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8.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threadedComments/threadedComment4.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threadedComments/threadedComment5.xml" ContentType="application/vnd.ms-excel.threaded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15"/>
  <workbookPr/>
  <mc:AlternateContent xmlns:mc="http://schemas.openxmlformats.org/markup-compatibility/2006">
    <mc:Choice Requires="x15">
      <x15ac:absPath xmlns:x15ac="http://schemas.microsoft.com/office/spreadsheetml/2010/11/ac" url="C:\Users\LEGION 5\Downloads\"/>
    </mc:Choice>
  </mc:AlternateContent>
  <xr:revisionPtr revIDLastSave="2" documentId="13_ncr:1_{1D12FDEF-8184-45A7-AAE1-990BCB265F07}" xr6:coauthVersionLast="47" xr6:coauthVersionMax="47" xr10:uidLastSave="{92A04A93-87B3-40C2-9222-1CF0508F381E}"/>
  <bookViews>
    <workbookView xWindow="-108" yWindow="-108" windowWidth="23256" windowHeight="12456" tabRatio="734" firstSheet="3" activeTab="7"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56" r:id="rId6"/>
    <sheet name="ACTIVIDAD_4" sheetId="57" r:id="rId7"/>
    <sheet name="ACTIVIDAD_5" sheetId="58" r:id="rId8"/>
    <sheet name="Hoja de vida del Indi_ACT_1" sheetId="51" state="hidden" r:id="rId9"/>
    <sheet name="Hoja de vida del Indi_ACT_2" sheetId="60" state="hidden" r:id="rId10"/>
    <sheet name="Hoja de vida del Indi_ACT_3" sheetId="63" state="hidden" r:id="rId11"/>
    <sheet name="Hoja de vida del Indi_ACT_4" sheetId="62" state="hidden" r:id="rId12"/>
    <sheet name="Hoja de vida del Indi_ACT_5" sheetId="61" state="hidden" r:id="rId13"/>
    <sheet name="META_PDD_1938" sheetId="38" r:id="rId14"/>
    <sheet name="META_PDD_1939" sheetId="59" r:id="rId15"/>
    <sheet name="Hoja de vida_MetaPDD_37" sheetId="54" state="hidden" r:id="rId16"/>
    <sheet name="Hoja de vida_MetaPDD_38" sheetId="64" state="hidden" r:id="rId17"/>
    <sheet name="PRODUCTO_MGA" sheetId="47" r:id="rId18"/>
    <sheet name="PMR" sheetId="46" r:id="rId19"/>
    <sheet name="TERRITORIALIZACIÓN" sheetId="41" r:id="rId20"/>
    <sheet name="CONTROL DE CAMBIOS" sheetId="40" r:id="rId21"/>
    <sheet name="Listas" sheetId="43" state="hidden" r:id="rId22"/>
    <sheet name="HV_BaseGeografica" sheetId="7" state="hidden" r:id="rId23"/>
    <sheet name="HV_InstrumentosCaptura" sheetId="8" state="hidden" r:id="rId24"/>
    <sheet name="HV_SistemaInformacion" sheetId="9" state="hidden" r:id="rId25"/>
    <sheet name="HV_Predio360" sheetId="10" state="hidden" r:id="rId26"/>
    <sheet name="HV_PED" sheetId="11" state="hidden" r:id="rId27"/>
    <sheet name="HV_SPI_Producto1" sheetId="12" state="hidden" r:id="rId28"/>
    <sheet name="HV_SPI_Producto2" sheetId="13" state="hidden" r:id="rId29"/>
    <sheet name="HV_SPI_Producto3" sheetId="14" state="hidden" r:id="rId30"/>
    <sheet name="HV_SPI_Producto4" sheetId="15" state="hidden" r:id="rId31"/>
    <sheet name="HV_SPI_Producto5" sheetId="16" state="hidden" r:id="rId32"/>
    <sheet name="HV_SPI_Producto6" sheetId="17" state="hidden" r:id="rId33"/>
    <sheet name="HV_SPI_Gestión" sheetId="18" state="hidden" r:id="rId34"/>
    <sheet name="Hoja3" sheetId="19" state="hidden" r:id="rId35"/>
  </sheets>
  <definedNames>
    <definedName name="_xlnm._FilterDatabase" localSheetId="18" hidden="1">PMR!$A$13:$AX$16</definedName>
    <definedName name="_xlnm.Print_Area" localSheetId="3">ACTIVIDAD_1!$A$1:$O$119</definedName>
    <definedName name="_xlnm.Print_Area" localSheetId="4">ACTIVIDAD_2!$A$1:$O$118</definedName>
    <definedName name="_xlnm.Print_Area" localSheetId="5">ACTIVIDAD_3!$A$1:$O$118</definedName>
    <definedName name="_xlnm.Print_Area" localSheetId="6">ACTIVIDAD_4!$A$1:$O$120</definedName>
    <definedName name="_xlnm.Print_Area" localSheetId="7">ACTIVIDAD_5!$A$1:$O$118</definedName>
    <definedName name="_xlnm.Print_Area" localSheetId="12">'Hoja de vida del Indi_ACT_5'!$A$1:$L$28</definedName>
    <definedName name="_xlnm.Print_Area" localSheetId="13">META_PDD_1938!$A$1:$M$63</definedName>
    <definedName name="_xlnm.Print_Area" localSheetId="14">META_PDD_1939!$A$1:$M$68</definedName>
    <definedName name="_xlnm.Print_Area" localSheetId="18">PMR!$A$1:$AX$16</definedName>
    <definedName name="_xlnm.Print_Area" localSheetId="17">PRODUCTO_MGA!$A$1:$L$51</definedName>
    <definedName name="_xlnm.Print_Area" localSheetId="19">TERRITORIALIZACIÓN!$A$1:$AF$146</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6" i="46" l="1"/>
  <c r="Y16" i="46"/>
  <c r="I29" i="47"/>
  <c r="H29" i="47"/>
  <c r="G29" i="47"/>
  <c r="H27" i="47"/>
  <c r="G27" i="47"/>
  <c r="L146" i="41" l="1"/>
  <c r="Z15" i="46" l="1"/>
  <c r="Y15" i="46"/>
  <c r="I27" i="47"/>
  <c r="F29" i="47" l="1"/>
  <c r="D29" i="47"/>
  <c r="E29" i="47"/>
  <c r="E27" i="47"/>
  <c r="D27" i="47"/>
  <c r="K17" i="47"/>
  <c r="W16" i="46" l="1"/>
  <c r="V16" i="46"/>
  <c r="W15" i="46"/>
  <c r="V15" i="46"/>
  <c r="F27" i="47"/>
  <c r="J146" i="41" l="1"/>
  <c r="G71" i="56" l="1"/>
  <c r="E71" i="56"/>
  <c r="B79" i="56" l="1"/>
  <c r="B71" i="56"/>
  <c r="B76" i="20"/>
  <c r="B72" i="20"/>
  <c r="L17" i="47"/>
  <c r="I17" i="47"/>
  <c r="K19" i="47"/>
  <c r="J19" i="47"/>
  <c r="J17" i="47"/>
  <c r="T16" i="46" l="1"/>
  <c r="S16" i="46"/>
  <c r="T15" i="46"/>
  <c r="S15" i="46"/>
  <c r="I33" i="38"/>
  <c r="H33" i="38"/>
  <c r="D33" i="38"/>
  <c r="B64" i="58" l="1"/>
  <c r="B71" i="57"/>
  <c r="B75" i="56"/>
  <c r="C75" i="58"/>
  <c r="B71" i="58"/>
  <c r="B64" i="20" l="1"/>
  <c r="B64" i="56"/>
  <c r="H146" i="41" l="1"/>
  <c r="F71" i="56"/>
  <c r="D71" i="56"/>
  <c r="C119" i="20" l="1"/>
  <c r="I31" i="38"/>
  <c r="F31" i="38"/>
  <c r="B75" i="58"/>
  <c r="B116" i="20"/>
  <c r="B112" i="20"/>
  <c r="B108" i="20"/>
  <c r="B104" i="20"/>
  <c r="B100" i="20"/>
  <c r="B96" i="20"/>
  <c r="B92" i="20"/>
  <c r="B88" i="20"/>
  <c r="B84" i="20"/>
  <c r="B80" i="20"/>
  <c r="P27" i="56" l="1"/>
  <c r="G19" i="47"/>
  <c r="H17" i="47"/>
  <c r="C64" i="20" l="1"/>
  <c r="C64" i="56"/>
  <c r="C64" i="57"/>
  <c r="C64" i="58"/>
  <c r="I19" i="47"/>
  <c r="L19" i="47" s="1"/>
  <c r="H19" i="47"/>
  <c r="D19" i="47"/>
  <c r="D17" i="47"/>
  <c r="G17" i="47"/>
  <c r="Q16" i="46" l="1"/>
  <c r="P16" i="46"/>
  <c r="P15" i="46"/>
  <c r="F146" i="41"/>
  <c r="H31" i="38"/>
  <c r="D31" i="38"/>
  <c r="N26" i="20"/>
  <c r="F15" i="46" l="1"/>
  <c r="B115" i="58"/>
  <c r="B75" i="57"/>
  <c r="B115" i="56"/>
  <c r="B111" i="56"/>
  <c r="B107" i="56"/>
  <c r="B103" i="56"/>
  <c r="B99" i="56"/>
  <c r="B95" i="56"/>
  <c r="B91" i="56"/>
  <c r="B87" i="56"/>
  <c r="B83" i="56"/>
  <c r="B59" i="59"/>
  <c r="D146" i="41" l="1"/>
  <c r="B72" i="55" l="1"/>
  <c r="F17" i="47" l="1"/>
  <c r="B56" i="38"/>
  <c r="M16" i="46" l="1"/>
  <c r="M15" i="46"/>
  <c r="E19" i="47"/>
  <c r="E17" i="47"/>
  <c r="I29" i="38"/>
  <c r="H29" i="38"/>
  <c r="F29" i="38"/>
  <c r="D29" i="38"/>
  <c r="Y146" i="41" l="1"/>
  <c r="W146" i="41"/>
  <c r="U146" i="41"/>
  <c r="S146" i="41"/>
  <c r="Q146" i="41"/>
  <c r="O146" i="41"/>
  <c r="M146" i="41"/>
  <c r="K146" i="41"/>
  <c r="I146" i="41"/>
  <c r="G146" i="41"/>
  <c r="E146" i="41"/>
  <c r="C146" i="41"/>
  <c r="B115" i="57"/>
  <c r="B111" i="57"/>
  <c r="B107" i="57"/>
  <c r="B103" i="57"/>
  <c r="B99" i="57"/>
  <c r="B95" i="57"/>
  <c r="B91" i="57"/>
  <c r="B87" i="57"/>
  <c r="B83" i="57"/>
  <c r="B79" i="57"/>
  <c r="B111" i="58"/>
  <c r="B107" i="58"/>
  <c r="B103" i="58"/>
  <c r="B99" i="58"/>
  <c r="B95" i="58"/>
  <c r="B91" i="58"/>
  <c r="B87" i="58"/>
  <c r="B83" i="58"/>
  <c r="B79" i="58"/>
  <c r="E33" i="58"/>
  <c r="D33" i="57"/>
  <c r="E33" i="57" s="1"/>
  <c r="D33" i="56"/>
  <c r="E33" i="56" s="1"/>
  <c r="B118" i="57" l="1"/>
  <c r="B118" i="58"/>
  <c r="AS16" i="46" l="1"/>
  <c r="AP16" i="46"/>
  <c r="AM16" i="46"/>
  <c r="AJ16" i="46"/>
  <c r="AG16" i="46"/>
  <c r="AD16" i="46"/>
  <c r="AA16" i="46"/>
  <c r="X16" i="46"/>
  <c r="U16" i="46"/>
  <c r="R16" i="46"/>
  <c r="O16" i="46"/>
  <c r="L16" i="46"/>
  <c r="AS15" i="46"/>
  <c r="AP15" i="46"/>
  <c r="AM15" i="46"/>
  <c r="AJ15" i="46"/>
  <c r="AG15" i="46"/>
  <c r="AD15" i="46"/>
  <c r="AA15" i="46"/>
  <c r="X15" i="46"/>
  <c r="U15" i="46"/>
  <c r="R15" i="46"/>
  <c r="O15" i="46"/>
  <c r="L15" i="46"/>
  <c r="M43" i="41" l="1"/>
  <c r="D16" i="64"/>
  <c r="B26" i="58"/>
  <c r="B26" i="57"/>
  <c r="B26" i="56"/>
  <c r="B26" i="55"/>
  <c r="B26" i="20"/>
  <c r="E68" i="41" l="1"/>
  <c r="B64" i="57"/>
  <c r="D16" i="61" l="1"/>
  <c r="D16" i="62"/>
  <c r="D16" i="63"/>
  <c r="D16" i="60"/>
  <c r="D16" i="51"/>
  <c r="N27" i="58" l="1"/>
  <c r="N28" i="58"/>
  <c r="N29" i="58"/>
  <c r="N30" i="58"/>
  <c r="N31" i="58"/>
  <c r="N27" i="57"/>
  <c r="N28" i="57"/>
  <c r="N29" i="57"/>
  <c r="N30" i="57"/>
  <c r="N31" i="57"/>
  <c r="N27" i="56"/>
  <c r="N28" i="56"/>
  <c r="P28" i="56" s="1"/>
  <c r="N29" i="56"/>
  <c r="N30" i="56"/>
  <c r="N31" i="56"/>
  <c r="O31" i="56" s="1"/>
  <c r="N27" i="55"/>
  <c r="N28" i="55"/>
  <c r="N29" i="55"/>
  <c r="N30" i="55"/>
  <c r="N31" i="55"/>
  <c r="N27" i="20"/>
  <c r="N28" i="20"/>
  <c r="N29" i="20"/>
  <c r="N30" i="20"/>
  <c r="N31" i="20"/>
  <c r="E11" i="64"/>
  <c r="F38" i="56"/>
  <c r="D16" i="54"/>
  <c r="P27" i="20" l="1"/>
  <c r="O31" i="55"/>
  <c r="O31" i="20"/>
  <c r="D119" i="20"/>
  <c r="E119" i="20"/>
  <c r="F26" i="59"/>
  <c r="F16" i="46"/>
  <c r="E10" i="64"/>
  <c r="B21" i="47"/>
  <c r="B20" i="47"/>
  <c r="B19" i="47"/>
  <c r="B18" i="47"/>
  <c r="B17" i="47"/>
  <c r="E11" i="63"/>
  <c r="E10" i="63"/>
  <c r="E11" i="62"/>
  <c r="E10" i="62"/>
  <c r="E11" i="61"/>
  <c r="E10" i="61"/>
  <c r="E11" i="60"/>
  <c r="E10" i="60"/>
  <c r="D118" i="55" l="1"/>
  <c r="E118" i="55"/>
  <c r="M68" i="41" l="1"/>
  <c r="K68" i="41"/>
  <c r="I68" i="41"/>
  <c r="G68" i="41"/>
  <c r="C68" i="41"/>
  <c r="K43" i="41"/>
  <c r="I43" i="41"/>
  <c r="G43" i="41"/>
  <c r="E43" i="41"/>
  <c r="C51" i="59"/>
  <c r="C49" i="59"/>
  <c r="C47" i="59"/>
  <c r="C45" i="59"/>
  <c r="C43" i="59"/>
  <c r="C41" i="59"/>
  <c r="C39" i="59"/>
  <c r="G118" i="56"/>
  <c r="E118" i="56"/>
  <c r="C118" i="56"/>
  <c r="C118" i="55"/>
  <c r="F118" i="56"/>
  <c r="B118" i="55"/>
  <c r="I118" i="58"/>
  <c r="H118" i="58"/>
  <c r="G118" i="58"/>
  <c r="F118" i="58"/>
  <c r="E118" i="58"/>
  <c r="D118" i="58"/>
  <c r="C118" i="58"/>
  <c r="F38" i="58"/>
  <c r="B36" i="58"/>
  <c r="N26" i="58"/>
  <c r="O27" i="58" s="1"/>
  <c r="I118" i="57"/>
  <c r="H118" i="57"/>
  <c r="G118" i="57"/>
  <c r="F118" i="57"/>
  <c r="E118" i="57"/>
  <c r="D118" i="57"/>
  <c r="C118" i="57"/>
  <c r="F38" i="57"/>
  <c r="B36" i="57"/>
  <c r="N26" i="57"/>
  <c r="O27" i="57" s="1"/>
  <c r="I118" i="56"/>
  <c r="H118" i="56"/>
  <c r="B36" i="56"/>
  <c r="N26" i="56"/>
  <c r="O27" i="56" s="1"/>
  <c r="I118" i="55"/>
  <c r="H118" i="55"/>
  <c r="G118" i="55"/>
  <c r="F118" i="55"/>
  <c r="B36" i="55"/>
  <c r="N26" i="55"/>
  <c r="O27" i="55" s="1"/>
  <c r="F38" i="20"/>
  <c r="D118" i="56" l="1"/>
  <c r="B118" i="56"/>
  <c r="E11" i="54"/>
  <c r="E10" i="54"/>
  <c r="E10" i="51"/>
  <c r="E11" i="51"/>
  <c r="AW16" i="46"/>
  <c r="AV16" i="46"/>
  <c r="AV15" i="46"/>
  <c r="AW15" i="46" l="1"/>
  <c r="B36" i="20"/>
  <c r="O27" i="20" l="1"/>
  <c r="C51" i="38"/>
  <c r="C49" i="38"/>
  <c r="C47" i="38"/>
  <c r="C45" i="38"/>
  <c r="C43" i="38"/>
  <c r="C41" i="38"/>
  <c r="C39" i="38"/>
  <c r="F119" i="20" l="1"/>
  <c r="G119" i="20"/>
  <c r="H119" i="20"/>
  <c r="I119" i="20"/>
  <c r="B119" i="20"/>
  <c r="H49" i="1" l="1"/>
  <c r="AG28" i="18"/>
  <c r="AF25" i="13"/>
  <c r="AG20" i="11"/>
  <c r="AG23" i="10"/>
  <c r="AF26" i="9"/>
  <c r="O71" i="1"/>
  <c r="O66" i="1"/>
  <c r="O59" i="1"/>
  <c r="O55" i="1"/>
  <c r="O50" i="1"/>
  <c r="O43" i="1"/>
  <c r="O42" i="1"/>
  <c r="O38" i="1"/>
  <c r="O37" i="1"/>
  <c r="O32" i="1"/>
  <c r="O28" i="1"/>
  <c r="O24" i="1"/>
  <c r="O20" i="1"/>
  <c r="O15" i="1"/>
  <c r="N8" i="1"/>
  <c r="C43"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84E49D7D-A48A-4B4C-B4FC-7A5C33A5ECC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FA49401-C1D4-451F-8D0E-07096B681749}">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tc={1F9E4565-273A-4112-9CA9-C2A6D6471B34}</author>
  </authors>
  <commentList>
    <comment ref="D16" authorId="0" shapeId="0" xr:uid="{1F9E4565-273A-4112-9CA9-C2A6D6471B34}">
      <text>
        <t>[Threaded comment]
Your version of Excel allows you to read this threaded comment; however, any edits to it will get removed if the file is opened in a newer version of Excel. Learn more: https://go.microsoft.com/fwlink/?linkid=870924
Comment:
    Ajusté la fórmula</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tc={455EE3F7-4BDF-4038-8E5F-AC729F3BC669}</author>
  </authors>
  <commentList>
    <comment ref="D16" authorId="0" shapeId="0" xr:uid="{455EE3F7-4BDF-4038-8E5F-AC729F3BC669}">
      <text>
        <t>[Threaded comment]
Your version of Excel allows you to read this threaded comment; however, any edits to it will get removed if the file is opened in a newer version of Excel. Learn more: https://go.microsoft.com/fwlink/?linkid=870924
Comment:
    Ajusté la fórmula</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4432E89-4C85-4806-AFE9-446842166EAD}">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3"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8" authorId="0" shapeId="0" xr:uid="{7EC0A14E-7DB1-4DA9-8DCB-506CE0FFA085}">
      <text>
        <r>
          <rPr>
            <sz val="9"/>
            <color indexed="81"/>
            <rFont val="Tahoma"/>
            <family val="2"/>
          </rPr>
          <t>Fecha en la que el cambio solicitado al plan de acción es aprobado</t>
        </r>
      </text>
    </comment>
    <comment ref="B8" authorId="0" shapeId="0" xr:uid="{D2AA1F8D-8B8C-43A0-BB82-3155D43A42F4}">
      <text>
        <r>
          <rPr>
            <sz val="9"/>
            <color indexed="81"/>
            <rFont val="Tahoma"/>
            <family val="2"/>
          </rPr>
          <t>Fecha en la que el cambio solicitado al plan de acción es aprobado</t>
        </r>
      </text>
    </comment>
    <comment ref="C8" authorId="0" shapeId="0" xr:uid="{95F7E6F3-93BD-4026-8340-BDE26B2BBFE3}">
      <text>
        <r>
          <rPr>
            <sz val="9"/>
            <color indexed="81"/>
            <rFont val="Tahoma"/>
            <family val="2"/>
          </rPr>
          <t>Descripción de los cambios realizados en la actialización que corresponda</t>
        </r>
      </text>
    </comment>
    <comment ref="D8" authorId="0" shapeId="0" xr:uid="{26204D2E-C391-4793-8863-4123BB2DED5A}">
      <text>
        <r>
          <rPr>
            <sz val="9"/>
            <color rgb="FF000000"/>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24DAC37-589C-4E60-928C-8A128B34DD21}">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karol andrea parraga hache</author>
  </authors>
  <commentList>
    <comment ref="J8" authorId="0" shapeId="0" xr:uid="{24652FDD-8516-46EA-86AC-0452A1C20DB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 ref="H73" authorId="1" shapeId="0" xr:uid="{BB92F402-6A76-4069-9448-EBE9D93F7BBB}">
      <text>
        <r>
          <rPr>
            <b/>
            <sz val="9"/>
            <color rgb="FF000000"/>
            <rFont val="Tahoma"/>
            <family val="2"/>
          </rPr>
          <t>karol andrea parraga hache:</t>
        </r>
        <r>
          <rPr>
            <sz val="9"/>
            <color rgb="FF000000"/>
            <rFont val="Tahoma"/>
            <family val="2"/>
          </rPr>
          <t xml:space="preserve">
</t>
        </r>
        <r>
          <rPr>
            <sz val="9"/>
            <color rgb="FF000000"/>
            <rFont val="Tahoma"/>
            <family val="2"/>
          </rPr>
          <t>No se cargo enlace de evidencia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07AB804-333A-4B14-BF70-D510C9A15D6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4573B5CB-8F92-40A2-A288-44E18BAF580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tc={7CCE52EC-6DD5-4592-B25C-575410ABD606}</author>
  </authors>
  <commentList>
    <comment ref="D16" authorId="0" shapeId="0" xr:uid="{7CCE52EC-6DD5-4592-B25C-575410ABD606}">
      <text>
        <t xml:space="preserve">[Threaded comment]
Your version of Excel allows you to read this threaded comment; however, any edits to it will get removed if the file is opened in a newer version of Excel. Learn more: https://go.microsoft.com/fwlink/?linkid=870924
Comment:
    Ajusté la fórmula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tc={170D0DB3-0B27-4462-A00E-E686A1A49430}</author>
  </authors>
  <commentList>
    <comment ref="D16" authorId="0" shapeId="0" xr:uid="{170D0DB3-0B27-4462-A00E-E686A1A49430}">
      <text>
        <t>[Threaded comment]
Your version of Excel allows you to read this threaded comment; however, any edits to it will get removed if the file is opened in a newer version of Excel. Learn more: https://go.microsoft.com/fwlink/?linkid=870924
Comment:
    Ajusté la fórmula</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tc={C2E71A67-C82E-4919-85BF-8C83DF5DFC5D}</author>
    <author>tc={5F6186B2-1108-4B91-B043-8F34A70887BC}</author>
  </authors>
  <commentList>
    <comment ref="D16" authorId="0" shapeId="0" xr:uid="{C2E71A67-C82E-4919-85BF-8C83DF5DFC5D}">
      <text>
        <t>[Threaded comment]
Your version of Excel allows you to read this threaded comment; however, any edits to it will get removed if the file is opened in a newer version of Excel. Learn more: https://go.microsoft.com/fwlink/?linkid=870924
Comment:
    Ajusté la fórmula</t>
      </text>
    </comment>
    <comment ref="H19" authorId="1" shapeId="0" xr:uid="{5F6186B2-1108-4B91-B043-8F34A70887BC}">
      <text>
        <t>[Threaded comment]
Your version of Excel allows you to read this threaded comment; however, any edits to it will get removed if the file is opened in a newer version of Excel. Learn more: https://go.microsoft.com/fwlink/?linkid=870924
Comment:
    Por fa revisa o si crees que vale la pena más claridad, perfecto!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sharedStrings.xml><?xml version="1.0" encoding="utf-8"?>
<sst xmlns="http://schemas.openxmlformats.org/spreadsheetml/2006/main" count="4605" uniqueCount="912">
  <si>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</si>
  <si>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</si>
  <si>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</si>
  <si>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</si>
  <si>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</si>
  <si>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</si>
  <si>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</si>
  <si>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</si>
  <si>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</si>
  <si>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</si>
  <si>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</si>
  <si>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</si>
  <si>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</si>
  <si>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</si>
  <si>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</si>
  <si>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</si>
  <si>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</si>
  <si>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</si>
  <si>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</si>
  <si>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</si>
  <si>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</si>
  <si>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</si>
  <si>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</si>
  <si>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</si>
  <si>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</si>
  <si>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</si>
  <si>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</si>
  <si>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</si>
  <si>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</si>
  <si>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</si>
  <si>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</si>
  <si>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</si>
  <si>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</si>
  <si>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</si>
  <si>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</si>
  <si>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</si>
  <si>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</si>
  <si>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</si>
  <si>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</si>
  <si>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</si>
  <si>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</si>
  <si>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</si>
  <si>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</si>
  <si>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</si>
  <si>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</si>
  <si>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</si>
  <si>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</si>
  <si>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</si>
  <si>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</si>
  <si>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</si>
  <si>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</si>
  <si>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</si>
  <si>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</si>
  <si>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</si>
  <si>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</si>
  <si>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</si>
  <si>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</si>
  <si>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</si>
  <si>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</si>
  <si>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</si>
  <si>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</si>
  <si>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</si>
  <si>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</si>
  <si>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</si>
  <si>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</si>
  <si>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</si>
  <si>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</si>
  <si>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</si>
  <si>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</si>
  <si>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</si>
  <si>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</si>
  <si>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</si>
  <si>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</si>
  <si>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</si>
  <si>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</si>
  <si>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</si>
  <si>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</si>
  <si>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</si>
  <si>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</si>
  <si>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</si>
  <si>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</si>
  <si>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</si>
  <si>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</si>
  <si>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</si>
  <si>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</si>
  <si>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</si>
  <si>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</si>
  <si>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</si>
  <si>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</si>
  <si>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</si>
  <si>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</si>
  <si>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</si>
  <si>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</si>
  <si>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</si>
  <si>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</si>
  <si>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</si>
  <si>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</si>
  <si>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</si>
  <si>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</si>
  <si>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</si>
  <si>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</si>
  <si>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</si>
  <si>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</si>
  <si>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</si>
  <si>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</si>
  <si>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</si>
  <si>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</si>
  <si>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</si>
  <si>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</si>
  <si>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</si>
  <si>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</si>
  <si>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</si>
  <si>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</si>
  <si>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</si>
  <si>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</si>
  <si>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</si>
  <si>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</si>
  <si>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</si>
  <si>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</si>
  <si>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</si>
  <si>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</si>
  <si>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</si>
  <si>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</si>
  <si>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</si>
  <si>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</si>
  <si>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</si>
  <si>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</si>
  <si>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</si>
  <si>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</si>
  <si>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</si>
  <si>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</si>
  <si>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</si>
  <si>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</si>
  <si>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</si>
  <si>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</si>
  <si>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</si>
  <si>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</si>
  <si>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</si>
  <si>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</si>
  <si>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</si>
  <si>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</si>
  <si>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</si>
  <si>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</si>
  <si>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</si>
  <si>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</si>
  <si>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</si>
  <si>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</si>
  <si>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</si>
  <si>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</si>
  <si>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</si>
  <si>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</si>
  <si>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</si>
  <si>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</si>
  <si>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</si>
  <si>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</si>
  <si>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</si>
  <si>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</si>
  <si>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</si>
  <si>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</si>
  <si>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</si>
  <si>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</si>
  <si>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</si>
  <si>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</si>
  <si>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</si>
  <si>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</si>
  <si>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</si>
  <si>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</si>
  <si>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</si>
  <si>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</si>
  <si>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</si>
  <si>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</si>
  <si>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</si>
  <si>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</si>
  <si>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</si>
  <si>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</si>
  <si>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</si>
  <si>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</si>
  <si>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</si>
  <si>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</si>
  <si>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</si>
  <si>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</si>
  <si>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</si>
  <si>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</si>
  <si>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Código: DE-FO-5	</t>
  </si>
  <si>
    <t xml:space="preserve">DIRECCIONAMIENTO ESTRATEGICO </t>
  </si>
  <si>
    <t>Versión: 14</t>
  </si>
  <si>
    <t xml:space="preserve">FORMULACIÓN Y SEGUIMIENTO  PLAN DE ACCIÓN </t>
  </si>
  <si>
    <t>Fecha de Emisión: 28/04/2025</t>
  </si>
  <si>
    <t>ACTIVIDADES</t>
  </si>
  <si>
    <t>Página 2 de 7</t>
  </si>
  <si>
    <t>PROYECTO DE INVERSIÓN</t>
  </si>
  <si>
    <t>8210 - Consolidación de la Estrategia de Justicia de Género como mecanismo para promover los derechos de las mujeres a una vida libre de violencias en Bogotá D.C.</t>
  </si>
  <si>
    <t>BPIN</t>
  </si>
  <si>
    <t>PERIODO REPORTADO</t>
  </si>
  <si>
    <t>Enero</t>
  </si>
  <si>
    <t>Febrero</t>
  </si>
  <si>
    <t>Marzo</t>
  </si>
  <si>
    <t>Abril</t>
  </si>
  <si>
    <t>X</t>
  </si>
  <si>
    <t>TIPO DE REPORTE</t>
  </si>
  <si>
    <t>FORMULACION</t>
  </si>
  <si>
    <t>Mayo</t>
  </si>
  <si>
    <t>Junio</t>
  </si>
  <si>
    <t>Julio</t>
  </si>
  <si>
    <t>Agosto</t>
  </si>
  <si>
    <t>ACTUALIZACION</t>
  </si>
  <si>
    <t>Septiembre</t>
  </si>
  <si>
    <t>Octubre</t>
  </si>
  <si>
    <t>Noviembre</t>
  </si>
  <si>
    <t>Diciembre</t>
  </si>
  <si>
    <t>SEGUIMIENTO</t>
  </si>
  <si>
    <t xml:space="preserve">ACTIVIDAD DEL PROYECTO </t>
  </si>
  <si>
    <t>Iniciar 4600 casos de representación jurídica asignados por el Comité Técnico de Representación Jurídica</t>
  </si>
  <si>
    <t>PRODUCTO MGA</t>
  </si>
  <si>
    <t>Servicio de justicia a los ciudadanos</t>
  </si>
  <si>
    <t>INDICADOR ACTIVIDAD</t>
  </si>
  <si>
    <t xml:space="preserve">Número de casos de representación jurídica asignados por el Comité Técnico de Representación Jurídica - CTRJ. </t>
  </si>
  <si>
    <t>OBJETIVO ESTRATÉGICO</t>
  </si>
  <si>
    <t>1. Bogotá avanza en seguridad</t>
  </si>
  <si>
    <t>PROGRAMA</t>
  </si>
  <si>
    <t>1.02. Cero tolerancia a las violencias contra las mujeres y basadas en género</t>
  </si>
  <si>
    <t>META PDD</t>
  </si>
  <si>
    <t>Asegurar que el 100% de los casos de representación jurídica ejercida por la SDMujer que requieran servicios de psicología forense y acompañamiento psicosocial, accedan a los mismos.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</si>
  <si>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</si>
  <si>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</si>
  <si>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</si>
  <si>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</si>
  <si>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</si>
  <si>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</si>
  <si>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</si>
  <si>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</si>
  <si>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</si>
  <si>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</si>
  <si>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</si>
  <si>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</si>
  <si>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</si>
  <si>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</si>
  <si>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</si>
  <si>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</si>
  <si>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</si>
  <si>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</si>
  <si>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</si>
  <si>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</si>
  <si>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</si>
  <si>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</si>
  <si>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</si>
  <si>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</si>
  <si>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Durante el mes de enero de 2026 se inició la representación jurídica de 23 casos, de los cuales 17 corresponden a la materia administrativa, 5 a la penal y 1 se encuentra pendiente de clasificación. En el mismo periodo fueron escalonados 31 casos, de los cuales 23 fueron asignados de manera directa, 8 devueltos para ajuste y 4 quedaron pendientes de decisión, los cuales serán abordados en la primera sesión del Comité Técnico de Representación Jurídica programada para el 4 de febrero de 2026. En enero no se realizaron sesiones del Comité Técnico de Representación Jurídica debido a la falta de quórum, derivada del proceso de contratación de las profesionales designadas, razón por la cual las asignaciones se efectuaron de manera directa, conforme a lo establecido en la Resolución 314 de 2022. No se registraron asignaciones por ruta integral ni por comité durante el periodo reportado. De los casos escalonados, siete presentan alerta de feminicidio en el aplicativo Si-Misional 2.0. Adicionalmente, se mantuvieron los convenios interinstitucionales para garantizar la continuidad del sistema de atención a mujeres víctimas de violencias basadas en género en el Distrito y se avanzó en el proceso de ampliación del convenio con la Fiscalía General de la Nación.</t>
  </si>
  <si>
    <t>Durante enero de 2026 no se realizaron sesiones del Comité Técnico de Representación Jurídica por falta de quórum, lo que generó casos pendientes de decisión al cierre del mes. Como alternativa, se gestionaron casos mediante asignaciones directas y los pendientes fueron programados para el primer comité a realizar en febrero, garantizando la continuidad del servicio y evitando rezagos.</t>
  </si>
  <si>
    <t>La representación de casos por encima de la meta mensual permitió optimizar la gestión de la demanda de representación jurídica y fortalecer la capacidad de respuesta del servicio. La priorización de casos con alerta de feminicidio contribuyó a la protección oportuna de los derechos de las mujeres en situaciones de riesgo extremo. Asimismo, el uso de asignaciones directas y la programación de los casos pendientes para el comité siguiente aseguraron la continuidad del servicio, la reducción de posibles rezagos y el fortalecimiento de la articulación interna para la toma de decisiones.</t>
  </si>
  <si>
    <t>FEBRERO</t>
  </si>
  <si>
    <t>En febrero de 2026 se apertura la representación de 95 casos que se encuentran distribuidos en: 75 en materia administrativa, 1 en materia de familia, 18 en materia penal y 1 se encuentra pendiente de clasificación.
Durante el mes también se realizaron 4 sesiones ordinarias del Comité de Representación Jurídica y 1 sesión extraordinaria, en las cuales se revisaron casos y se realizaron orientaciones técnicas para el desarrollo de las representaciones jurídicas.</t>
  </si>
  <si>
    <t>Con corte al 28 de febrero de 2026, se inició la representación jurídica de 118 casos, distribuidos así: 92 en materia administrativa, 23 en materia penal, 1 en materia de familia y 2 pendientes de clasificación, garantizando el acompañamiento jurídico a mujeres víctimas de violencias basadas en género.
En el marco del proceso de gestión de casos, se escalonaron 31 casos, de los cuales siete registran alerta de feminicidio en el aplicativo Smisional 2.0, lo que permitió priorizar su revisión y orientación técnica.
Así mismo, se adelantaron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</si>
  <si>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Para este periodo no se presentaron retrasos en el cumplimiento de lo programado.</t>
  </si>
  <si>
    <t>La apertura de 95 representaciones jurídicas en febrero, superando la meta programada de 79 casos, permitió fortalecer la capacidad de respuesta del servicio y ampliar el acceso de las mujeres víctimas de violencias basadas en género a mecanismos de representación jurídica. Asimismo, la realización de cuatro sesiones ordinarias y una extraordinaria del Comité de Representación Jurídica contribuyó a la revisión técnica de los casos y a la toma de decisiones oportunas para garantizar la continuidad y calidad del servicio.</t>
  </si>
  <si>
    <t>MARZO</t>
  </si>
  <si>
    <t>En marzo de 2026 se apertura la representación de 119 casos que se encuentran distribuidos en: 82 en materia administrativa, 2 en materia de familia, 28 en materia penal y 7 se encuentra pendiente de clasificación.
Durante el mes también se realizaron 4 sesiones ordinarias del Comité de Representación Jurídica, en las cuales se revisaron casos y se realizaron orientaciones técnicas para el desarrollo de las representaciones jurídicas.</t>
  </si>
  <si>
    <t>Con corte al 31 de marzo de 2026, se inició la representación jurídica de 237 casos, distribuidos así: 174 en materia administrativa, 51 en materia penal, 3 en materia de familia y 9 pendientes de clasificación, garantizando el acompañamiento jurídico a mujeres víctimas de violencias basadas en género.
En el marco del proceso de gestión de casos, se escalonaron 384 casos, de los cuales 66 se registran alerta de feminicidio en el aplicativo Simisional 2.0, lo que permitió priorizar su revisión y orientación técnica.
Así mismo, se adelantaron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</si>
  <si>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Durante el mes de marzo, la ejecución de la meta de casos de representación se ubicó por debajo de lo programado, debido a la limitada disponibilidad de abogadas, la devolución de solicitudes para ajustes o subsanación de información, demoras en el escalonamiento conforme a la guía y la presencia de casos con causales de excepción.</t>
  </si>
  <si>
    <t>Durante el primer trimestre, la implementación de la representación jurídica contribuyó a fortalecer el acceso efectivo a la justicia para mujeres víctimas de violencias basadas en género, mediante una respuesta oportuna y priorizada de los casos, especialmente aquellos con mayor nivel de riesgo. La gestión del servicio permitió optimizar la atención de la demanda, reducir posibles rezagos y garantizar la continuidad en la prestación, al tiempo que se consolidaron procesos de revisión técnica y toma de decisiones que fortalecen la calidad de las intervenciones. Asimismo, se promovió la articulación interinstitucional y el mejoramiento de las capacidades operativas, favoreciendo la protección de derechos y una atención integral centrada en las necesidades de las mujeres.</t>
  </si>
  <si>
    <t>ABRIL</t>
  </si>
  <si>
    <t>En abril de 2026 se apertura la representación de 114 casos que se encuentran distribuidos en: 95 en materia administrativa, 1 en materia de familia, 16 en materia penal y 2 se encuentra pendiente de clasificación.
Durante el mes, también se realizaron 5 sesiones ordinarias del Comité de Representación Jurídica, en las cuales se revisaron casos y se realizaron orientaciones técnicas para el desarrollo de las representaciones jurídicas.</t>
  </si>
  <si>
    <t>Con corte al 30 de abril de 2026, se inició la representación jurídica de 351 casos, distribuidos así: 269 en materia administrativa, 67 en materia penal, 4 en materia de familia y 11 pendientes de clasificación, garantizando el acompañamiento jurídico a mujeres víctimas de violencias basadas en género.
En el marco del proceso de gestión de casos, se han escalonado 565 casos, de los cuales 163 se registran alerta de feminicidio en el aplicativo Simisional 2.0, lo que permitió priorizar su revisión y orientación técnica.
Así mismo, se han adelantado 14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</si>
  <si>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Durante el mes de abril se evidenció una ejecución menor frente a la meta de asignación de nuevos casos de representación jurídica, esto debido a que, la asignación depende de la demanda efectiva y del cumplimiento de los requisitos establecidos para formalizar cada caso. En el periodo se recibieron 181 escalonamientos; sin embargo, solo 114 cumplieron los requisitos necesarios. Adicionalmente, se realizaron 61 devoluciones para ajustes, aclaraciones o documentación pendiente.
Por lo anterior, el resultado obedeció al proceso de validación de requisitos y no a falta de atención del servicio.</t>
  </si>
  <si>
    <t>En lo corrido de la vigencia, la prestación del servicio de representación jurídica favoreció el acceso oportuno a la justicia de mujeres víctimas de violencias basadas en género, garantizando la atención y evaluación de las solicitudes recibidas conforme a los criterios establecidos. De igual manera, las acciones desarrolladas favorecieron una atención integral y articulada, centrada en las necesidades y condiciones particulares de las mujeres atendidas.</t>
  </si>
  <si>
    <t>MAYO</t>
  </si>
  <si>
    <t>En mayo de 2026 se apertura la representación de 144 casos que se encuentran distribuidos en: 118 en materia administrativa, 5 en materia de familia, 19 en materia penal y 2 se encuentra pendiente de clasificación.
Durante el mes, también se realizaron 4 sesiones ordinarias del Comité de Representación Jurídica, en las cuales se revisaron casos y se realizaron orientaciones técnicas para el desarrollo de las representaciones jurídicas.</t>
  </si>
  <si>
    <t>Con corte al 31 de mayo de 2026, se inició la representación jurídica de 495 casos, distribuidos así: 387 en materia administrativa, 86 en materia penal, 9 en materia de familia y 13 pendientes de clasificación, garantizando el acompañamiento jurídico a mujeres víctimas de violencias basadas en género.
En el marco del proceso de gestión de casos, se han escalonado 754 casos, de los cuales 135 se registran alerta de feminicidio en el aplicativo Simisional 2.0, lo que permitió priorizar su revisión y orientación técnica.
Así mismo, se han adelantado 18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</si>
  <si>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Durante el mes de mayo se evidenció una ejecución menor frente a la meta de asignación de nuevos casos de representación jurídica, esto debido a que, la asignación depende de la demanda efectiva y del cumplimiento de los requisitos establecidos para formalizar cada caso. En el periodo se recibieron 189 escalonamientos; sin embargo, solo 144 cumplieron los requisitos necesarios. Adicionalmente, se realizaron 41 devoluciones para ajustes, aclaraciones o documentación pendiente.
Por lo anterior, el resultado obedeció al proceso de validación de requisitos y no a falta de atención del servicio.</t>
  </si>
  <si>
    <t>JUNIO</t>
  </si>
  <si>
    <t>JULIO</t>
  </si>
  <si>
    <t>AGOSTO</t>
  </si>
  <si>
    <t>SEPTIEMBRE</t>
  </si>
  <si>
    <t>OCTUBRE</t>
  </si>
  <si>
    <t xml:space="preserve">NOVIEMBRE </t>
  </si>
  <si>
    <t>DICIEMBRE</t>
  </si>
  <si>
    <t>Formula indicador:</t>
  </si>
  <si>
    <t>((Avance del mes actividad 1 / avance programado actividad 1) + (Avance del mes actividad 2 / avance programado actividad 2) + (Avance del mes actividad 3 / avance programado actividad 3) + (Avance del mes actividad 4 / avance programado actividad 4))/ Numero de actividades programadas en el mes</t>
  </si>
  <si>
    <t>DESCRIPCIÓN CUALITATIVA  Y PORCENTUAL DEL AVANCE POR TAREA</t>
  </si>
  <si>
    <t>DESCRIPCIÓN DE LA TAREA</t>
  </si>
  <si>
    <t xml:space="preserve">1.1. Desarrollar las sesiones del Comité Técnico de Representación Jurídica </t>
  </si>
  <si>
    <t xml:space="preserve">1.2. Realizar la asignación de abogada y registrar  la información en el Si - Misional. </t>
  </si>
  <si>
    <t>Tarea 3</t>
  </si>
  <si>
    <t>Tarea 4</t>
  </si>
  <si>
    <t xml:space="preserve">PONDERACIÓN DE LA TAREA
</t>
  </si>
  <si>
    <t>LOGROS Y BENEFICIOS Y RETRASOS Y ALTERNATIVAS DE SOLUCIÓN</t>
  </si>
  <si>
    <t>En enero 2026 no se realizaron sesiones del comité de representación jurídica por falta de quórum. En medida que las profesionales designadas se encontraban en proceso de contratación. Por lo que todas las asignaciones solicitadas fueron directas en observancia de lo establecido en la Resolución 314 de 2022.</t>
  </si>
  <si>
    <t>Para el mes de enero del 2026 fueron escalonados 31 casos a los cuales se les dio el siguiente tramite:
Asignaciones directas: 23 casos
Devoluciones: 8 casos
Caso pendiente de decidir al finalizar el mes: 4 casos que se estudiarán en el primer comité del año el 4 febrero de 2026.
Asignaciones de Ruta integral: 0 casos
Asignaciones por comité: 0 casos en enero no se realizaron sesiones de comité técnico de representación jurídica, sin quorum.
De los casos escalonados se encuentran 7 con alerta de feminicidio en simisional 2.0.</t>
  </si>
  <si>
    <t>EVIDENCIAS DE EJECUCIÓN</t>
  </si>
  <si>
    <t>https://secretariadistritald.sharepoint.com/:f:/s/SubsecretaradeFortalecimientodeCapacidadesyOportunidades/IgBcMXFQS1ciS4WySxhFv1iaAUb9GMSkJX6ib0rNKW_MC1s?e=TdwSaB</t>
  </si>
  <si>
    <t>https://secretariadistritald.sharepoint.com/:f:/s/SubsecretaradeFortalecimientodeCapacidadesyOportunidades/IgC2Q6MTGVsDQ7T9UewfyfDqAYd2ITfrSIEVUI5H9TNKMJE?e=mOw18A</t>
  </si>
  <si>
    <t xml:space="preserve">En febrero 2026 se realizaron 4 sesiones ordinarias del comité de representación jurídica y una sesión extraordinaria. En las evidencias se incluyen: 
1. Reporte de asistencia a las sesiones ordinarias y extraordinaria  
2. Convocatorias realizadas por la secretaria técnica por teams
</t>
  </si>
  <si>
    <t>Para el mes de febrero del 2026 fueron escalonados 154 casos a los cuales se les dio el siguiente trámite:
Un total de asignaciones de 95 casos, 47 asignaciones directas, 23 asignaciones de ruta integral y 25 asignaciones por comité.
Devoluciones: 59 casos.</t>
  </si>
  <si>
    <t>https://secretariadistritald.sharepoint.com/:f:/s/SubsecretaradeFortalecimientodeCapacidadesyOportunidades/IgB1rov0DrPhRo1DqcbYYzNRAVgNHDw8Og4E2eBUnfwFSag?e=33wZGr</t>
  </si>
  <si>
    <t>https://secretariadistritald.sharepoint.com/:f:/s/SubsecretaradeFortalecimientodeCapacidadesyOportunidades/IgDprbwl1_ofRq8VsVdCd2z6AfeTxsBPofTVqWDPwRnLOhA?e=Tmef8b</t>
  </si>
  <si>
    <t xml:space="preserve">En marzo 2026 se realizaron 4 sesiones ordinarias del comité de representación jurídica. En las evidencias se incluyen: 
1. Reporte de asistencia a las sesiones ordinarias.  
2. Convocatorias realizadas por la secretaria técnica por teams.
</t>
  </si>
  <si>
    <t>Para el mes de marzo del 2026 fueron escalonados 199 casos a los cuales se les dio el siguiente trámite:
Un total de asignaciones de 119 casos, 62 asignaciones directas, 26 asignaciones de ruta integral y 31 asignaciones por comité.
Devoluciones: 80 casos.</t>
  </si>
  <si>
    <t>https://secretariadistritald.sharepoint.com/:f:/s/SubsecretaradeFortalecimientodeCapacidadesyOportunidades/IgBMqq3SglL8RKrdyX4TS8k_AZ_YJ6KdrX_jruN4SQSZ9wI?e=PSDD6y</t>
  </si>
  <si>
    <t>https://secretariadistritald.sharepoint.com/:f:/s/SubsecretaradeFortalecimientodeCapacidadesyOportunidades/IgDmtNzhTR7lSbONDmCkySffAZBgerPGl9VOPVRuFlYqe9I?e=qHenda</t>
  </si>
  <si>
    <t xml:space="preserve">En abril de 2026 se realizaron 5 sesiones ordinarias del comité de representación jurídica. En las evidencias se incluyen: 
1. Reporte de asistencia a las 5 sesiones ordinarias realizadas.
2. Convocatorias realizadas por la secretaría técnica por Teams. (la sesión del 15 de abril fue hibrida). </t>
  </si>
  <si>
    <t xml:space="preserve">Para el mes de abril del 2026 fueron escalonados 181 casos a los cuales se les dio el siguiente trámite:
Un total de asignaciones de 114 casos, 42 asignaciones directas, 39 asignaciones de ruta integral y 33 asignaciones por comité.
Devoluciones: 61 casos.
Pendientes por asignación: 6 casos (4 para Comité del 06 de mayo, 1 en estudio previo de casos de familia, 1 para asignación en mayo).
De los casos escalonados se encuentran 57 con alerta de feminicidio en simisional 2.0.
</t>
  </si>
  <si>
    <t>https://secretariadistritald.sharepoint.com/:f:/s/SubsecretaradeFortalecimientodeCapacidadesyOportunidades/IgD7LUV2IjB8Q7vXKz5GTamIASIn93EO8YFKSfsdZWt3-7c?e=g9WSBe</t>
  </si>
  <si>
    <t>https://secretariadistritald.sharepoint.com/:f:/s/SubsecretaradeFortalecimientodeCapacidadesyOportunidades/IgAXjaBXnbEmSrHApCDBOFJQAcyPX1gJOG07nvK6HBv5qLo?e=7ZhPhm</t>
  </si>
  <si>
    <t xml:space="preserve">En mayo de 2026 se realizaron 4 sesiones ordinarias del comité de representación jurídica. En las evidencias se incluyen: 
1. Reporte de asistencia a las 4 sesiones ordinarias realizadas.
2. Convocatorias realizadas por la secretaría técnica por Teams para sesiones del mes de mayo 2026. (la sesión del 27 de mayo fue hibrida). </t>
  </si>
  <si>
    <t>Para el mes de mayo del 2026 fueron escalonados 189 casos a los cuales se les dio el siguiente trámite:
Un total de asignaciones de 144 casos, 56 asignaciones directas, 51 asignaciones de ruta integral y 37 asignaciones por comité.
Devoluciones: 41 casos.
Pendientes por asignación: 6 casos (para Comité del 03 de junio).
De los casos escalonados se encuentran 72 con alerta de feminicidio en simisional 2.0.
Con respecto a los 6 casos pendientes por asignación, fueron asignados 2 y devueltos 2.</t>
  </si>
  <si>
    <t>https://secretariadistritald.sharepoint.com/:f:/s/SubsecretaradeFortalecimientodeCapacidadesyOportunidades/IgCXcxWnoremTbd55oy3N5R5AUrvfNNe7dL36wI0g3CRWEI?e=hYAPe5</t>
  </si>
  <si>
    <t>https://secretariadistritald.sharepoint.com/:f:/s/SubsecretaradeFortalecimientodeCapacidadesyOportunidades/IgB_aVRGj56FRb4l5QjmJtg7AZTuPcpiYY966cyFfhkVfKk?e=aL42SI</t>
  </si>
  <si>
    <t>ACUMULADO</t>
  </si>
  <si>
    <t xml:space="preserve">Acompañar el 100% de los casos de representación jurídica que requieran el apoyo de psicología forense. </t>
  </si>
  <si>
    <t xml:space="preserve"> Porcentaje de casos de representación jurídica que acceden al servicio de acompañamiento psicosocial y/o de psicología forense. </t>
  </si>
  <si>
    <t>37. Asegurar que el 100% de los casos de representación jurídica ejercida por la SDMujer que requieran servicios de psicología forense y acompañamiento psicosocial, accedan a los mismos.</t>
  </si>
  <si>
    <t>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t>
  </si>
  <si>
    <t>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t>
  </si>
  <si>
    <t>Durante el mes de febrero se avanzó en el acompañamiento psicosocial asociado a las representaciones jurídicas abiertas para litigio. De las 95 representaciones nuevas aperturadas en el mes, se inició acompañamiento psicosocial a 31 mujeres, se realizaron 23 seguimientos a representaciones iniciadas en el mismo periodo y se efectuó el seguimiento a 11 mujeres que ya contaban con proceso de acompañamiento previo y que actualmente están siendo representadas por el equipo de litigio, para un total de 42 casos atendidos. En el desarrollo de estas acciones, las profesionales realizaron entrevistas con ciudadanas, aplicación de pruebas psicométricas, entrevistas complementarias, comunicaciones y reuniones con las solicitantes, así como citaciones y asistencias a audiencias. De igual manera, se elaboraron y entregaron informes de evaluación psicológica y se realizó la socialización de resultados, aportando insumos técnicos para los procesos judiciales. Adicionalmente, se adelantaron actividades de preparación de audiencias, asesoría a la representación jurídica, revisión de documentos, articulación con el equipo psicosocial y gestión de cancelaciones de servicio, contribuyendo al fortalecimiento del componente psicosocial dentro de los procesos de litigio y al acompañamiento integral a las mujeres representadas.</t>
  </si>
  <si>
    <t>Con corte al 28 de febrero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este periodo se brindó acompañamiento psicosocial a 33 mujeres que iniciaron procesos de representación jurídica, así como seguimiento a 45 casos correspondientes a representaciones iniciadas en el mismo periodo y a procesos que ya contaban con acompañamiento previo, para un total de 67 casos atendidos.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</si>
  <si>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t>
  </si>
  <si>
    <t>Durante el mes de marzo, de las 119 nuevas representaciones jurídicas, se inició acompañamiento psicosocial en 12 casos y 37 mujeres continuaron con procesos previos, evidenciando atención integral; sin embargo, 70 casos aún no cuentan con este acompañamiento. En cuanto a la psicología forense, se desarrollaron entrevistas, aplicación de pruebas, participación en audiencias, elaboración de informes y acciones de articulación y asesoría, junto con la gestión de atenciones en Simisional, reflejando un trabajo técnico continuo en el fortalecimiento de los procesos judiciales.</t>
  </si>
  <si>
    <t>Con corte al 31 de marzo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el primer trimestre se ha brindado acompañamiento psicosocial a 45 mujeres que iniciaron procesos de representación jurídica, así como seguimiento a 82 casos correspondientes a representaciones iniciadas en el mismo periodo.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</si>
  <si>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Durante el mes de abril, de las 114 nuevas representaciones jurídicas, se inició acompañamiento psicosocial en 12 casos y 42 mujeres continuaron con procesos previos, evidenciando atención integral; sin embargo, 60 casos aún no cuentan con este acompañamiento. En cuanto a la psicología forense, se desarrollaron entrevistas, aplicación de pruebas, participación en audiencias, elaboración de informes y acciones de articulación y asesoría, junto con la gestión de atenciones en Simisional, reflejando un trabajo técnico continuo en el fortalecimiento de los procesos judiciales.</t>
  </si>
  <si>
    <t>Con corte al 30 de abril de 2026, se avanzó en el acompañamiento psicosocial asociado a las representaciones jurídicas abiertas para litigio, fortaleciendo el componente técnico de apoyo a los procesos judiciales y el acompañamiento integral a las mujeres víctimas de violencias basadas en género.
A la fecha se ha brindado acompañamiento psicosocial a 67 mujeres que iniciaron procesos de representación jurídica, así como seguimiento a 124 casos correspondientes a representaciones iniciadas en el mismo periodo.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</si>
  <si>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El acompañamiento psicosocial en los procesos de representación jurídica contribuyó a fortalecer la atención integral brindada a mujeres víctimas de violencias basadas en género, mediante valoraciones psicológicas, seguimiento a los casos y articulación técnica con el equipo jurídico. Estas acciones permitieron brindar herramientas de apoyo emocional y técnico durante el desarrollo de los procesos judiciales, favoreciendo la preparación y participación de las mujeres en las diferentes actuaciones legales. Asimismo, el componente psicosocial aportó elementos técnicos relevantes para el análisis de los casos, promoviendo una atención con enfoque de género, reconocimiento de las afectaciones derivadas de las violencias y fortalecimiento del acceso efectivo a la justicia.</t>
  </si>
  <si>
    <t>Durante el mes de mayo, de las 144 nuevas representaciones jurídicas, se inició acompañamiento psicosocial en 30 casos y ninguna evidencia que ya venían con proceso de acompañamiento psicosocial. Adicionalmente, 114 casos aún no cuentan con este acompañamiento. En cuanto a la psicología forense, se desarrollaron entrevistas, aplicación de pruebas, participación en audiencias, elaboración de informes y acciones de articulación y asesoría, junto con la gestión de atenciones en Simisional, reflejando un trabajo técnico continuo en el fortalecimiento de los procesos judiciales.</t>
  </si>
  <si>
    <t>Con corte al 31 de mayo de 2026, se avanzó en el acompañamiento psicosocial asociado a las representaciones jurídicas abiertas para litigio, fortaleciendo el componente técnico de apoyo a los procesos judiciales y el acompañamiento integral a las mujeres víctimas de violencias basadas en género.
A la fecha se ha brindado acompañamiento psicosocial a 97 mujeres que iniciaron procesos de representación jurídica, así como seguimiento a 124 casos correspondientes a representaciones iniciadas en el mismo periodo.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</si>
  <si>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El acompañamiento psicosocial desarrollado en el marco de los procesos de representación jurídica fortaleció la atención integral dirigida a mujeres víctimas de violencias basadas en género, a través de la realización de valoraciones psicológicas, el seguimiento especializado de los casos y la articulación permanente con el equipo jurídico. Estas intervenciones brindaron soporte emocional y elementos técnicos que favorecieron la preparación de las mujeres para afrontar las distintas etapas de los procesos judiciales, promoviendo una participación más informada y fortalecida en las actuaciones legales. De igual manera, el componente psicosocial aportó insumos relevantes para la comprensión integral de cada caso, contribuyendo a la incorporación del enfoque de género en la atención, al reconocimiento de los impactos de las violencias en la vida de las mujeres y al fortalecimiento de las condiciones para un acceso efectivo a la justicia.</t>
  </si>
  <si>
    <t xml:space="preserve">2.1  Realizar acompañamiento de psicosocial a mujeres representadas jurídicamente por el equipo de litigio.  </t>
  </si>
  <si>
    <t xml:space="preserve">2.2. Ejercer las actuaciones de psicología forense sobre los casos de mujeres en representación jurídica por el equipo de litigio.  </t>
  </si>
  <si>
    <t>De las labores agendadas para este mes, las profesionales realizaron las siguientes acciones:
1  Entrevista con ciudadana
1 Aplicación de pruebas psicométricas 
4 Entrevistas complementarias
4  Comunicaciones con abogadas
4  Entregas de informe de evaluación psicológica
Ninguna Socialización de resultados
3  Asistencias a audiencia
1 Articulación con equipo psicosocial para fortalecer acompañamiento integral
 Adicionalmente, se realizaron las siguientes acciones: 
2 Preparaciones de audiencia
11 Cierres de atenciones en Simisional 2.0</t>
  </si>
  <si>
    <t>https://secretariadistritald.sharepoint.com/:f:/s/SubsecretaradeFortalecimientodeCapacidadesyOportunidades/IgBu66vHIkZ0RrCx0gYp9gEaAXafyjvnr2QW9DrsAdCc0n0?e=KV6iCU</t>
  </si>
  <si>
    <t>https://secretariadistritald.sharepoint.com/:f:/s/SubsecretaradeFortalecimientodeCapacidadesyOportunidades/IgC3j8yNmvmNTLgwAEG8ps7IAb70dy4T9Aq7jaDj2RUcCI8?e=KalEPY</t>
  </si>
  <si>
    <t xml:space="preserve">De las 95 representaciones nuevas para litigio abiertas en el mes, se identifica que se da inició el acompañamiento psicosocial a 31 mujeres. Así mismo, se evidencia que hay 23 seguimientos a nuevas representaciones dentro del mismo mes. Adicionalmente, se registra el seguimiento a 11 mujeres que ya venían con proceso de acompañamiento psicosocial y que ahora están siendo representadas por el equipo de litigio. Los 42 casos corresponden a mujeres que requieren el acompañamiento y han solicitado representación. </t>
  </si>
  <si>
    <t>De las labores agendadas para este mes, las profesionales realizaron las siguientes acciones:
3 Entrevista con ciudadana
3 Aplicación de pruebas psicométricas 
3 Entrevistas complementarias
16 Comunicación con solicitante
2 Reunión con solicitante
1 Articulación con equipo psicosocial
4 Citación audiencia
5 Asistencias a audiencia
3 Entregas de informe de evaluación psicológica
1 socialización de resultados
Adicionalmente, se realizaron las siguientes acciones: 
4 cancelaciones de servicio
1 preparación de audiencia
2 Asesoría a la representación
1 Revisión de documentos</t>
  </si>
  <si>
    <t>https://secretariadistritald.sharepoint.com/:f:/s/SubsecretaradeFortalecimientodeCapacidadesyOportunidades/IgCeOrEvWy8dT48bboJrLDkoAVZC2cM7n8CgTTEe247knfo?e=hudzra</t>
  </si>
  <si>
    <t>https://secretariadistritald.sharepoint.com/:f:/s/SubsecretaradeFortalecimientodeCapacidadesyOportunidades/IgDYlkyT_yobT4YvsjLGiHmIASta0OgXQ9cqS1u6pCSXJCQ?e=tucJgI</t>
  </si>
  <si>
    <t>De las 119 representaciones nuevas para litigio abiertas en el mes, se identifica que se da inició el acompañamiento psicosocial a 12 mujeres. Así mismo, se evidencia que hay 37 mujeres que ya venían con proceso de acompañamiento psicosocial y que ahora están siendo representadas por el equipo de litigio. Adicionalmente, hay 70 nuevas representaciones que no tienen aun acompañamiento psicosocial.</t>
  </si>
  <si>
    <t>De las labores agendadas para este mes, las profesionales realizaron las siguientes acciones:
4 Entrevista con ciudadana
4 Aplicación de pruebas psicométricas 
17 Entrevistas complementarias
16 Comunicación con solicitante
3 Comunicación con ciudadana
1 Reunión con solicitante
1 Articulación con equipo psicosocial
2 Citación audiencia
1 Asistencias a audiencia
2 Entregas de informe de evaluación psicológica
1 Socialización de resultados
Adicionalmente, se realizaron las siguientes acciones: 
1 cancelaciones de servicio
4 preparación de audiencia
2 Asesoría a la representación
2 Conceptos técnicos
18 Atenciones abiertas en Simisional
8 Atenciones cerradas en Simisional</t>
  </si>
  <si>
    <t>https://secretariadistritald.sharepoint.com/:f:/s/SubsecretaradeFortalecimientodeCapacidadesyOportunidades/IgAV9uuQTTRzQoClXdx8nYuyAUB8JZELjqNhNGSVGoWH3yo?e=hB3J4Q</t>
  </si>
  <si>
    <t>https://secretariadistritald.sharepoint.com/:f:/s/SubsecretaradeFortalecimientodeCapacidadesyOportunidades/IgD2gFiha4tiS7f0n2dtfhblAVHrxCR2gdS8xo2AteQu3uY?e=rWtcbv</t>
  </si>
  <si>
    <t>De las 114 representaciones nuevas para litigio abiertas en el mes, se identifica que se da inició el acompañamiento psicosocial a 12 mujeres. Así mismo, se evidencia que hay 42 mujeres que ya venían con proceso de acompañamiento psicosocial y que ahora están siendo representadas por el equipo de litigio. Adicionalmente, hay 60 nuevas representaciones que no tienen aun acompañamiento psicosocial.</t>
  </si>
  <si>
    <t>De las labores agendadas para este mes, las profesionales realizaron las siguientes acciones:
6 Entrevista con ciudadana
5 Aplicación de pruebas psicométricas 
5 Entrevistas complementarias
12 Comunicación con solicitante
2 Comunicación con ciudadana
7 Articulación con equipo psicosocial
8 Asistencias a audiencia
7 Entregas de informe de evaluación psicológica
2 Socialización de resultados
Adicionalmente, se realizaron las siguientes acciones: 
2 desistimientos del servicio 
1 cancelaciones de servicio
3 preparación de audiencia
1 Conceptos técnicos
1 contacto inicial fallido
22 Atenciones abiertas en Simisional
8 Atenciones cerradas en Simisional</t>
  </si>
  <si>
    <t>https://secretariadistritald.sharepoint.com/:f:/s/SubsecretaradeFortalecimientodeCapacidadesyOportunidades/IgBeIGbQeblmSp8JfsY8Ps7eAd20pYifRxGYeVXan18RW1Q?e=iItJaj</t>
  </si>
  <si>
    <t>https://secretariadistritald.sharepoint.com/:f:/s/SubsecretaradeFortalecimientodeCapacidadesyOportunidades/IgBiYLob3qVtRq6mgxP2zvfcAXQ7lApHuyyS9GFuD0UMrHc?e=DGibDR</t>
  </si>
  <si>
    <t>De las 144 representaciones nuevas para litigio abiertas en el mes, se identifica que se da inició al acompañamiento psicosocial a 30 mujeres y ninguna evidencia que ya venían con proceso de acompañamiento psicosocial. Adicionalmente, hay 114 nuevas representaciones que no tienen aun acompañamiento psicosocial.</t>
  </si>
  <si>
    <t>De las labores agendadas para este mes, las profesionales realizaron las siguientes acciones:
5 Entrevista con ciudadana
4 Aplicación de pruebas psicométricas 
4 Entrevistas complementarias
10 Comunicación con solicitante
5 Comunicación con ciudadana
2 Articulación con equipo psicosocial
6 Citación a audiencia
6 Asistencias a audiencia
5 Entregas de informe de evaluación psicológica
2 Socialización de resultados
Adicionalmente, se realizaron las siguientes acciones: 
4 cancelaciones de servicio
8 preparación de audiencia
3 asesoría a la representación
1 Conceptos técnicos
13 Atenciones abiertas en Simisional
13 Atenciones cerradas en Simisional</t>
  </si>
  <si>
    <t>https://secretariadistritald.sharepoint.com/:f:/s/SubsecretaradeFortalecimientodeCapacidadesyOportunidades/IgDlpfHZmKiMRJoYrF8hsYZGAbCm9-8LfLtVFgjgpJiNtK4?e=VyJyZG</t>
  </si>
  <si>
    <t>https://secretariadistritald.sharepoint.com/:f:/s/SubsecretaradeFortalecimientodeCapacidadesyOportunidades/IgDNQMzhXLXoS6OEGsyaIzutAcSug8wRA1-OIa7xcESQ1Ig?e=ZzirEs</t>
  </si>
  <si>
    <t>Brindar a 44500 mujeres orientación y asesoría jurídica en los espacios con presencia de la SDMujer</t>
  </si>
  <si>
    <t>Servicio de promoción del acceso a la justicia</t>
  </si>
  <si>
    <t>Número de mujeres con orientación o asesoría jurídica en los espacios donde tiene presencia la SFCO de la SDMujer</t>
  </si>
  <si>
    <t xml:space="preserve"> Aumentar a (22) espacios interinstitucionales los servicios jurídicos y psicosociales dirigidos a mujeres víctimas de violencia, fortaleciendo el modelo de ruta integral y la oferta de acompañamiento psico jurídico en los Centros de Atención de Fiscalía y URIs.</t>
  </si>
  <si>
    <t>En enero 618 mujeres recibieron asesoría u orientación sociojurídica, en los 3 espacios principales establecidos en la estrategia: 436 en Casas de Justicia, 139 en URI y 43 en CAF.</t>
  </si>
  <si>
    <t>Las mujeres víctimas de violencia que acceden a la asesoría u orientación sociojurídica reciben información y acompañamiento para garantizar su acceso a la justicia y la protección de sus derechos. Además del servicio de orientación y asesoría jurídica con enfoque de género y de derechos de las mujeres, quienes cumplan con los criterios de la Resolución 314 de 2022 pueden acceder al escalonamiento del caso para contar con abogada de representación. Este servicio también les permite conocer las rutas de atención disponibles, prevenir la revictimización en los procesos judiciales y administrativos, recibir acompañamiento en trámites legales, medidas de protección y procesos de denuncia, así como fortalecer su capacidad para tomar decisiones informadas sobre su situación. Todo ello con un enfoque integral que busca su bienestar, autonomía y acceso efectivo a la justicia.</t>
  </si>
  <si>
    <t xml:space="preserve">En febrero 1.614 mujeres recibieron asesoría u orientación sociojurídica, en los 3 espacios principales establecidos en la estrategia: 1.206 en Casas de Justicia, 295 en URI y 113 en CAF.
 </t>
  </si>
  <si>
    <t>En enero y febrero 2.232 mujeres recibieron asesoría u orientación sociojurídica, en los 3 espacios principales establecidos en la estrategia: 1.642 en Casas de Justicia, 434 en URI y 156 en CAF.</t>
  </si>
  <si>
    <t>La asesoría u orientación sociojurídica brindada a 1.614 mujeres durante el mes de febrero en Casas de Justicia, URI y CAF permitió fortalecer el acceso a la justicia y la garantía de sus derechos, mediante la entrega de información clara sobre las rutas de atención y los mecanismos legales disponibles frente a situaciones de violencia. Este servicio contribuye a que las mujeres cuenten con acompañamiento con enfoque de género para la toma de decisiones informadas, el acceso a medidas de protección y, cuando aplica, el escalonamiento de sus casos para procesos de representación jurídica, favoreciendo así una atención integral y oportuna.</t>
  </si>
  <si>
    <t>En marzo, 1.870 mujeres recibieron asesoría u orientación sociojurídica, en los 3 espacios principales establecidos en la estrategia: 1.333 en Casas de Justicia, 343 en URI y 194 en CAF.</t>
  </si>
  <si>
    <t xml:space="preserve">Entre enero y marzo, 4.102 mujeres recibieron asesoría u orientación sociojurídica, en los 3 espacios principales establecidos en la estrategia: 2.975 en Casas de Justicia, 777 en URI y 350 en CAF.	</t>
  </si>
  <si>
    <t>Durante el primer trimestre, la orientación y asesoría sociojurídica brindada en los diferentes espacios de atención contribuyó a fortalecer el acceso a la justicia de las mujeres víctimas de violencias basadas en género, mediante la entrega de información clara y oportuna sobre rutas de atención y mecanismos legales disponibles. Este servicio favoreció la toma de decisiones informadas, el acceso a medidas de protección y el acompañamiento en trámites legales, promoviendo la prevención de la revictimización y el reconocimiento de sus derechos. Asimismo, permitió identificar casos que requieren representación jurídica y garantizar su adecuada canalización, consolidando una atención integral con enfoque de género, orientada al bienestar, la autonomía y la protección efectiva de las mujeres.</t>
  </si>
  <si>
    <t>En abril, 1.567 mujeres recibieron asesoría u orientación sociojurídica, en los 3 espacios principales establecidos en la estrategia: 1.112 en Casas de Justicia, 293 en URI y 162 en CAF.</t>
  </si>
  <si>
    <t>En lo transcurrido de la vigencia, 5.669 mujeres recibieron asesoría u orientación sociojurídica, en los 3 espacios principales establecidos en la estrategia: 4.087 en Casas de Justicia, 1.070 en URI y 512 en CAF.</t>
  </si>
  <si>
    <t>Con corte abril de 2026, la orientación y asesoría sociojurídica brindada en los diferentes espacios de atención de la SDMujer fortaleció el acceso de las mujeres a la justicia y a las rutas institucionales de atención frente a las violencias basadas en género. Las ciudadanas recibieron información clara y oportuna sobre sus derechos y mecanismos de protección, favoreciendo la toma de decisiones informadas, la activación de medidas de protección y la canalización adecuada de los casos que requerían seguimiento jurídico, contribuyendo a su bienestar, protección y autonomía.</t>
  </si>
  <si>
    <t>En mayo, 1.491 mujeres recibieron asesoría u orientación sociojurídica, en los 3 espacios principales establecidos en la estrategia: 1.064 en Casas de Justicia, 265 en URI y 162 en CAF.</t>
  </si>
  <si>
    <t>En lo transcurrido de la vigencia, 7.160 mujeres recibieron asesoría u orientación sociojurídica, en los 3 espacios principales establecidos en la estrategia: 5.151 en Casas de Justicia, 1.335 en URI y 674 en CAF.</t>
  </si>
  <si>
    <t>Con corte a mayo de 2026, las acciones de orientación y asesoría sociojurídica desarrolladas en los distintos espacios de atención de la SDMujer contribuyeron al fortalecimiento del acceso de las mujeres a la justicia y a la oferta institucional de atención frente a las violencias basadas en género. A través de estos servicios, las usuarias recibieron información oportuna y pertinente sobre sus derechos, las rutas de atención disponibles y los mecanismos de protección existentes, favoreciendo la adopción de decisiones informadas, la activación de medidas de protección cuando fue necesario y la adecuada remisión y seguimiento de los casos. Lo anterior aportó a la garantía de sus derechos, el fortalecimiento de su autonomía y la protección de su bienestar integral.</t>
  </si>
  <si>
    <t>3.1  Brindar los servicios de orientación y/o asesoría jurídica al 100% de las mujeres que demandan de estos servicios de la SDMujer en Centros de Atención de Fiscalía CAF</t>
  </si>
  <si>
    <t>3.2  Brindar los servicios de orientación y/o asesoría jurídica al 100% de las mujeres que demandan de estos servicios de la SDMujer en Casas de Justicia</t>
  </si>
  <si>
    <t>3.3 Brindar los servicios de orientación y/o asesoría jurídica al 100% de las mujeres que demandan de estos servicios de la SDMujer en URIs</t>
  </si>
  <si>
    <t xml:space="preserve">En el mes de enero se atendieron por primera vez en CAF a 43 ciudadanas. (Sin duplicación y con primera atención en este espacio) </t>
  </si>
  <si>
    <t xml:space="preserve">En el mes de enero acudieron por primera vez 436 ciudadanas a las Casas de Justicia, discriminadas: Casas de Justicia con Ruta Integral 345 y en Casas con Modelo Tradicional 91. (Sin duplicación y con primera atención en este espacio) </t>
  </si>
  <si>
    <t xml:space="preserve">En el mes se atendieron por primera vez en URI a 139 personas. (Sin duplicación y con primera atención en este espacio) </t>
  </si>
  <si>
    <t>https://secretariadistritald.sharepoint.com/:f:/s/SubsecretaradeFortalecimientodeCapacidadesyOportunidades/IgAt7rA3oli-QrSJbvHtjp_iASAR6Vp8BYHsTUKCpP97LYk?e=RhvrDT</t>
  </si>
  <si>
    <t>https://secretariadistritald.sharepoint.com/:f:/s/SubsecretaradeFortalecimientodeCapacidadesyOportunidades/IgDCSyg6cVh1QJJEtvsTGCMhAbtrQmHZZ1FYljdOWXeYnvg?e=w7HBU1</t>
  </si>
  <si>
    <t>https://secretariadistritald.sharepoint.com/:f:/s/SubsecretaradeFortalecimientodeCapacidadesyOportunidades/IgCXpgXGy_7lRqVsHWBMZncRAX9oSBgDYSjgwVSevm0cCWM?e=BbHAtA</t>
  </si>
  <si>
    <t xml:space="preserve">En el mes de febrero se atendieron por primera vez en CAF a 113 ciudadanas. (Sin duplicación y con primera atención en este espacio) </t>
  </si>
  <si>
    <t>En el mes de febrero acudieron por primera vez 1.206 ciudadanas a las Casas de Justicia, discriminadas: Casas de Justicia con Ruta Integral 980 y en Casas con Modelo Tradicional 226. (Sin duplicación y con primera atención en este espacio).</t>
  </si>
  <si>
    <t xml:space="preserve">En el mes se atendieron por primera vez en URI a 295 personas. (Sin duplicación y con primera atención en este espacio) </t>
  </si>
  <si>
    <t>https://secretariadistritald.sharepoint.com/:f:/s/SubsecretaradeFortalecimientodeCapacidadesyOportunidades/IgCCNueKsa93RIVrKqfRRpjNATq3xCsPUP4R7PxL3fZjcxo?e=6DSKuu</t>
  </si>
  <si>
    <t>https://secretariadistritald.sharepoint.com/:f:/s/SubsecretaradeFortalecimientodeCapacidadesyOportunidades/IgD1nbqWJg5YRZ1h1_tqp-i-AQ3hvMuCvob6t1M6N-lB1P4?e=AVeEyL</t>
  </si>
  <si>
    <t>https://secretariadistritald.sharepoint.com/:f:/s/SubsecretaradeFortalecimientodeCapacidadesyOportunidades/IgBbg6lqiXYeTJwkHXL4ZyMWAYRh1fGxxyde2roZKbqYo28?e=D0cbGS</t>
  </si>
  <si>
    <t xml:space="preserve">En el mes de marzo se atendieron por primera vez en CAF a 194 ciudadanas. (Sin duplicación y con primera atención en este espacio) </t>
  </si>
  <si>
    <t>En el mes de marzo acudieron por primera vez 1.333 ciudadanas a las Casas de Justicia, discriminadas: Casas de Justicia con Ruta Integral 1.074 y en Casas con Modelo Tradicional 259. (Sin duplicación y con primera atención en este espacio).</t>
  </si>
  <si>
    <t xml:space="preserve">En el mes de marzo se atendieron por primera vez en URI a 343 personas. (Sin duplicación y con primera atención en este espacio) </t>
  </si>
  <si>
    <t>https://secretariadistritald.sharepoint.com/:f:/s/SubsecretaradeFortalecimientodeCapacidadesyOportunidades/IgD1O23YJ8EgR5ZYLDOqNh7IAew6zp_h4FXA3rEfvMudswA?e=aLR0E5</t>
  </si>
  <si>
    <t>https://secretariadistritald.sharepoint.com/:f:/s/SubsecretaradeFortalecimientodeCapacidadesyOportunidades/IgBos-qcbuPVTIqg_fdLCUGAAef1ZbVcjAOAiPLARpF5pfE?e=MaRrMl</t>
  </si>
  <si>
    <t>https://secretariadistritald.sharepoint.com/:f:/s/SubsecretaradeFortalecimientodeCapacidadesyOportunidades/IgDeaq9-aGHFR6hRs_lhpOqPAZGXRzf9kBe8klsTFkuBZK0?e=V7tDth</t>
  </si>
  <si>
    <t xml:space="preserve">En el mes de abril se atendieron por primera vez en CAF a 162 ciudadanas. (Sin duplicación y con primera atención en este espacio) </t>
  </si>
  <si>
    <t>En el mes de abril acudieron por primera vez 1.112 ciudadanas a las Casas de Justicia, discriminadas: Casas de Justicia con Ruta Integral 861 y en Casas con Modelo Tradicional 251. (Sin duplicación y con primera atención en este espacio).</t>
  </si>
  <si>
    <t xml:space="preserve">En el mes de abril se atendieron por primera vez en URI a 293 personas. (Sin duplicación y con primera atención en este espacio) </t>
  </si>
  <si>
    <t>https://secretariadistritald.sharepoint.com/:f:/s/SubsecretaradeFortalecimientodeCapacidadesyOportunidades/IgBP43YHXMAbR5gURyAAl2_VAVU_dq8OvRWYsVYE1DE8gYA?e=kqevEn</t>
  </si>
  <si>
    <t>https://secretariadistritald.sharepoint.com/:f:/s/SubsecretaradeFortalecimientodeCapacidadesyOportunidades/IgAuxRQo2pq8Soe7J2ql2njmAUa156rLGpmaRdR_Thz3BnU?e=tXKZw2</t>
  </si>
  <si>
    <t>https://secretariadistritald.sharepoint.com/:f:/s/SubsecretaradeFortalecimientodeCapacidadesyOportunidades/IgAoaBpjCHYXQ6fE5Jce08DeAedwbYg1HL8Wllj4bBQ3SA0?e=nLG6T3</t>
  </si>
  <si>
    <t xml:space="preserve">En el mes de mayo se atendieron por primera vez en CAF a 162 ciudadanas. (Sin duplicación y con primera atención en este espacio) </t>
  </si>
  <si>
    <t>En el mes de mayo acudieron por primera vez 1.064 ciudadanas a las Casas de Justicia, discriminadas: Casas de Justicia con Ruta Integral 836 y en Casas con Modelo Tradicional 228. (Sin duplicación y con primera atención en este espacio).</t>
  </si>
  <si>
    <t xml:space="preserve">En el mes de mayo se atendieron por primera vez en URI a 265 personas. (Sin duplicación y con primera atención en este espacio) </t>
  </si>
  <si>
    <t>https://secretariadistritald.sharepoint.com/:f:/s/SubsecretaradeFortalecimientodeCapacidadesyOportunidades/IgDi-JxyEokTR5po3XX0HWapAZajnaQwLVq56AffwtAVy2g?e=lWMWF1</t>
  </si>
  <si>
    <t>https://secretariadistritald.sharepoint.com/:f:/s/SubsecretaradeFortalecimientodeCapacidadesyOportunidades/IgB1muxN5I7OQLF2JnQlKUwUAQthy4617VlCpO2h9Ldfv_k?e=KvAbb6</t>
  </si>
  <si>
    <t>https://secretariadistritald.sharepoint.com/:f:/s/SubsecretaradeFortalecimientodeCapacidadesyOportunidades/IgCkb1eO-DrfR58WGoqroHzRAcMn9syhmlD1cXO_B6HKAZc?e=DJ74wq</t>
  </si>
  <si>
    <t>Realizar a 22000 mujeres acompañamiento psicosocial en los espacios con presencia de la SDMujer</t>
  </si>
  <si>
    <t>Número de mujeres con acompañamiento psicosocial  en los espacios donde tiene presencia la SFCO de la SDMujer</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</si>
  <si>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</si>
  <si>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 xml:space="preserve">Para el mes de enero, 343 mujeres recibieron acompañamiento psicosocial, en los 3 espacios principales establecidos para la estrategia, 186 en Casas de Justicia, 138 en URI y 19 en CAF. </t>
  </si>
  <si>
    <t>El acompañamiento psicosocial brinda apoyo emocional y orientación a las mujeres víctimas de violencia, facilitando su acceso a la justicia y evitando la revictimización. A través de este servicio, se identifican las distintas formas de violencia, se informa sobre las rutas de atención disponibles y se acompaña a las mujeres en los procesos judiciales, garantizando un enfoque de derechos y género. Además, contribuye al fortalecimiento emocional, la toma de decisiones informadas y la reconstrucción del proyecto de vida, conectándolas con redes de apoyo y servicios institucionales que les permitan ejercer sus derechos y acceder a la protección y reparación necesarias.</t>
  </si>
  <si>
    <t xml:space="preserve">Para el mes de febrero, 769 mujeres recibieron acompañamiento psicosocial, en los 3 espacios principales establecidos para la estrategia, 406 en Casas de Justicia, 301 en URI y 62 en CAF. </t>
  </si>
  <si>
    <t xml:space="preserve">Para los meses de enero y febrero, 1.112 mujeres recibieron acompañamiento psicosocial, en los 3 espacios principales establecidos para la estrategia, 592 en Casas de Justicia, 439 en URI y 81 en CAF. </t>
  </si>
  <si>
    <t>El acompañamiento psicosocial brindado a 771 mujeres durante el mes de febrero en Casas de Justicia, URI y CAF permitió ofrecer apoyo emocional y orientación especializada a mujeres víctimas de violencias, contribuyendo a la identificación de situaciones de riesgo, el fortalecimiento de sus capacidades para la toma de decisiones informadas y el acceso oportuno a las rutas de atención y protección. Este servicio favorece una atención integral con enfoque de género y de derechos, promoviendo el bienestar emocional, la prevención de la revictimización y la articulación con servicios institucionales que respaldan la garantía de sus derechos.</t>
  </si>
  <si>
    <t xml:space="preserve">Para el mes de marzo, 877 mujeres recibieron acompañamiento psicosocial, en los 3 espacios principales establecidos para la estrategia, 435 en Casas de Justicia, 341 en URI y 101 en CAF. </t>
  </si>
  <si>
    <t xml:space="preserve">Entre los meses de enero y marzo, 1.989 mujeres recibieron acompañamiento psicosocial, en los 3 espacios principales establecidos para la estrategia, 1.027 en Casas de Justicia, 780 en URI y 182 en CAF. </t>
  </si>
  <si>
    <t>Durante el primer trimestre, el acompañamiento psicosocial brindado en los espacios de atención contribuyó a fortalecer el bienestar emocional de las mujeres víctimas de violencias basadas en género, mediante apoyo oportuno y orientación especializada. Este servicio favoreció la identificación de situaciones de riesgo, el reconocimiento de las distintas formas de violencia y el acceso a rutas de atención y protección, promoviendo la toma de decisiones informadas. Asimismo, permitió prevenir la revictimización, fortalecer capacidades para la reconstrucción del proyecto de vida y articular la respuesta institucional, garantizando una atención integral con enfoque de género y de derechos orientada a la protección y el ejercicio efectivo de sus derechos.</t>
  </si>
  <si>
    <t xml:space="preserve">Para el mes de abril, 744 mujeres recibieron acompañamiento psicosocial, en los 3 espacios principales establecidos para la estrategia, 371 en Casas de Justicia, 281 en URI y 92 en CAF. </t>
  </si>
  <si>
    <t xml:space="preserve">En lo transcurrido de la vigencia, 2.733 mujeres recibieron acompañamiento psicosocial, en los 3 espacios principales establecidos para la estrategia, 1.398 en Casas de Justicia, 1.061 en URI y 274 en CAF. </t>
  </si>
  <si>
    <t>Con corte  abril de 2026, el acompañamiento psicosocial brindado en los diferentes espacios de atención de la SDMujer contribuyó al fortalecimiento del bienestar emocional de las mujeres víctimas de violencias basadas en género, mediante orientación y apoyo especializado. Este acompañamiento favoreció la identificación de situaciones de riesgo, el reconocimiento de sus derechos y el acceso a rutas de atención y protección, promoviendo la toma de decisiones informadas, la prevención de la revictimización y el fortalecimiento de su autonomía y bienestar integral.</t>
  </si>
  <si>
    <t>En el mes de mayo el Equipo Psicosocial realizó acompañamiento a 780 mujeres en los 3 espacios principales establecidos para la estrategia, de la siguiente manera: 415 en Casas de Justicia de Ruta Integral y Modelo Tradicional, 271 en la Estrtaegia URI y 94 en CAF.</t>
  </si>
  <si>
    <t>En el transcurso de la vigencia 2026 el Equipo Psicosocial brindo acompañamiento a 3513 mujeres desde los espacios en los que hace presencia, identificando 1813 en Casas de Justicia de Ruta Integral y Modelo Tradicional, 1332 en la Estrategia URI y 368 en CAF, generando las acciones pertinentes para brindar una atención integral a las mujeres desde la identificación de malestars emocionales y necesidades que por medio del acompañamiento psicosocial son trabajadas.</t>
  </si>
  <si>
    <t xml:space="preserve">Frente al acompañamiento psicosocial se han realizado acciones como equipo para fortalecer las estrategias de atención, acompañamiento y seguimiento a los casos por parte de las profesionales psicosociales desde los espacios de conversación que se tienen con las mujeres, favoreciendo en ellas recursos de afrontamiento, toma de decisiones y estrategias de agenciamiento frente a sus procesos. Se realizaron 1622 seguimientos efectivos a los procesos de acompañamiento y se realizarón espacios de fortalecimiento en los criterios de articulación con otras estrategias, asi como mesas de trabajo frente a la revisión del seguimiento a los casos con marcación de Riesgo de Feminicidio y cierre de casos. </t>
  </si>
  <si>
    <t>4.1 Brindar los servicios de acompañamiento psicosocial al 100% de las mujeres que demandan de estos servicios de la SDMujer en Centros de Atención de fiscalías</t>
  </si>
  <si>
    <t>4.2. Brindar los servicios de acompañamiento psicosocial al 100% de las mujeres que demandan de estos servicios de la SDMujer en Casas de justicia con ruta integral</t>
  </si>
  <si>
    <t>4.3 Brindar los servicios de acompañamiento psicosocial al 100% de las mujeres que demandan de estos servicios de la SDMujer en URIs</t>
  </si>
  <si>
    <t>Durante el mes de enero, 19 mujeres recibieron acompañamiento psicosocial en CAF. (No se cuentan duplicados)</t>
  </si>
  <si>
    <t>En el mes de enero, 171 mujeres recibieron atención en Casa de Justicia con Ruta Integral y 15 en Casas de Justicia Modelo tradicional, para un total de 186 mujeres que recibieron acompañamiento psicosocial en este espacio. (No se cuentan duplicados)</t>
  </si>
  <si>
    <t>En enero 138 mujeres recibieron acompañamiento psicosocial en URI. (No se cuentan duplicados)</t>
  </si>
  <si>
    <t>https://secretariadistritald.sharepoint.com/:f:/s/SubsecretaradeFortalecimientodeCapacidadesyOportunidades/IgBJjLLpOFwiQrMbNkWJlebSAQWQohG43NEfNcigD4ORgCQ?e=k13bDE</t>
  </si>
  <si>
    <t>https://secretariadistritald.sharepoint.com/:f:/s/SubsecretaradeFortalecimientodeCapacidadesyOportunidades/IgBYXfoaVfVZQrbhfzd8pSAeAcu3w6cPrACxDPl50z8anZk?e=dRqqj2</t>
  </si>
  <si>
    <t>https://secretariadistritald.sharepoint.com/:f:/s/SubsecretaradeFortalecimientodeCapacidadesyOportunidades/IgCLHgzKMTU3TYxOr4gomMQFAWuE2G3G2L0FhSAB_D4ODog?e=xhZIFY</t>
  </si>
  <si>
    <t>Durante el mes de febrero, 62 mujeres recibieron acompañamiento psicosocial en CAF. (No se cuentan duplicados)</t>
  </si>
  <si>
    <t>En el mes de febrero, 328 mujeres recibieron atención en Casa de Justicia con Ruta Integral y 78 en Casas de Justicia Modelo tradicional, para un total de 406 mujeres que recibieron acompañamiento psicosocial en este espacio. (No se cuentan duplicados)</t>
  </si>
  <si>
    <t>En febrero 301 mujeres recibieron acompañamiento psicosocial en URI. (No se cuentan duplicados)</t>
  </si>
  <si>
    <t>https://secretariadistritald.sharepoint.com/:f:/s/SubsecretaradeFortalecimientodeCapacidadesyOportunidades/IgBmkb47PH5ZQ7KGclWZ8A2vAVkohHrkEX438T23A47Fxc8?e=IwqvGt</t>
  </si>
  <si>
    <t>https://secretariadistritald.sharepoint.com/:f:/s/SubsecretaradeFortalecimientodeCapacidadesyOportunidades/IgApqEwL-kV2Ro9Ss45NhhnPATr4cOYEdJMHqZ9HlQjSASQ?e=qOnR3l</t>
  </si>
  <si>
    <t>https://secretariadistritald.sharepoint.com/:f:/s/SubsecretaradeFortalecimientodeCapacidadesyOportunidades/IgDYCkoHg7T8QaAr9sgdOmK4AfEZnJzE3Xv3M_M204WA3p0?e=wTODnF</t>
  </si>
  <si>
    <t>Durante el mes de marzo, 101 mujeres recibieron acompañamiento psicosocial en CAF. (No se cuentan duplicados)</t>
  </si>
  <si>
    <t>En el mes de marzo, 340 mujeres recibieron atención en Casa de Justicia con Ruta Integral y 95 en Casas de Justicia Modelo tradicional, para un total de 435 mujeres que recibieron acompañamiento psicosocial en este espacio. (No se cuentan duplicados)</t>
  </si>
  <si>
    <t>En marzo 341 mujeres recibieron acompañamiento psicosocial en URI. (No se cuentan duplicados)</t>
  </si>
  <si>
    <t>https://secretariadistritald.sharepoint.com/:f:/s/SubsecretaradeFortalecimientodeCapacidadesyOportunidades/IgAQ_Teb-0qpTqc0RXllipdJAZaLiowGM94BlQKRzi9PpsA?e=qxm6F9</t>
  </si>
  <si>
    <t>https://secretariadistritald.sharepoint.com/:f:/s/SubsecretaradeFortalecimientodeCapacidadesyOportunidades/IgBSEEw5bYviQqy2MfIy0afEAcr5_me8dFjuIaLLPUygYrg?e=0aaE2E</t>
  </si>
  <si>
    <t>https://secretariadistritald.sharepoint.com/:f:/s/SubsecretaradeFortalecimientodeCapacidadesyOportunidades/IgDpcL9ZkefXSpRxI6Y5DjAgAbGWK3mpFios4aqFmqfzHI8?e=QO6EYA</t>
  </si>
  <si>
    <t>Durante el mes de abril, 92 mujeres recibieron acompañamiento psicosocial en CAF. (No se cuentan duplicados)</t>
  </si>
  <si>
    <t>En el mes de abril, 294 mujeres recibieron atención en Casa de Justicia con Ruta Integral y 77 en Casas de Justicia Modelo tradicional, para un total de 371 mujeres que recibieron acompañamiento psicosocial en este espacio. (No se cuentan duplicados)</t>
  </si>
  <si>
    <t>En abril 281 mujeres recibieron acompañamiento psicosocial en URI. (No se cuentan duplicados)</t>
  </si>
  <si>
    <t>https://secretariadistritald.sharepoint.com/:f:/s/SubsecretaradeFortalecimientodeCapacidadesyOportunidades/IgA4EEy4qphHQJHntH8rp0qvAXm7EQOofgr8RZ8QO4ua61A?e=JljPbj</t>
  </si>
  <si>
    <t>https://secretariadistritald.sharepoint.com/:f:/s/SubsecretaradeFortalecimientodeCapacidadesyOportunidades/IgA_bDzCpklpTq5aBTfzVrJjAePMTuqOLz0CqKPy5Owd_no?e=T4CLCI</t>
  </si>
  <si>
    <t>https://secretariadistritald.sharepoint.com/:f:/s/SubsecretaradeFortalecimientodeCapacidadesyOportunidades/IgDK-KmZk34wQ4EdNfnfp4bvAZl7qNpNTM2DiwoYXNL97XU?e=OY7O6P</t>
  </si>
  <si>
    <t>Durante el mes de mayo, 94 mujeres recibieron acompañamiento psicosocial en CAF. (No se cuentan duplicados)</t>
  </si>
  <si>
    <t>En el mes de mayo, 291 mujeres recibieron atención en Casa de Justicia con Ruta Integral y 124 en Casas de Justicia Modelo tradicional, para un total de 415 mujeres que recibieron acompañamiento psicosocial en este espacio. (No se cuentan duplicados)</t>
  </si>
  <si>
    <t>En mayo 271 mujeres recibieron acompañamiento psicosocial en URI. (No se cuentan duplicados)</t>
  </si>
  <si>
    <t>https://secretariadistritald.sharepoint.com/:f:/s/SubsecretaradeFortalecimientodeCapacidadesyOportunidades/IgDrZRNEmZspRrvxZdHBGzuyAcZSlzCNPcm216EWoWo4VyE?e=LQywKB</t>
  </si>
  <si>
    <t>https://secretariadistritald.sharepoint.com/:f:/s/SubsecretaradeFortalecimientodeCapacidadesyOportunidades/IgCYu4cEHthDQZoPBjJO_Kn8ATUqpxRX11am44_yNS2bVf0?e=vVyEE2</t>
  </si>
  <si>
    <t>https://secretariadistritald.sharepoint.com/:f:/s/SubsecretaradeFortalecimientodeCapacidadesyOportunidades/IgDXG_7b5MQ-S7HBZK5eHwjAAfY9u7aCQ4C91763RQqF6t0?e=lVci1k</t>
  </si>
  <si>
    <t>Gestionar 9500 activaciones de rutas y servicios de la oferta distrital para la atención integral a mujeres</t>
  </si>
  <si>
    <t>Número de atenciones (activaciones de rutas y servicios) de la oferta distrital brindadas para la atención integral a mujeres</t>
  </si>
  <si>
    <t xml:space="preserve">En el mes de enero, el equipo de dinamización atendió a 136 mujeres a las cuales se les activo ruta social, (una mujer puede tener mas de una activación de ruta), así mismo, se registraron 38 seguimientos efectivos. </t>
  </si>
  <si>
    <t xml:space="preserve">Las mujeres se benefician al contar con una orientación e impulso de las acciones para acceder a demás servicios de la oferta distrital en temas de carácter social, generando así una atención realmente integral, eficiente y efectiva para sus necesidades. </t>
  </si>
  <si>
    <t xml:space="preserve">En el mes de febrero, el equipo de dinamización atendió a 494 mujeres a las cuales se les activo ruta social, (una mujer puede tener mas de una activación de ruta), así mismo, se registraron 93 seguimientos efectivos. </t>
  </si>
  <si>
    <t>Con corte al 28 de febrero de 2026, el equipo de dinamización adelantó acciones de activación y seguimiento de rutas sociales para la atención integral de mujeres víctimas de violencias basadas en género. De manera acumulada, se gestionaron 630 activaciones de rutas y servicios de la oferta distrital, así como 131 seguimientos efectivos a las rutas activadas, orientados a verificar la atención en los servicios direccionados y fortaleciendo la articulación institucional para el acompañamiento continuo a las mujeres en sus procesos de atención.</t>
  </si>
  <si>
    <t>La activación de ruta social a 494 mujeres y la realización de 93 seguimientos efectivos durante el mes de febrero permitieron fortalecer el acompañamiento y la articulación con los servicios institucionales requeridos para la atención de mujeres víctimas de violencias. Estas acciones contribuyen a garantizar la continuidad en los procesos de atención, facilitar el acceso a las rutas de protección y servicios sociales disponibles, y brindar seguimiento oportuno a las situaciones identificadas, promoviendo una atención integral y el ejercicio efectivo de sus derechos.</t>
  </si>
  <si>
    <t xml:space="preserve">En el mes de marzo, el equipo de dinamización atendió a 539 mujeres a las cuales se les activo ruta social, (una mujer puede tener mas de una activación de ruta), así mismo, se registraron 191 seguimientos efectivos. </t>
  </si>
  <si>
    <t>Con corte al 31 de marzo de 2026, el equipo de dinamización adelantó acciones de activación y seguimiento de rutas sociales para la atención integral de mujeres víctimas de violencias basadas en género. De manera acumulada, se gestionaron 1169 activaciones de rutas y servicios de la oferta distrital, así como 322 seguimientos efectivos a las rutas activadas, orientados a verificar la atención en los servicios direccionados y fortaleciendo la articulación institucional para el acompañamiento continuo a las mujeres en sus procesos de atención.</t>
  </si>
  <si>
    <t>Las mujeres se benefician al contar con una orientación e impulso de las acciones para acceder a demás servicios de la oferta distrital en temas de carácter social, generando así una atención realmente integral, eficiente y efectiva para sus necesidades, para este mes se hizo especial enfasis en el derecho al trabajo en condiciones de igualdad y equidad , abordando algunos grupos de mujeres de las fuerzas armadas junto con los de comunidad.</t>
  </si>
  <si>
    <t xml:space="preserve">En el mes de abril, el equipo de dinamización atendió a 455 mujeres a las cuales se les activo ruta social, (una mujer puede tener mas de una activación de ruta), así mismo, se registraron 157 seguimientos efectivos. </t>
  </si>
  <si>
    <t>En lo transcurrido de la vigencia 2026, el equipo de dinamización adelantó acciones de activación y seguimiento de rutas sociales para la atención integral de mujeres víctimas de violencias basadas en género. De manera acumulada, se gestionaron 1624 activaciones de rutas y servicios de la oferta distrital, así como 479 seguimientos efectivos a las rutas activadas, orientados a verificar la atención en los servicios direccionados y fortaleciendo la articulación institucional para el acompañamiento continuo a las mujeres en sus procesos de atención.</t>
  </si>
  <si>
    <t>Las mujeres se benefician al contar con una orientación e impulso de las acciones para acceder a demás servicios de la oferta nacional,local y/o distrital en temas de carácter social, generando así una atención integral, eficiente y efectiva para sus necesidades y las de su nuvleo familiar, para este mes se hizo especial enfasis en el derecho al hábitat y a la vivienda digna , abordando mujeres de las localidades de Bosa, San Cristobal, Puente Aranda, Suba, Fontibon, Ciudad Bolivar, Kennedy, Usme y Barrios Unidos.</t>
  </si>
  <si>
    <t xml:space="preserve">En el mes de mayo, el equipo de dinamización atendió a 382 mujeres a las cuales se les activo ruta social, (una mujer puede tener mas de una activación de ruta), así mismo, se registraron 272 seguimientos efectivos. </t>
  </si>
  <si>
    <t>Con corte al 31 de mayo de 2026, el equipo de dinamización adelantó acciones de activación y seguimiento de rutas sociales para la atención integral de mujeres víctimas de violencias basadas en género. De manera acumulada, se gestionaron  2.006 activaciones de rutas y servicios de la oferta distrital, así como 751 seguimientos efectivos a las rutas activadas, orientados a verificar la atención en los servicios direccionados y fortaleciendo la articulación institucional para el acompañamiento continuo a las mujeres en sus procesos de atención.</t>
  </si>
  <si>
    <t>Las mujeres se benefician al contar con una orientación e impulso de las acciones para acceder a demás servicios de la oferta nacional, local y/o distrital en temas de carácter social, generando así una atención integral, eficiente y efectiva para sus necesidades y las de su nucleo familiar, para este mes se hizo especial enfasis en el derecho a la salud plena, abordando mujeres de las localidades de Bosa,San Cristobal, Puente Aranda, Suba, Fontibon, Ciudad Bolivar, Kennedy, Usme ,Barrios Unidos y de quienes visitan el punto de atencion en el CAF.</t>
  </si>
  <si>
    <t>5.1. Atender por primera vez a las mujeres para el direccionamiento a los servicios de la oferta distrital para la atención integral a mujeres</t>
  </si>
  <si>
    <t xml:space="preserve">5.2. Realizar seguimientos o validar si las mujeres han sido atendidas en los servicios direccionados en la primera atención. </t>
  </si>
  <si>
    <t>Para el mes de enero, desde el equipo de dinamización se atendieron  a 136 mujeres por medio de la activación de ruta social, (una mujer puede tener mas de una activación de ruta) evidenciando la labor constante y pertinente de los equipos en la atención integral, real y efectiva a la ciudadanía ,estas mismas fueron atendidas en casas de justicia con ruta integral.</t>
  </si>
  <si>
    <t>En el mes de enero se registraron 38 seguimientos efectivos a mujeres en relación al avance del trámite de la ruta social activadas en casa de justicia con ruta integral.</t>
  </si>
  <si>
    <t>https://secretariadistritald.sharepoint.com/:f:/s/SubsecretaradeFortalecimientodeCapacidadesyOportunidades/IgAlGjZ-8qLURY-ZQe94It2sASdLSabDTv0MEypZ6Uy-WHs?e=eQkKkf</t>
  </si>
  <si>
    <t>https://secretariadistritald.sharepoint.com/:f:/s/SubsecretaradeFortalecimientodeCapacidadesyOportunidades/IgD4MQFCXjG-TIYgB22JtVMcAT9DEKlc2VtHm2vCv-Lmc4w?e=tGFvv5</t>
  </si>
  <si>
    <t>Para el mes de febrero, desde el equipo de dinamización se atendieron  a 494 mujeres por medio de la activación de ruta social, (una mujer puede tener mas de una activación de ruta) evidenciando la labor constante y pertinente de los equipos en la atención integral, real y efectiva a la ciudadanía ,451  en casas de justicia con ruta integral y 43 en el CAF</t>
  </si>
  <si>
    <t>En el mes de febrero se registraron 93 seguimientos efectivos a mujeres en relación al avance del trámite de la ruta social activada en casas de justicia con ruta integral</t>
  </si>
  <si>
    <t>https://secretariadistritald.sharepoint.com/:f:/s/SubsecretaradeFortalecimientodeCapacidadesyOportunidades/IgCPZjZ_-7YDTKvjyHfHVaqqAXexIwFH0hAH0p81TVW73Ko?e=NZa4g4</t>
  </si>
  <si>
    <t>https://secretariadistritald.sharepoint.com/:f:/s/SubsecretaradeFortalecimientodeCapacidadesyOportunidades/IgArUmLrZShJR5AVlPolO0rtAQtl9ryTZUKbp_9NL4exkns?e=VWAVhM</t>
  </si>
  <si>
    <t>Para el mes de marzo, desde el equipo de dinamización se atendieron  a 539 mujeres por medio de la activación de ruta social, (una mujer puede tener mas de una activación de ruta) evidenciando la labor constante y pertinente de los equipos en la atención integral, real y efectiva a la ciudadanía, 497 en casas de justicia con ruta integral y 42 en CAF.</t>
  </si>
  <si>
    <t xml:space="preserve">En el mes de marzo se registraron 191 seguimientos efectivos a mujeres en relación al avance del trámite de la ruta social activadas en casas de justicia con ruta integral </t>
  </si>
  <si>
    <t>https://secretariadistritald.sharepoint.com/:f:/s/SubsecretaradeFortalecimientodeCapacidadesyOportunidades/IgAkswJbFgp0Ta6_2zQntRCAAXSkVogqhf5z4DW4c4eGzDU?e=Lo8Pdp</t>
  </si>
  <si>
    <t>https://secretariadistritald.sharepoint.com/:f:/s/SubsecretaradeFortalecimientodeCapacidadesyOportunidades/IgCzfLGjbY8qR6SEKeJKHV0pAcdV8KaU5it_ykSyUzmVWaE?e=oO9x2B</t>
  </si>
  <si>
    <t>Para el mes de abril, desde el equipo de dinamización se atendieron  a 455 mujeres por medio de la activación de ruta social, (una mujer puede tener mas de una activación de ruta) evidenciando la labor constante y pertinente de los equipos en la atención integral, real y efectiva a la ciudadanía, 414 en casas de justicia con ruta integral y 41 en CAF.</t>
  </si>
  <si>
    <t xml:space="preserve">En el mes de abril se registraron 157 seguimientos efectivos a mujeres en relación al avance del trámite de la ruta social activadas en casas de justicia con ruta integral </t>
  </si>
  <si>
    <t>https://secretariadistritald.sharepoint.com/:f:/s/SubsecretaradeFortalecimientodeCapacidadesyOportunidades/IgB-VhlPNDGwRYQJDuhviAiqAeOHKtVjNMmQ6KzQQJsGErk?e=OODeQg</t>
  </si>
  <si>
    <t>https://secretariadistritald.sharepoint.com/:f:/s/SubsecretaradeFortalecimientodeCapacidadesyOportunidades/IgACBbyo_Z9cRpsykZi76A47AVC0rQ3P9kVyJ-QIlrx_Us8?e=uvkTTS</t>
  </si>
  <si>
    <t>Para el mes de mayo, desde el equipo de dinamización se atendieron  a 382 mujeres por medio de la activación de ruta social, (una mujer puede tener mas de una activación de ruta) evidenciando la labor constante y pertinente de los equipos en la atención integral, real y efectiva a la ciudadanía, 333 en casas de justicia con ruta integral y 49 en CAF.</t>
  </si>
  <si>
    <t xml:space="preserve">En el mes de mayo se registraron 272 seguimientos efectivos a mujeres en relación al avance del trámite de la ruta social activadas en casas de justicia con ruta integral. </t>
  </si>
  <si>
    <t>https://secretariadistritald.sharepoint.com/:f:/s/SubsecretaradeFortalecimientodeCapacidadesyOportunidades/IgD7YKM1jPC1SKqXth9jYpH5AfFY5HnT1GosusRHPNT9TbU?e=aIo17H</t>
  </si>
  <si>
    <t>https://secretariadistritald.sharepoint.com/:f:/s/SubsecretaradeFortalecimientodeCapacidadesyOportunidades/IgDHmwJzHF_jTacjYXS0aGS1ARMH10Ay1vfElAzAU1pnKIc?e=lV8awj</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</si>
  <si>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</si>
  <si>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</si>
  <si>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</si>
  <si>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</si>
  <si>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</si>
  <si>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</si>
  <si>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</si>
  <si>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</si>
  <si>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</si>
  <si>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</si>
  <si>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</si>
  <si>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</si>
  <si>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 xml:space="preserve">Cuantificar la cantidad de casos  de mujeres que cuentan con representación jurídica por parte de las abogadas de la Secretaría de la Mujer, dentro de los procesos litigio: penales, de familia, civil y en comisarias de familia, para medidas de protección. </t>
  </si>
  <si>
    <t>CÓDIGO DEL INDICADOR</t>
  </si>
  <si>
    <t>NA</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</si>
  <si>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</si>
  <si>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</si>
  <si>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</si>
  <si>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</si>
  <si>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</si>
  <si>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</si>
  <si>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</si>
  <si>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</si>
  <si>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</si>
  <si>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</si>
  <si>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</si>
  <si>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</si>
  <si>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 xml:space="preserve">Representaciones jurídicas iniciadas </t>
  </si>
  <si>
    <t xml:space="preserve">Son los casos que han sido evaluados por el Comité Técnico de Representación Jurídica (CTRJ) y se procede a asignar abogada para el inicio de su representación en el proceso jurídico. </t>
  </si>
  <si>
    <t>Simisional - Base de seguimientos CTRJ</t>
  </si>
  <si>
    <t>FÓRMULA DEL INDICADOR</t>
  </si>
  <si>
    <t>UNIDAD DE MEDIDA FÓRMULA</t>
  </si>
  <si>
    <t xml:space="preserve">Sumatoria de casos de representación iniciados </t>
  </si>
  <si>
    <t>DESCRIPCIÓN DEL INDICADOR</t>
  </si>
  <si>
    <t>LÍNEA BASE</t>
  </si>
  <si>
    <t>Año de linea base</t>
  </si>
  <si>
    <t>FUENTE DE VERIFICACIÓN</t>
  </si>
  <si>
    <t>simisional</t>
  </si>
  <si>
    <t>ANÁLISIS DEL INDICADOR</t>
  </si>
  <si>
    <t xml:space="preserve">Número de mujeres que cuentan con representación jurídica por parte de las abogadas de la Secretaría de la Mujer, dentro de los procesos litigio: penales, de familia, civil y en comisarias de familia, para medidas de protección. </t>
  </si>
  <si>
    <t>GLOSARIO DE TÉRMINOS</t>
  </si>
  <si>
    <t>CTRJ: Comité Técnico de Representación Jurídica</t>
  </si>
  <si>
    <t>OBSERVACIONES</t>
  </si>
  <si>
    <t xml:space="preserve">Medir el porcentaje de casos con representación jurídica que acceden a los servicios de acompañamiento psicosocial o psicología forense. </t>
  </si>
  <si>
    <t xml:space="preserve">Representaciones con acompañamiento psicosocial </t>
  </si>
  <si>
    <t>Son las representaciones jurídicas que cuentan con acompañamiento psicosocial (mujeres que reciben orientación de parte de una psicologa que le permita fortalecimiento emocional)</t>
  </si>
  <si>
    <t>Simisional</t>
  </si>
  <si>
    <t xml:space="preserve">Representaciones con acompañamiento de psicología forense </t>
  </si>
  <si>
    <t>Son las representaciones jurídicas que cuentan con acompañamiento de psicología forense (casos de representación que cuentan con evaluaciones, conceptos, asesoría, articulaciones e informes periciales)</t>
  </si>
  <si>
    <t xml:space="preserve">Simisional - Base de actuaciones equipo psicosocial de la SFC&amp;O </t>
  </si>
  <si>
    <t xml:space="preserve">Representaciones que requieren acompañamiento </t>
  </si>
  <si>
    <t xml:space="preserve">Son las representaciones jurídicas que de acuerdo con el concepto de las profesionales requieren acompañamiento pricosocial o de psicología forense.  </t>
  </si>
  <si>
    <t>((Sumatoria de representaciones con acompañamiento psicosocial  + Sumatoria de Representaciones con acompañamiento de psicología forense ) / Sumatoria de representaciones que requieren acompañamiento)*100%</t>
  </si>
  <si>
    <t xml:space="preserve">Porcentaje o relación de mujeres que cuentan con acompañamiento psicológico, que cuentan con la voluntad y que se ha identificado que dentro del proceso de representación requieren este acompañamiento. </t>
  </si>
  <si>
    <t xml:space="preserve">SFC&amp;O: Subsecretaría de Fortalecimiento de Capacidades y Oportunidades. 
Psicología Forense: Es la rama de la psicología que se aplica a las ciencias jurídicas, y busca aportar informes sobre el estado mental de los implicados a través de evaluaciones, conceptos, preparaciones, acompañamiento a citaciones o audiencias, articulación con equipo psicosocial y entrega de informes periciales, entre otros. </t>
  </si>
  <si>
    <t xml:space="preserve">
Cuantificar llas mujeres con atención sociojurídica (se eliminan duplicados) en los espacios de la SDMujer donde tiene presencia la SFC&amp;O, Casas de Justicia, URI, y CAF. </t>
  </si>
  <si>
    <t xml:space="preserve">Número de mujeres atendidas sociojurídicamente en CAF </t>
  </si>
  <si>
    <t xml:space="preserve">Es la cantidad de mujeres atendidas sociojurídicamente (asesoradas u orientadas por una abogada) por primera vez en los CAF (se eliminan duplicados de manera acumulada) </t>
  </si>
  <si>
    <t xml:space="preserve">Número de mujeres atendidas sociojurídicamente en Casas de Justicia </t>
  </si>
  <si>
    <t xml:space="preserve">Es la cantidad de mujeres atendidas sociojurídicamente (asesoradas u orientadas por una abogada) por primera vez en Casas de Justicia (se eliminan duplicados de manera acumulada) </t>
  </si>
  <si>
    <t>Número de mujeres atendidas sociojurídicamente en URI</t>
  </si>
  <si>
    <t xml:space="preserve">Es la cantidad de mujeres atendidas sociojurídicamente (asesoradas u orientadas por una abogada) por primera vez en URI (se eliminan duplicados de manera acumulada) </t>
  </si>
  <si>
    <t>Sumatoria de número de mujeres atendidas sociojurídicamente en CAF + Sumatoria de número de mujeres atendidas sociojurídicamente en Casas de Justicia + Sumatoria de número de mujeres atendidas sociojurídicamente en URI</t>
  </si>
  <si>
    <t xml:space="preserve">Muestra la cantidad de mujeres atendidas, asesoradas u orientadas jurídicamente con perspectiva de género y derechos de las mujeres a través de los espacios donde tiene presencia los equipos de la SFCO, URI, CAF, Casas de Justicia. </t>
  </si>
  <si>
    <t xml:space="preserve">SFCO: Subsecretaría de Fortalecimiento de Capacidades y Oportunidades. 
URI: Unidades de Reacción Inmediata. 
CAF: Centros de atención de la Fiscalia. </t>
  </si>
  <si>
    <t xml:space="preserve">Calcular la cantidad de mujeres con acompañamiento psicosocial (se eliminan duplicados) en los espacios de la SDMujer donde tiene presencia la SFC&amp;O, Casas de Justicia, URI, y CAF.  </t>
  </si>
  <si>
    <t xml:space="preserve">Número de mujeres con acompañamiento psicosocial en CAF </t>
  </si>
  <si>
    <t xml:space="preserve">Es la cantidad de mujeres con acompañamiento psicosocial (orientación para el fortalecimiento de la salud mental) por primera vez en los CAF (se eliminan duplicados de manera acumulada) </t>
  </si>
  <si>
    <t xml:space="preserve">Número de mujeres con acompañamiento psicosocial en Casas de Justicia </t>
  </si>
  <si>
    <t xml:space="preserve">Es la cantidad de mujeres con acompañamiento psicosocial (orientación para el fortalecimiento de la salud mental) por primera vez en Casas de Justicia (se eliminan duplicados de manera acumulada) </t>
  </si>
  <si>
    <t>Número de mujeres con acompañamiento psicosocial en URI</t>
  </si>
  <si>
    <t xml:space="preserve">Es la cantidad de mujeres con acompañamiento psicosocial (orientación para el fortalecimiento de la salud mental) por primera vez en URI (se eliminan duplicados de manera acumulada) </t>
  </si>
  <si>
    <t>Sumatoria de número de mujeres con acompañamiento psicosocial en CAF + Sumatoria de mujeres con acompañamiento psicosocial en Casas de Justicia + Sumatoria de mujeres con acompañamiento psicosocial en URI</t>
  </si>
  <si>
    <t xml:space="preserve">Muestra la cantidad mujeres con acompañamiento psicosocial a través de los espacios donde tiene presencia los equipos de la SFCO, URI, CAF, Casas de Justicia, como parte de la ruta integral de atención a las mujeres víctimas de violencia de género. </t>
  </si>
  <si>
    <t>Calcular la cantidad de atenciones (activaciones de rutas y servicios) de la oferta distrital para la atención de mujeres donde tiene presencia la SFCO.</t>
  </si>
  <si>
    <t xml:space="preserve">Atenciones por primera vez en Casas de Justicia </t>
  </si>
  <si>
    <t xml:space="preserve">Son las atenciones a mujeres por primera vez, por las dinamizadoras (profesionales en áreas sociales) en Casas de Justcia </t>
  </si>
  <si>
    <t>trabajadoras sociales</t>
  </si>
  <si>
    <t xml:space="preserve">Sumatoria de las atenciones realizadas a las mujeres por primera vez en las Casas de Justicia </t>
  </si>
  <si>
    <t xml:space="preserve">Número de atenciones por primera vez, activaciones de ruta o servicios, que realizan las dinamizadoras en las Casas de Justicia, esto representa el inicio de la Ruta integral para mujeres víctimas de violencia.   </t>
  </si>
  <si>
    <t>Códig: DE- FO-05</t>
  </si>
  <si>
    <t>Fecha de Emisión</t>
  </si>
  <si>
    <t>Fecha de emisión: 28/04/2025</t>
  </si>
  <si>
    <t>META PLAN DE DESARROLLO</t>
  </si>
  <si>
    <t>Página</t>
  </si>
  <si>
    <t>Página 3 de 7</t>
  </si>
  <si>
    <t>NOMBRE DEL PROYECTO</t>
  </si>
  <si>
    <t xml:space="preserve">                                                 REPORTE INDICADOR META PDD</t>
  </si>
  <si>
    <t>OBJETIVO ODS</t>
  </si>
  <si>
    <t>Igualdad de Género</t>
  </si>
  <si>
    <t>META ODS</t>
  </si>
  <si>
    <t>5.2. Eliminar todas las formas de violencia contra todas las mujeres y las niñas en los ámbitos público y privado, incluidas la trata y la explotación sexual y otros tipos de explotación</t>
  </si>
  <si>
    <t>INDICADOR META PDD</t>
  </si>
  <si>
    <t>3860 - Porcentaje de casos de representación jurídica ejercida por la SDMujer que acceden a los servicios de psicología forense y acompañamiento psicosocial, cuando se requiera.</t>
  </si>
  <si>
    <t>PROGRAMACIÓN CUATRIENAL INDICADOR PDD</t>
  </si>
  <si>
    <t>AVANCE ACUMULADO CUATRIENIO</t>
  </si>
  <si>
    <t>TIPO DE ANUALIZACIÓN  (Según aplique)</t>
  </si>
  <si>
    <t>EJECUCIÓN MENSUAL INDICADOR PDD 37</t>
  </si>
  <si>
    <t>EVIDENCIAS DEL AVANCE</t>
  </si>
  <si>
    <t>https://secretariadistritald.sharepoint.com/:f:/s/SubsecretaradeFortalecimientodeCapacidadesyOportunidades/IgAPWUpXXIPkTbUY8-xHxWLtAYDz-RbbUlacKRXINI6pTp4?e=zagTVd</t>
  </si>
  <si>
    <t>https://secretariadistritald.sharepoint.com/:f:/s/SubsecretaradeFortalecimientodeCapacidadesyOportunidades/IgB2p2A1oegjRpQYvCUn_8owAVJi_Sw5j8IM3s3KCDi6EeU?e=lAfIik</t>
  </si>
  <si>
    <t xml:space="preserve">Con corte al 31 de marzo de 2026, se ha brindado acompañamiento psicosocial a 45 mujeres que iniciaron procesos de representación jurídica, así como seguimiento a 82 casos correspondientes a representaciones iniciadas en el mismo periodo.  Se fortaleció el acompañamiento psicosocial en el marco de las representaciones jurídicas en curso, consolidando su aporte técnico a los procesos judiciales y a la atención integral de mujeres víctimas de violencias basadas en género. Durante este periodo, se brindó acompañamiento psicosocial a mujeres que iniciaron procesos de representación jurídica, así como seguimiento a los casos activos del mismo periodo. Las acciones incluyeron valoraciones psicológicas, elaboración de conceptos técnicos, seguimiento continuo y articulación con el equipo jurídico, lo que permitió robustecer el componente psicosocial en los procesos de litigio y aportar al soporte técnico requerido en las representaciones jurídicas.
 </t>
  </si>
  <si>
    <t>https://secretariadistritald.sharepoint.com/:f:/s/SubsecretaradeFortalecimientodeCapacidadesyOportunidades/IgCfkDjPb6CdSqENzc47J_LMAcoxpBDmw5P90jxBVdq5WSo?e=egZyaq</t>
  </si>
  <si>
    <t>https://secretariadistritald.sharepoint.com/:f:/s/SubsecretaradeFortalecimientodeCapacidadesyOportunidades/IgDXkAfGKYtbS7E_okdEV-WAAY4wTncGXxDddSbSAdshcYY?e=7IKVOR</t>
  </si>
  <si>
    <t>https://secretariadistritald.sharepoint.com/:f:/s/SubsecretaradeFortalecimientodeCapacidadesyOportunidades/IgDauhzTH1rrQJ4ZN7Wg0gihAdPTbkeUaOC3aKrC78XxuJU?e=x5UfcA</t>
  </si>
  <si>
    <t>Casos con seguimiento psicosocial indican decisión de voluntad de mujer para el servicio psicosocial/ casos de representación que en seguimiento se evidencie articulación con atención psicosocial</t>
  </si>
  <si>
    <t>Avance mensual</t>
  </si>
  <si>
    <t>Elaboró</t>
  </si>
  <si>
    <t>Firma</t>
  </si>
  <si>
    <t>Aprobó (Según aplique Gerenta de proyecto, Líder técnica y responsable de proceso)</t>
  </si>
  <si>
    <t>Revisó (Oficina Asesora de Planeación)</t>
  </si>
  <si>
    <t>VoBo:</t>
  </si>
  <si>
    <t>Nombre</t>
  </si>
  <si>
    <t>Zareth Ivana Doncel Baracaldo</t>
  </si>
  <si>
    <t>Juliana Cortés Guerra</t>
  </si>
  <si>
    <t>Nombre:</t>
  </si>
  <si>
    <t>Cargo</t>
  </si>
  <si>
    <t>Contratista Instrumentos de Planeación</t>
  </si>
  <si>
    <t>Subsecretaria Fortalecimiento de Capacidades y Oportunidades</t>
  </si>
  <si>
    <t>Cargo:</t>
  </si>
  <si>
    <t>Marial del Pilar Duarte</t>
  </si>
  <si>
    <t>Karol Andrea Parraga Hache</t>
  </si>
  <si>
    <t>Contratista Financiera Proyecto</t>
  </si>
  <si>
    <t>Contratista Lideresa Técnica proyecto</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</si>
  <si>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</si>
  <si>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Incremento en el número de espacios interinstitucionales con servicios jurídicos y psicosociales dirigido a mujeres víctimas de violencia.</t>
  </si>
  <si>
    <t xml:space="preserve">Para el mes de enero se encuentran en operación 20 espacios establecidos por la Subsecretaría para la prestación de los servicios jurídicos y psicosociales, así, para el mes se ingresan los establecimientos de Los Mártires y Engativá, establecimiento que adelantara atenciones y seguimientos socio jurídicos y psicosociales a partir de la protección y recuperación de derechos, un servicio especializado y oportuno para las víctimas de VBG. Esto, conlleva a que la SFCyO en estos establecimientos, brinden una atención digna y respetuosa, facilitando el acceso a servicios  y fomentando la denuncia y la sanción de los agresores a través de la activación de rutas de atención.  </t>
  </si>
  <si>
    <t xml:space="preserve">A la fecha no se encuentran retrasos específicos. </t>
  </si>
  <si>
    <t xml:space="preserve">El contar con suficientes espacios permite mayor cobertura y oportunidad para la atención, jurídica y psicosocial a las mujeres víctimas de violencia. </t>
  </si>
  <si>
    <t>https://secretariadistritald.sharepoint.com/:f:/s/SubsecretaradeFortalecimientodeCapacidadesyOportunidades/IgATJrScWwQ2TJAtp0rwDdzMARrfNAsY3XA76gPi33agdeI?e=gUX6Vv</t>
  </si>
  <si>
    <t>Para el mes de febrero se encuentran en funcionamiento 20 espacios dispuestos por la Subsecretaría para la prestación de servicios jurídicos y psicosociales. Durante este periodo se incorporan los establecimientos de Los Mártires y Engativá, los cuales iniciarán la realización de atenciones y seguimientos sociojurídicos y psicosociales orientados a la protección y restitución de derechos, brindando un servicio especializado y oportuno a mujeres víctimas de violencias basadas en género.
En este contexto, la SFCyO, a través de estos establecimientos, fortalece la prestación de una atención digna y respetuosa, facilitando el acceso a los servicios institucionales y promoviendo la denuncia y la sanción de los agresores mediante la activación de las rutas de atención.</t>
  </si>
  <si>
    <t>Con corte a febrero se encuentran en funcionamiento 20 espacios dispuestos por la Subsecretaría para la prestación de servicios jurídicos y psicosociales. Durante este periodo se incorporan los establecimientos de Los Mártires y Engativá, los cuales iniciarán la realización de atenciones y seguimientos sociojurídicos y psicosociales orientados a la protección y restitución de derechos, brindando un servicio especializado y oportuno a mujeres víctimas de violencias basadas en género.
En este contexto, la SFCyO, a través de estos establecimientos, fortalece la prestación de una atención digna y respetuosa, facilitando el acceso a los servicios institucionales y promoviendo la denuncia y la sanción de los agresores mediante la activación de las rutas de atención.</t>
  </si>
  <si>
    <t>https://secretariadistritald.sharepoint.com/:f:/s/SubsecretaradeFortalecimientodeCapacidadesyOportunidades/IgB7017WAA1nQpUhC2yQLlKTAeDlq6Y6B3-kVh4MLeqmBZQ?e=dt69YF</t>
  </si>
  <si>
    <t>Para el mes de marzo, la Subsecretaría cuenta con 20 espacios habilitados para la prestación de servicios jurídicos y psicosociales. Durante este periodo se suman los establecimientos de Los Mártires y Engativá, los cuales iniciarán la atención y el seguimiento sociojurídico y psicosocial, orientados a la protección y restablecimiento de derechos de mujeres víctimas de violencias basadas en género, garantizando un servicio oportuno y especializado. En este marco, la SFCyO, a través de estos espacios, fortalece la atención digna y respetuosa, facilita el acceso a la oferta institucional y promueve la denuncia y sanción de los agresores mediante la activación de las rutas de atención.</t>
  </si>
  <si>
    <t>Con corte al 31 de marzo, la Subsecretaría dispone de 20 espacios en funcionamiento para la prestación de servicios jurídicos y psicosociales. En este periodo se incorporan los establecimientos de Los Mártires y Engativá, los cuales iniciarán la atención y el seguimiento sociojurídico y psicosocial, enfocados en la protección y restablecimiento de derechos de mujeres víctimas de violencias basadas en género, garantizando un servicio oportuno y especializado. En este marco, la SFCyO fortalece la prestación de una atención digna y respetuosa, facilita el acceso a la oferta institucional y promueve la denuncia y sanción de los agresores mediante la activación de las rutas de atención.</t>
  </si>
  <si>
    <t>https://secretariadistritald.sharepoint.com/:f:/s/SubsecretaradeFortalecimientodeCapacidadesyOportunidades/IgCqT-8vXTYNQ7_0NHZfJIPDARY33uIHV0xSOL3tPz3QdPQ?e=1SfBDb</t>
  </si>
  <si>
    <t>Para el mes de abril, la Subsecretaría cuenta con 21 espacios habilitados para la prestación de servicios jurídicos y psicosociales, orientados a la protección y restablecimiento de derechos de mujeres víctimas de violencias basadas en género, garantizando un servicio oportuno y especializado. En este marco, la SFCyO, a través de estos espacios, fortalece la atención digna y respetuosa, facilita el acceso a la oferta institucional y promueve la denuncia y sanción de los agresores mediante la activación de las rutas de atención.</t>
  </si>
  <si>
    <t>https://secretariadistritald.sharepoint.com/:f:/s/SubsecretaradeFortalecimientodeCapacidadesyOportunidades/IgCLCw-Tgt2lSbEhfaNw8j9uAWA1Djdz_zulT73p9ldvlQY?e=q90Tg9</t>
  </si>
  <si>
    <t>Para el mes de mayo, la Subsecretaría cuenta con 21 espacios habilitados para la prestación de servicios jurídicos y psicosociales, orientados a la protección y restablecimiento de derechos de mujeres víctimas de violencias basadas en género, garantizando un servicio oportuno y especializado. En este marco, la SFCyO, a través de estos espacios, fortalece la atención digna y respetuosa, facilita el acceso a la oferta institucional y promueve la denuncia y sanción de los agresores mediante la activación de las rutas de atención.</t>
  </si>
  <si>
    <t>https://secretariadistritald.sharepoint.com/:f:/s/SubsecretaradeFortalecimientodeCapacidadesyOportunidades/IgDH7adPekQbTpBLQ4MJyUneAQ5qNJFIMs-Dai3Gaby_CUw?e=cTyNXB</t>
  </si>
  <si>
    <t>Número de espacios interinstitucionales con servicios jurídicos y psicosociales dirigido a mujeres mantenidos</t>
  </si>
  <si>
    <t>N/A</t>
  </si>
  <si>
    <t xml:space="preserve">Si - Misional </t>
  </si>
  <si>
    <t xml:space="preserve">Incrementar los espacios interinstitucionales en donde se brindan los servicios jurídicos y psicosociales a las mujeres víctimas de violencia fortaleciendo el componente de acompañamiento psicosocial.  </t>
  </si>
  <si>
    <t>Número de espacios con  servicios jurídicos y psicosociales</t>
  </si>
  <si>
    <t xml:space="preserve">Se reporta el número de espacios institucionales en los que tiene presencia la SDMujer prestando los servicios jurídicos  y psicosociales  en el marco de la estrategia de justicia de genero, para dar un acompañamiento integral.  </t>
  </si>
  <si>
    <t xml:space="preserve">Inventario de espacios </t>
  </si>
  <si>
    <t xml:space="preserve">Sumatoria de espacios interinstitucionales con servicios jurídicos y psicosociales dirigido a mujeres </t>
  </si>
  <si>
    <t>Año de línea base</t>
  </si>
  <si>
    <t xml:space="preserve">Se reporta el número de espacios institucionales en los que tiene presencia la SDMujer prestando los servicios jurídicos y psicosociales en el marco de la estrategia de justicia de género, bajo la Resolución 314 de 2022. Se incluyen espacios como Casas de Justicia, CAF, o URI. </t>
  </si>
  <si>
    <t xml:space="preserve">URI: Unidades de Reacción Inmediata. 
CAF: Centros de atención de la Fiscalía. </t>
  </si>
  <si>
    <t>Código: DE-FO-05</t>
  </si>
  <si>
    <t>PRODUCTO - MGA</t>
  </si>
  <si>
    <t>Página 4 de 7</t>
  </si>
  <si>
    <t>EJECUCIÓN PRESUPUESTAL DEL PRODUCTO I TRIMESTRE</t>
  </si>
  <si>
    <t>OBJETIVO ESPECIFICO</t>
  </si>
  <si>
    <t>EJECUTADO MAGNITUD</t>
  </si>
  <si>
    <t>Fortalecer la oferta de acompañamiento psicosocial y de psicología forense en los casos de representación jurídica por la SDMujer</t>
  </si>
  <si>
    <t>Ejecutar acciones de promoción de acceso a la justicia y atención a las mujeres victimas de violencias</t>
  </si>
  <si>
    <t>EJECUCIÓN PRESUPUESTAL DEL PRODUCTO II TRIMESTRE</t>
  </si>
  <si>
    <t>Iniciar 3500 casos de representación jurídica asignados por el Comité Técnico de Representación Jurídica</t>
  </si>
  <si>
    <t>Brindar a 40000 mujeres orientación y asesoría jurídica en los espacios con presencia de la SDMujer</t>
  </si>
  <si>
    <t>Realizar a 15000 mujeres acompañamiento psicosocial en los espacios con presencia de la SDMujer</t>
  </si>
  <si>
    <t>Gestionar 5000 activaciones de rutas y servicios de la oferta distrital para la atención integral a mujeres</t>
  </si>
  <si>
    <t>EJECUCIÓN PRESUPUESTAL DEL PRODUCTO III TRIMESTRE</t>
  </si>
  <si>
    <t>EJECUCIÓN PRESUPUESTAL DEL PRODUCTO IV TRIMESTRE</t>
  </si>
  <si>
    <t>NOVIEMBRE</t>
  </si>
  <si>
    <t>Fecha de Emisión: 28-04-2025</t>
  </si>
  <si>
    <t>PRODUCTOS, METAS Y RESULTADOS -PMR</t>
  </si>
  <si>
    <t>Página 6 de 7</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</si>
  <si>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</si>
  <si>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</si>
  <si>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</si>
  <si>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</si>
  <si>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</si>
  <si>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</si>
  <si>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</si>
  <si>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</si>
  <si>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</si>
  <si>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2026</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</si>
  <si>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</si>
  <si>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</si>
  <si>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</si>
  <si>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</si>
  <si>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</si>
  <si>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</si>
  <si>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</si>
  <si>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</si>
  <si>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</si>
  <si>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</si>
  <si>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</si>
  <si>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</si>
  <si>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Durante el mes de enero de 2026 se inició la representación jurídica de 23 casos, de los cuales 17 corresponden a la materia administrativa, 5 a la penal y 1 se encuentra pendiente de clasificación.</t>
  </si>
  <si>
    <t>En febrero de 2026 se apertura la representación de 95 casos que se encuentran distribuidos en: 75 en materia administrativa, 1 en materia de familia, 18 en materia penal y 1 se encuentra pendiente de clasificación.</t>
  </si>
  <si>
    <t xml:space="preserve">
8210</t>
  </si>
  <si>
    <t>Mujeres atendidas en Casas de Justicia, escenarios de fiscalía y sede central</t>
  </si>
  <si>
    <t>SI</t>
  </si>
  <si>
    <t>En enero 627 mujeres recibieron asesoría u orientación sociojurídica, en los 3 espacios principales establecidos en la estrategia: 445 en Casas de Justicia, 139 en URI y 43 en CAF.</t>
  </si>
  <si>
    <t>SECRETARÍA DISTRITAL DE LA MUJER
DIRECCINAMIENTO ESTRATÉGICO
FORMULACIÓN PLAN DE ACCIÓN
TERRITORIALIZACIÓN</t>
  </si>
  <si>
    <t>Página 5 de 7</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</si>
  <si>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</si>
  <si>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</si>
  <si>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</si>
  <si>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</si>
  <si>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</si>
  <si>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</si>
  <si>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</si>
  <si>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</si>
  <si>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</si>
  <si>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</si>
  <si>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</si>
  <si>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</si>
  <si>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</si>
  <si>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</si>
  <si>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</si>
  <si>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</si>
  <si>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</si>
  <si>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</si>
  <si>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</si>
  <si>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</si>
  <si>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</si>
  <si>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</si>
  <si>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</si>
  <si>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</si>
  <si>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</si>
  <si>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</si>
  <si>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</si>
  <si>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</si>
  <si>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</si>
  <si>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PMR Mujeres atendidas en Casas de Justicia, escenarios de fiscalía y sede central</t>
  </si>
  <si>
    <t>PROGRAMADO</t>
  </si>
  <si>
    <t>EJECUTADO</t>
  </si>
  <si>
    <t>CONTROL DE CAMBIOS</t>
  </si>
  <si>
    <t>Página 7 de 7</t>
  </si>
  <si>
    <t>CONTROL DE CAMBIOS EN EL PLAN DE ACCIÓN</t>
  </si>
  <si>
    <t>Fecha de  solicitud del cambio</t>
  </si>
  <si>
    <t>Fecha de aprobación del cambio</t>
  </si>
  <si>
    <t>Cambio</t>
  </si>
  <si>
    <t>Justificación del cambio</t>
  </si>
  <si>
    <t>Ajuste en la ejecución del mes de enero en la actividad 3 "Brindar a 44500 mujeres orientación y asesoría jurídica en los espacios con presencia de la SDMujer" y en la tarea 3.2  "Brindar los servicios de orientación y/o asesoría jurídica al 100% de las mujeres que demandan de estos servicios de la SDMujer en Casas de Justicia".</t>
  </si>
  <si>
    <t>En el mes de enero, 9 ciudadanas acudieron a las Casas de Justicia en Modelo Tradicional y Ruta Integral en momentos diferentes, por lo que debe ajustarse la fecha disminuyéndolas para no duplicar información.</t>
  </si>
  <si>
    <t>Ajuste en la ejecución del mes de enero y febrero de las actividades 3 y 4.</t>
  </si>
  <si>
    <t>Ajuste en la ejecución del mes de enero y febrero de las actividades 3 y 4, reflejando el cumplimiento de la atención al 100% en cada uno de los espacios señalados en las tareas de cada actividad.</t>
  </si>
  <si>
    <t>Ajuste en la ejecución del mes de enero y febrero de la actividad 5.</t>
  </si>
  <si>
    <t>Se realiza el ajuste en la ejecución del mes de enero y febrero de la actividad 5, en la cual se estaba evidenciando una sobre ejecución de la meta, al tomar todos los espacios de atención y seguimiento, siendo que desde la Subsecretaría solo se tienen dinamizadoras en 10 espacios. Adicionalmente, dando respuesta a las tareas formuladas, únicamente se tienen en cuenta las activaciones de ruta y seguimientos efectivos a las mismas.</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</si>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</sst>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 #,##0\ &quot;€&quot;_-;\-* #,##0\ &quot;€&quot;_-;_-* &quot;-&quot;\ &quot;€&quot;_-;_-@_-"/>
    <numFmt numFmtId="44" formatCode="_-* #,##0.00\ &quot;€&quot;_-;\-* #,##0.00\ &quot;€&quot;_-;_-* &quot;-&quot;??\ &quot;€&quot;_-;_-@_-"/>
    <numFmt numFmtId="43" formatCode="_-* #,##0.00_-;\-* #,##0.00_-;_-* &quot;-&quot;??_-;_-@_-"/>
    <numFmt numFmtId="164" formatCode="&quot;$&quot;\ #,##0;[Red]\-&quot;$&quot;\ #,##0"/>
    <numFmt numFmtId="165" formatCode="_-&quot;$&quot;\ * #,##0.00_-;\-&quot;$&quot;\ * #,##0.00_-;_-&quot;$&quot;\ * &quot;-&quot;??_-;_-@_-"/>
    <numFmt numFmtId="166" formatCode="_-&quot;$&quot;* #,##0.00_-;\-&quot;$&quot;* #,##0.00_-;_-&quot;$&quot;* &quot;-&quot;??_-;_-@_-"/>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s>
  <fonts count="70">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0"/>
      <color rgb="FF000000"/>
      <name val="Arial Narrow"/>
      <family val="2"/>
    </font>
    <font>
      <b/>
      <sz val="10"/>
      <name val="Arial Narrow"/>
      <family val="2"/>
    </font>
    <font>
      <sz val="10"/>
      <color rgb="FF000000"/>
      <name val="Times New Roman"/>
      <family val="1"/>
    </font>
    <font>
      <sz val="11"/>
      <color rgb="FF242424"/>
      <name val="Aptos Narrow"/>
      <family val="2"/>
    </font>
    <font>
      <sz val="10"/>
      <color rgb="FFFF0000"/>
      <name val="Arial Narrow"/>
      <family val="2"/>
    </font>
    <font>
      <sz val="18"/>
      <name val="Arial"/>
      <family val="2"/>
    </font>
    <font>
      <sz val="9"/>
      <color rgb="FF000000"/>
      <name val="Tahoma"/>
      <family val="2"/>
    </font>
    <font>
      <sz val="12"/>
      <color theme="1"/>
      <name val="Arial"/>
      <family val="2"/>
    </font>
    <font>
      <b/>
      <sz val="9"/>
      <color rgb="FF000000"/>
      <name val="Tahoma"/>
      <family val="2"/>
    </font>
    <font>
      <sz val="12"/>
      <name val="Arial"/>
      <family val="2"/>
    </font>
  </fonts>
  <fills count="32">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theme="6" tint="0.79998168889431442"/>
        <bgColor indexed="64"/>
      </patternFill>
    </fill>
    <fill>
      <patternFill patternType="solid">
        <fgColor rgb="FFFFFF00"/>
        <bgColor indexed="64"/>
      </patternFill>
    </fill>
  </fills>
  <borders count="9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s>
  <cellStyleXfs count="39">
    <xf numFmtId="0" fontId="0" fillId="0" borderId="0"/>
    <xf numFmtId="9" fontId="22" fillId="0" borderId="0" applyFont="0" applyFill="0" applyBorder="0" applyAlignment="0" applyProtection="0"/>
    <xf numFmtId="0" fontId="27" fillId="0" borderId="11"/>
    <xf numFmtId="0" fontId="5" fillId="0" borderId="11"/>
    <xf numFmtId="44"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42"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4" fontId="39" fillId="0" borderId="55" applyNumberFormat="0" applyAlignment="0" applyProtection="0">
      <alignment horizontal="right" vertical="center"/>
    </xf>
    <xf numFmtId="174"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4"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4" fillId="0" borderId="0" applyFont="0" applyFill="0" applyBorder="0" applyAlignment="0" applyProtection="0"/>
    <xf numFmtId="0" fontId="3" fillId="0" borderId="11"/>
    <xf numFmtId="0" fontId="62" fillId="0" borderId="11"/>
    <xf numFmtId="0" fontId="2" fillId="0" borderId="11"/>
    <xf numFmtId="9" fontId="2" fillId="0" borderId="11" applyFont="0" applyFill="0" applyBorder="0" applyAlignment="0" applyProtection="0"/>
    <xf numFmtId="0" fontId="2" fillId="0" borderId="11"/>
    <xf numFmtId="44"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42"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166" fontId="2" fillId="0" borderId="11" applyFont="0" applyFill="0" applyBorder="0" applyAlignment="0" applyProtection="0"/>
    <xf numFmtId="165" fontId="2" fillId="0" borderId="11" applyFont="0" applyFill="0" applyBorder="0" applyAlignment="0" applyProtection="0"/>
    <xf numFmtId="43" fontId="2" fillId="0" borderId="11" applyFont="0" applyFill="0" applyBorder="0" applyAlignment="0" applyProtection="0"/>
    <xf numFmtId="165" fontId="2" fillId="0" borderId="11" applyFont="0" applyFill="0" applyBorder="0" applyAlignment="0" applyProtection="0"/>
    <xf numFmtId="43" fontId="2" fillId="0" borderId="11" applyFont="0" applyFill="0" applyBorder="0" applyAlignment="0" applyProtection="0"/>
    <xf numFmtId="165" fontId="2" fillId="0" borderId="11" applyFont="0" applyFill="0" applyBorder="0" applyAlignment="0" applyProtection="0"/>
    <xf numFmtId="0" fontId="35" fillId="0" borderId="0" applyNumberFormat="0" applyFill="0" applyBorder="0" applyAlignment="0" applyProtection="0"/>
  </cellStyleXfs>
  <cellXfs count="1001">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7"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7"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7" fontId="6" fillId="0" borderId="0" xfId="0" applyNumberFormat="1" applyFont="1"/>
    <xf numFmtId="167" fontId="13" fillId="0" borderId="1" xfId="0" applyNumberFormat="1" applyFont="1" applyBorder="1" applyAlignment="1">
      <alignment horizontal="center" vertical="center"/>
    </xf>
    <xf numFmtId="164"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9" fontId="10" fillId="0" borderId="1" xfId="0" applyNumberFormat="1" applyFont="1" applyBorder="1" applyAlignment="1">
      <alignment horizontal="center" vertical="center"/>
    </xf>
    <xf numFmtId="169" fontId="13" fillId="0" borderId="1" xfId="0" applyNumberFormat="1" applyFont="1" applyBorder="1" applyAlignment="1">
      <alignment horizontal="center" vertical="center"/>
    </xf>
    <xf numFmtId="167"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171" fontId="30" fillId="0" borderId="34" xfId="5" applyNumberFormat="1" applyFont="1" applyBorder="1" applyAlignment="1">
      <alignment vertical="center"/>
    </xf>
    <xf numFmtId="0" fontId="29" fillId="20" borderId="46" xfId="2" applyFont="1" applyFill="1" applyBorder="1" applyAlignment="1">
      <alignment vertical="center" wrapText="1"/>
    </xf>
    <xf numFmtId="171" fontId="30" fillId="0" borderId="47" xfId="5" applyNumberFormat="1" applyFont="1" applyBorder="1" applyAlignment="1">
      <alignment vertical="center"/>
    </xf>
    <xf numFmtId="171" fontId="30" fillId="0" borderId="49" xfId="5" applyNumberFormat="1" applyFont="1" applyBorder="1" applyAlignment="1">
      <alignment vertical="center"/>
    </xf>
    <xf numFmtId="0" fontId="29" fillId="20" borderId="37" xfId="2" applyFont="1" applyFill="1" applyBorder="1" applyAlignment="1">
      <alignment vertical="center" wrapText="1"/>
    </xf>
    <xf numFmtId="171"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1"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44" xfId="3" applyFont="1" applyBorder="1" applyAlignment="1">
      <alignment horizontal="center" vertical="center" wrapText="1"/>
    </xf>
    <xf numFmtId="0" fontId="36" fillId="0" borderId="32" xfId="3" applyFont="1" applyBorder="1" applyAlignment="1">
      <alignment horizontal="center" vertical="center"/>
    </xf>
    <xf numFmtId="0" fontId="36" fillId="0" borderId="52" xfId="3" applyFont="1" applyBorder="1" applyAlignment="1">
      <alignment horizontal="center" vertical="center"/>
    </xf>
    <xf numFmtId="0" fontId="36" fillId="0" borderId="53" xfId="3" applyFont="1" applyBorder="1" applyAlignment="1">
      <alignment horizontal="center" vertical="center"/>
    </xf>
    <xf numFmtId="0" fontId="44" fillId="0" borderId="11" xfId="3" applyFont="1" applyAlignment="1">
      <alignment vertical="center"/>
    </xf>
    <xf numFmtId="0" fontId="46" fillId="20" borderId="47" xfId="2" applyFont="1" applyFill="1" applyBorder="1" applyAlignment="1">
      <alignment horizontal="center" vertical="center" wrapText="1"/>
    </xf>
    <xf numFmtId="0" fontId="45" fillId="0" borderId="47" xfId="3" applyFont="1" applyBorder="1" applyAlignment="1">
      <alignment horizontal="center" vertical="center"/>
    </xf>
    <xf numFmtId="0" fontId="49" fillId="20" borderId="53"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9" fillId="20" borderId="47" xfId="0" applyFont="1" applyFill="1" applyBorder="1" applyAlignment="1">
      <alignment horizontal="center" vertical="center"/>
    </xf>
    <xf numFmtId="10" fontId="49" fillId="20" borderId="47" xfId="3" applyNumberFormat="1" applyFont="1" applyFill="1" applyBorder="1" applyAlignment="1">
      <alignment horizontal="center" vertical="center"/>
    </xf>
    <xf numFmtId="9" fontId="49" fillId="20" borderId="47" xfId="3" applyNumberFormat="1" applyFont="1" applyFill="1" applyBorder="1" applyAlignment="1">
      <alignment horizontal="center" vertical="center"/>
    </xf>
    <xf numFmtId="9" fontId="49" fillId="24" borderId="47" xfId="0" applyNumberFormat="1" applyFont="1" applyFill="1" applyBorder="1" applyAlignment="1">
      <alignment horizontal="center" vertical="center"/>
    </xf>
    <xf numFmtId="9" fontId="49"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0" fontId="36" fillId="0" borderId="31" xfId="3" applyFont="1" applyBorder="1" applyAlignment="1">
      <alignment horizontal="center" vertical="center"/>
    </xf>
    <xf numFmtId="10" fontId="49" fillId="20" borderId="47" xfId="0" applyNumberFormat="1" applyFont="1" applyFill="1" applyBorder="1" applyAlignment="1">
      <alignment horizontal="center" vertical="center"/>
    </xf>
    <xf numFmtId="0" fontId="21" fillId="0" borderId="11" xfId="3" applyFont="1" applyAlignment="1">
      <alignment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30" fillId="0" borderId="0" xfId="0" applyFont="1"/>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5" xfId="0" applyNumberFormat="1" applyFont="1" applyBorder="1" applyAlignment="1">
      <alignment horizontal="center"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34" xfId="0" applyFont="1" applyBorder="1" applyAlignment="1">
      <alignment vertical="center" wrapText="1"/>
    </xf>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9" fillId="0" borderId="65" xfId="3" applyFont="1" applyBorder="1" applyAlignment="1">
      <alignment horizontal="center" vertical="center" wrapText="1"/>
    </xf>
    <xf numFmtId="0" fontId="49" fillId="0" borderId="36" xfId="3" applyFont="1" applyBorder="1" applyAlignment="1">
      <alignment horizontal="center" vertical="center" wrapText="1"/>
    </xf>
    <xf numFmtId="0" fontId="42" fillId="0" borderId="74" xfId="3" applyFont="1" applyBorder="1" applyAlignment="1">
      <alignment horizontal="left" vertical="center" wrapText="1"/>
    </xf>
    <xf numFmtId="0" fontId="42" fillId="0" borderId="71" xfId="3" applyFont="1" applyBorder="1" applyAlignment="1">
      <alignment horizontal="left"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2"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52" fillId="0" borderId="51" xfId="0" applyFont="1" applyBorder="1" applyAlignment="1">
      <alignment horizontal="left" vertical="center" wrapText="1"/>
    </xf>
    <xf numFmtId="0" fontId="15" fillId="0" borderId="51" xfId="0" applyFont="1" applyBorder="1" applyAlignment="1">
      <alignment horizontal="left" vertical="center" wrapText="1"/>
    </xf>
    <xf numFmtId="0" fontId="37" fillId="0" borderId="51" xfId="3" applyFont="1" applyBorder="1" applyAlignment="1">
      <alignment horizontal="center" vertical="center"/>
    </xf>
    <xf numFmtId="9" fontId="37" fillId="0" borderId="51" xfId="3" applyNumberFormat="1" applyFont="1" applyBorder="1" applyAlignment="1">
      <alignment horizontal="center" vertical="center"/>
    </xf>
    <xf numFmtId="9" fontId="36" fillId="0" borderId="51" xfId="3" applyNumberFormat="1"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49"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0" fontId="39" fillId="0" borderId="47"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37" fontId="39" fillId="0" borderId="47" xfId="11" applyNumberFormat="1" applyBorder="1" applyAlignment="1">
      <alignment horizontal="center" vertical="center"/>
    </xf>
    <xf numFmtId="0" fontId="39" fillId="0" borderId="46" xfId="12" quotePrefix="1" applyNumberFormat="1" applyBorder="1" applyAlignment="1">
      <alignment horizontal="center" vertical="center" wrapText="1"/>
    </xf>
    <xf numFmtId="0" fontId="39" fillId="0" borderId="65" xfId="12" quotePrefix="1" applyNumberFormat="1" applyBorder="1" applyAlignment="1">
      <alignment horizontal="center" vertical="center" wrapText="1"/>
    </xf>
    <xf numFmtId="0" fontId="39" fillId="0" borderId="72" xfId="12" quotePrefix="1" applyNumberFormat="1" applyBorder="1" applyAlignment="1">
      <alignment horizontal="left" vertical="center" wrapText="1"/>
    </xf>
    <xf numFmtId="0" fontId="39" fillId="0" borderId="72" xfId="12" quotePrefix="1" applyNumberFormat="1" applyBorder="1" applyAlignment="1">
      <alignment horizontal="center" vertical="center" wrapText="1"/>
    </xf>
    <xf numFmtId="37" fontId="39" fillId="0" borderId="79" xfId="11" applyNumberFormat="1" applyBorder="1" applyAlignment="1">
      <alignment horizontal="right" vertical="center"/>
    </xf>
    <xf numFmtId="0" fontId="3" fillId="0" borderId="73" xfId="19" applyBorder="1" applyAlignment="1">
      <alignment horizontal="right" wrapText="1"/>
    </xf>
    <xf numFmtId="0" fontId="3" fillId="0" borderId="49" xfId="19" applyBorder="1" applyAlignment="1">
      <alignment horizontal="right" wrapText="1"/>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2" fillId="25" borderId="11" xfId="0" applyFont="1" applyFill="1" applyBorder="1" applyAlignment="1">
      <alignment horizontal="left" vertical="center" wrapText="1"/>
    </xf>
    <xf numFmtId="0" fontId="30" fillId="0" borderId="47" xfId="3" applyFont="1" applyBorder="1" applyAlignment="1">
      <alignment vertical="center"/>
    </xf>
    <xf numFmtId="0" fontId="30" fillId="0" borderId="37" xfId="3" applyFont="1" applyBorder="1" applyAlignment="1">
      <alignment vertical="center"/>
    </xf>
    <xf numFmtId="0" fontId="30" fillId="0" borderId="38" xfId="3" applyFont="1" applyBorder="1" applyAlignment="1">
      <alignment vertical="center"/>
    </xf>
    <xf numFmtId="0" fontId="30" fillId="0" borderId="72" xfId="3" applyFont="1" applyBorder="1" applyAlignment="1">
      <alignment vertical="center" wrapText="1"/>
    </xf>
    <xf numFmtId="171" fontId="30" fillId="0" borderId="72" xfId="5" applyNumberFormat="1" applyFont="1" applyBorder="1" applyAlignment="1">
      <alignment vertical="center"/>
    </xf>
    <xf numFmtId="171" fontId="30" fillId="0" borderId="73" xfId="5" applyNumberFormat="1" applyFont="1" applyBorder="1" applyAlignment="1">
      <alignment vertical="center"/>
    </xf>
    <xf numFmtId="43" fontId="58" fillId="20" borderId="85" xfId="18" applyFont="1" applyFill="1" applyBorder="1" applyAlignment="1">
      <alignment horizontal="center" vertical="center" wrapText="1"/>
    </xf>
    <xf numFmtId="43" fontId="58" fillId="20" borderId="87" xfId="18" applyFont="1" applyFill="1" applyBorder="1" applyAlignment="1">
      <alignment horizontal="center" vertical="center" wrapText="1"/>
    </xf>
    <xf numFmtId="43" fontId="58" fillId="20" borderId="88" xfId="18" applyFont="1" applyFill="1" applyBorder="1" applyAlignment="1">
      <alignment horizontal="center" vertical="center" wrapText="1"/>
    </xf>
    <xf numFmtId="171" fontId="30" fillId="0" borderId="65" xfId="5" applyNumberFormat="1" applyFont="1" applyBorder="1" applyAlignment="1">
      <alignment vertical="center"/>
    </xf>
    <xf numFmtId="171" fontId="30" fillId="0" borderId="46" xfId="5" applyNumberFormat="1" applyFont="1" applyBorder="1" applyAlignment="1">
      <alignment vertical="center"/>
    </xf>
    <xf numFmtId="171" fontId="30" fillId="0" borderId="37"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6" fillId="0" borderId="11" xfId="2" applyFont="1" applyAlignment="1">
      <alignment vertical="center" wrapText="1"/>
    </xf>
    <xf numFmtId="0" fontId="56" fillId="0" borderId="51" xfId="0" applyFont="1" applyBorder="1" applyAlignment="1">
      <alignment horizontal="center" vertical="center"/>
    </xf>
    <xf numFmtId="0" fontId="56" fillId="0" borderId="51" xfId="2" applyFont="1" applyBorder="1" applyAlignment="1">
      <alignment horizontal="center" wrapText="1"/>
    </xf>
    <xf numFmtId="0" fontId="56" fillId="0" borderId="51" xfId="2" applyFont="1" applyBorder="1" applyAlignment="1">
      <alignment horizontal="center" vertical="center" wrapText="1"/>
    </xf>
    <xf numFmtId="0" fontId="56" fillId="0" borderId="51" xfId="2" applyFont="1" applyBorder="1" applyAlignment="1">
      <alignment vertical="center" wrapText="1"/>
    </xf>
    <xf numFmtId="0" fontId="29" fillId="0" borderId="51" xfId="0" applyFont="1" applyBorder="1" applyAlignment="1">
      <alignment vertical="center" wrapText="1"/>
    </xf>
    <xf numFmtId="0" fontId="49" fillId="0" borderId="37" xfId="3" applyFont="1" applyBorder="1" applyAlignment="1">
      <alignment horizontal="center" vertical="center" wrapText="1"/>
    </xf>
    <xf numFmtId="0" fontId="49" fillId="0" borderId="82" xfId="3" applyFont="1" applyBorder="1" applyAlignment="1">
      <alignment horizontal="center" vertical="center" wrapText="1"/>
    </xf>
    <xf numFmtId="0" fontId="49" fillId="0" borderId="83" xfId="3" applyFont="1" applyBorder="1" applyAlignment="1">
      <alignment horizontal="center" vertical="center" wrapText="1"/>
    </xf>
    <xf numFmtId="0" fontId="49" fillId="0" borderId="80" xfId="3" applyFont="1" applyBorder="1" applyAlignment="1">
      <alignment horizontal="center" vertical="center" wrapText="1"/>
    </xf>
    <xf numFmtId="0" fontId="49" fillId="0" borderId="67" xfId="3" applyFont="1" applyBorder="1" applyAlignment="1">
      <alignment horizontal="center" vertical="center" wrapText="1"/>
    </xf>
    <xf numFmtId="0" fontId="49" fillId="0" borderId="70" xfId="3" applyFont="1" applyBorder="1" applyAlignment="1">
      <alignment horizontal="center" vertical="center" wrapText="1"/>
    </xf>
    <xf numFmtId="0" fontId="29" fillId="20" borderId="89"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59" fillId="20" borderId="38" xfId="19" applyFont="1" applyFill="1" applyBorder="1" applyAlignment="1">
      <alignment horizontal="center" vertical="center" wrapText="1"/>
    </xf>
    <xf numFmtId="0" fontId="0" fillId="0" borderId="72" xfId="0" applyBorder="1" applyAlignment="1">
      <alignment vertical="center"/>
    </xf>
    <xf numFmtId="0" fontId="3" fillId="0" borderId="72" xfId="19" applyBorder="1" applyAlignment="1">
      <alignment vertical="center"/>
    </xf>
    <xf numFmtId="0" fontId="3" fillId="0" borderId="72" xfId="19" applyBorder="1" applyAlignment="1">
      <alignment horizontal="right" vertical="center"/>
    </xf>
    <xf numFmtId="0" fontId="3" fillId="0" borderId="47" xfId="19"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59"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0" borderId="61" xfId="3" applyFont="1" applyBorder="1" applyAlignment="1">
      <alignment horizontal="center" vertical="center" wrapText="1"/>
    </xf>
    <xf numFmtId="0" fontId="20" fillId="20" borderId="53" xfId="3" applyFont="1" applyFill="1" applyBorder="1" applyAlignment="1">
      <alignment horizontal="center" vertical="center" wrapText="1"/>
    </xf>
    <xf numFmtId="9" fontId="30" fillId="0" borderId="76" xfId="3" applyNumberFormat="1" applyFont="1" applyBorder="1" applyAlignment="1">
      <alignment horizontal="center" vertical="center" wrapText="1"/>
    </xf>
    <xf numFmtId="9" fontId="30" fillId="0" borderId="75" xfId="3" applyNumberFormat="1" applyFont="1" applyBorder="1" applyAlignment="1">
      <alignment horizontal="center" vertical="center" wrapText="1"/>
    </xf>
    <xf numFmtId="9" fontId="20" fillId="0" borderId="77" xfId="3" applyNumberFormat="1" applyFont="1" applyBorder="1" applyAlignment="1">
      <alignment horizontal="center" vertical="center" wrapText="1"/>
    </xf>
    <xf numFmtId="0" fontId="30" fillId="0" borderId="54" xfId="3" applyFont="1" applyBorder="1" applyAlignment="1">
      <alignment horizontal="center" vertical="center" wrapText="1"/>
    </xf>
    <xf numFmtId="0" fontId="30" fillId="0" borderId="44" xfId="3" applyFont="1" applyBorder="1" applyAlignment="1">
      <alignment horizontal="center" vertical="center" wrapText="1"/>
    </xf>
    <xf numFmtId="0" fontId="30" fillId="0" borderId="32" xfId="3" applyFont="1" applyBorder="1" applyAlignment="1">
      <alignment horizontal="center" vertical="center"/>
    </xf>
    <xf numFmtId="0" fontId="30" fillId="0" borderId="36" xfId="3" applyFont="1" applyBorder="1" applyAlignment="1">
      <alignment horizontal="center" vertical="center"/>
    </xf>
    <xf numFmtId="0" fontId="30" fillId="0" borderId="31" xfId="3" applyFont="1" applyBorder="1" applyAlignment="1">
      <alignment horizontal="center" vertical="center"/>
    </xf>
    <xf numFmtId="0" fontId="28" fillId="0" borderId="51" xfId="0" applyFont="1" applyBorder="1" applyAlignment="1">
      <alignment horizontal="left" vertical="center" wrapText="1"/>
    </xf>
    <xf numFmtId="0" fontId="57" fillId="20" borderId="51" xfId="2" applyFont="1" applyFill="1" applyBorder="1" applyAlignment="1">
      <alignment vertical="center" wrapText="1"/>
    </xf>
    <xf numFmtId="0" fontId="57"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2" applyFont="1" applyBorder="1" applyAlignment="1">
      <alignment horizontal="center" wrapText="1"/>
    </xf>
    <xf numFmtId="0" fontId="20" fillId="0" borderId="51" xfId="3" applyFont="1" applyBorder="1" applyAlignment="1">
      <alignment vertical="center"/>
    </xf>
    <xf numFmtId="0" fontId="3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37" fontId="39" fillId="0" borderId="72" xfId="11" applyNumberFormat="1" applyBorder="1" applyAlignment="1">
      <alignment horizontal="center" vertical="center"/>
    </xf>
    <xf numFmtId="37" fontId="39" fillId="0" borderId="73" xfId="11" applyNumberFormat="1" applyBorder="1" applyAlignment="1">
      <alignment horizontal="center" vertical="center"/>
    </xf>
    <xf numFmtId="0" fontId="0" fillId="0" borderId="65" xfId="0" applyBorder="1" applyAlignment="1">
      <alignment horizontal="center" vertical="center"/>
    </xf>
    <xf numFmtId="37" fontId="39" fillId="0" borderId="49" xfId="11" applyNumberFormat="1" applyBorder="1" applyAlignment="1">
      <alignment horizontal="center" vertical="center"/>
    </xf>
    <xf numFmtId="0" fontId="34" fillId="0" borderId="47" xfId="20" applyFont="1" applyBorder="1" applyAlignment="1">
      <alignment horizontal="left" vertical="center" wrapText="1"/>
    </xf>
    <xf numFmtId="0" fontId="60" fillId="0" borderId="11" xfId="20" applyFont="1" applyAlignment="1">
      <alignment horizontal="left" vertical="top"/>
    </xf>
    <xf numFmtId="1" fontId="60" fillId="0" borderId="1" xfId="20" applyNumberFormat="1" applyFont="1" applyBorder="1" applyAlignment="1">
      <alignment horizontal="center" vertical="center" shrinkToFit="1"/>
    </xf>
    <xf numFmtId="0" fontId="34" fillId="0" borderId="1" xfId="20" applyFont="1" applyBorder="1" applyAlignment="1">
      <alignment horizontal="center" vertical="center" wrapText="1"/>
    </xf>
    <xf numFmtId="0" fontId="60" fillId="27" borderId="11" xfId="20" applyFont="1" applyFill="1" applyAlignment="1">
      <alignment horizontal="left" vertical="top" wrapText="1"/>
    </xf>
    <xf numFmtId="0" fontId="60" fillId="27" borderId="11" xfId="20" applyFont="1" applyFill="1" applyAlignment="1">
      <alignment horizontal="left" vertical="top"/>
    </xf>
    <xf numFmtId="0" fontId="60" fillId="0" borderId="11" xfId="20" applyFont="1" applyAlignment="1">
      <alignment horizontal="left" vertical="top" wrapText="1"/>
    </xf>
    <xf numFmtId="0" fontId="61" fillId="16" borderId="1" xfId="20" applyFont="1" applyFill="1" applyBorder="1" applyAlignment="1">
      <alignment horizontal="center" vertical="center" wrapText="1"/>
    </xf>
    <xf numFmtId="0" fontId="29" fillId="0" borderId="11" xfId="0" applyFont="1" applyBorder="1" applyAlignment="1">
      <alignment vertical="center" wrapText="1"/>
    </xf>
    <xf numFmtId="0" fontId="49" fillId="0" borderId="66" xfId="3" applyFont="1" applyBorder="1" applyAlignment="1">
      <alignment horizontal="center" vertical="center" wrapText="1"/>
    </xf>
    <xf numFmtId="0" fontId="49" fillId="0" borderId="91" xfId="3" applyFont="1" applyBorder="1" applyAlignment="1">
      <alignment horizontal="center" vertical="center" wrapText="1"/>
    </xf>
    <xf numFmtId="43" fontId="49" fillId="20" borderId="47" xfId="18" applyFont="1" applyFill="1" applyBorder="1" applyAlignment="1">
      <alignment horizontal="center"/>
    </xf>
    <xf numFmtId="43" fontId="49" fillId="24" borderId="47" xfId="18" applyFont="1" applyFill="1" applyBorder="1" applyAlignment="1">
      <alignment horizontal="center" vertical="center"/>
    </xf>
    <xf numFmtId="0" fontId="34" fillId="0" borderId="47" xfId="20" applyFont="1" applyBorder="1" applyAlignment="1">
      <alignment vertical="center" wrapText="1"/>
    </xf>
    <xf numFmtId="0" fontId="34" fillId="0" borderId="12" xfId="20" applyFont="1" applyBorder="1" applyAlignment="1">
      <alignment vertical="center" wrapText="1"/>
    </xf>
    <xf numFmtId="0" fontId="42" fillId="0" borderId="93" xfId="3" applyFont="1" applyBorder="1" applyAlignment="1">
      <alignment horizontal="left" vertical="center" wrapText="1"/>
    </xf>
    <xf numFmtId="0" fontId="49" fillId="0" borderId="76" xfId="3" applyFont="1" applyBorder="1" applyAlignment="1">
      <alignment horizontal="center" vertical="center" wrapText="1"/>
    </xf>
    <xf numFmtId="0" fontId="49" fillId="0" borderId="94" xfId="3" applyFont="1" applyBorder="1" applyAlignment="1">
      <alignment horizontal="center" vertical="center" wrapText="1"/>
    </xf>
    <xf numFmtId="0" fontId="49" fillId="0" borderId="47" xfId="3" applyFont="1" applyBorder="1" applyAlignment="1">
      <alignment horizontal="center" vertical="center" wrapText="1"/>
    </xf>
    <xf numFmtId="0" fontId="30" fillId="25" borderId="47" xfId="3" applyFont="1" applyFill="1" applyBorder="1" applyAlignment="1">
      <alignment vertical="center"/>
    </xf>
    <xf numFmtId="0" fontId="49" fillId="0" borderId="95" xfId="3" applyFont="1" applyBorder="1" applyAlignment="1">
      <alignment horizontal="center" vertical="center" wrapText="1"/>
    </xf>
    <xf numFmtId="0" fontId="30" fillId="0" borderId="39" xfId="3" applyFont="1" applyBorder="1" applyAlignment="1">
      <alignment vertical="center"/>
    </xf>
    <xf numFmtId="0" fontId="30" fillId="25" borderId="37" xfId="3" applyFont="1" applyFill="1" applyBorder="1" applyAlignment="1">
      <alignment vertical="center"/>
    </xf>
    <xf numFmtId="0" fontId="30" fillId="25" borderId="39" xfId="3" applyFont="1" applyFill="1" applyBorder="1" applyAlignment="1">
      <alignment vertical="center"/>
    </xf>
    <xf numFmtId="0" fontId="42" fillId="0" borderId="63" xfId="3" applyFont="1" applyBorder="1" applyAlignment="1">
      <alignment horizontal="left" vertical="center" wrapText="1"/>
    </xf>
    <xf numFmtId="0" fontId="42" fillId="0" borderId="68" xfId="3" applyFont="1" applyBorder="1" applyAlignment="1">
      <alignment horizontal="left" vertical="center" wrapText="1"/>
    </xf>
    <xf numFmtId="0" fontId="42" fillId="0" borderId="78" xfId="3" applyFont="1" applyBorder="1" applyAlignment="1">
      <alignment horizontal="left" vertical="center" wrapText="1"/>
    </xf>
    <xf numFmtId="0" fontId="49" fillId="19" borderId="11" xfId="3" applyFont="1" applyFill="1" applyAlignment="1">
      <alignment horizontal="center" vertical="center" wrapText="1"/>
    </xf>
    <xf numFmtId="0" fontId="49" fillId="0" borderId="38" xfId="3" applyFont="1" applyBorder="1" applyAlignment="1">
      <alignment horizontal="center" vertical="center" wrapText="1"/>
    </xf>
    <xf numFmtId="0" fontId="49" fillId="0" borderId="39" xfId="3" applyFont="1" applyBorder="1" applyAlignment="1">
      <alignment horizontal="center" vertical="center" wrapText="1"/>
    </xf>
    <xf numFmtId="0" fontId="42" fillId="0" borderId="47" xfId="3" applyFont="1" applyBorder="1" applyAlignment="1">
      <alignment horizontal="left" vertical="center" wrapText="1"/>
    </xf>
    <xf numFmtId="0" fontId="29" fillId="28" borderId="47" xfId="3" applyFont="1" applyFill="1" applyBorder="1" applyAlignment="1">
      <alignment horizontal="center" vertical="center" wrapText="1"/>
    </xf>
    <xf numFmtId="0" fontId="29" fillId="0" borderId="51" xfId="0" applyFont="1" applyBorder="1" applyAlignment="1">
      <alignment horizontal="center" vertical="center" wrapText="1"/>
    </xf>
    <xf numFmtId="1" fontId="37" fillId="0" borderId="51" xfId="3" applyNumberFormat="1" applyFont="1" applyBorder="1" applyAlignment="1">
      <alignment horizontal="center" vertical="center"/>
    </xf>
    <xf numFmtId="9" fontId="36" fillId="0" borderId="33" xfId="1" applyFont="1" applyBorder="1" applyAlignment="1">
      <alignment horizontal="center" vertical="center"/>
    </xf>
    <xf numFmtId="9" fontId="36" fillId="0" borderId="36" xfId="1" applyFont="1" applyBorder="1" applyAlignment="1">
      <alignment horizontal="center" vertical="center"/>
    </xf>
    <xf numFmtId="10" fontId="49" fillId="20" borderId="47" xfId="1" applyNumberFormat="1" applyFont="1" applyFill="1" applyBorder="1" applyAlignment="1">
      <alignment horizontal="center"/>
    </xf>
    <xf numFmtId="10" fontId="49" fillId="29" borderId="47" xfId="0" applyNumberFormat="1" applyFont="1" applyFill="1" applyBorder="1" applyAlignment="1">
      <alignment horizontal="center" vertical="center"/>
    </xf>
    <xf numFmtId="0" fontId="44" fillId="0" borderId="11" xfId="3" applyFont="1" applyAlignment="1">
      <alignment vertical="center" wrapText="1"/>
    </xf>
    <xf numFmtId="0" fontId="63" fillId="0" borderId="0" xfId="0" applyFont="1" applyAlignment="1">
      <alignment wrapText="1"/>
    </xf>
    <xf numFmtId="0" fontId="60" fillId="0" borderId="0" xfId="20" applyFont="1" applyBorder="1" applyAlignment="1">
      <alignment horizontal="left" vertical="top"/>
    </xf>
    <xf numFmtId="0" fontId="39" fillId="0" borderId="72" xfId="12" applyNumberFormat="1" applyBorder="1" applyAlignment="1">
      <alignment horizontal="left" vertical="center" wrapText="1"/>
    </xf>
    <xf numFmtId="0" fontId="39" fillId="0" borderId="47" xfId="12" applyNumberFormat="1" applyBorder="1" applyAlignment="1">
      <alignment horizontal="left" vertical="center" wrapText="1"/>
    </xf>
    <xf numFmtId="0" fontId="10" fillId="2" borderId="11" xfId="0" applyFont="1" applyFill="1" applyBorder="1"/>
    <xf numFmtId="0" fontId="11" fillId="2" borderId="11" xfId="0" applyFont="1" applyFill="1" applyBorder="1" applyAlignment="1">
      <alignment horizontal="left"/>
    </xf>
    <xf numFmtId="168"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7"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0" fontId="30" fillId="0" borderId="47" xfId="3" applyFont="1" applyBorder="1" applyAlignment="1">
      <alignment vertical="center" wrapText="1"/>
    </xf>
    <xf numFmtId="0" fontId="30" fillId="0" borderId="38" xfId="3" applyFont="1" applyBorder="1" applyAlignment="1">
      <alignment vertical="center" wrapText="1"/>
    </xf>
    <xf numFmtId="0" fontId="29" fillId="0" borderId="11" xfId="3" applyFont="1" applyAlignment="1">
      <alignment horizontal="center" vertical="center"/>
    </xf>
    <xf numFmtId="0" fontId="28" fillId="19" borderId="11" xfId="3" applyFont="1" applyFill="1" applyAlignment="1">
      <alignment vertical="center"/>
    </xf>
    <xf numFmtId="171" fontId="28" fillId="0" borderId="47" xfId="5" applyNumberFormat="1" applyFont="1" applyBorder="1" applyAlignment="1">
      <alignment vertical="center"/>
    </xf>
    <xf numFmtId="0" fontId="28" fillId="0" borderId="11" xfId="3" applyFont="1"/>
    <xf numFmtId="0" fontId="28" fillId="0" borderId="11" xfId="3" applyFont="1" applyAlignment="1">
      <alignment vertical="center"/>
    </xf>
    <xf numFmtId="0" fontId="49" fillId="0" borderId="51" xfId="3" applyFont="1" applyBorder="1" applyAlignment="1">
      <alignment horizontal="center" vertical="center"/>
    </xf>
    <xf numFmtId="9" fontId="49" fillId="19" borderId="47" xfId="0" applyNumberFormat="1" applyFont="1" applyFill="1" applyBorder="1" applyAlignment="1">
      <alignment horizontal="center"/>
    </xf>
    <xf numFmtId="1" fontId="34" fillId="0" borderId="1" xfId="20" applyNumberFormat="1" applyFont="1" applyBorder="1" applyAlignment="1">
      <alignment horizontal="center" vertical="center" shrinkToFit="1"/>
    </xf>
    <xf numFmtId="0" fontId="34" fillId="0" borderId="11" xfId="20" applyFont="1" applyAlignment="1">
      <alignment horizontal="left" vertical="top"/>
    </xf>
    <xf numFmtId="1" fontId="28" fillId="0" borderId="75" xfId="3" applyNumberFormat="1" applyFont="1" applyBorder="1" applyAlignment="1">
      <alignment horizontal="center" vertical="center" wrapText="1"/>
    </xf>
    <xf numFmtId="1" fontId="29" fillId="0" borderId="77" xfId="3" applyNumberFormat="1" applyFont="1" applyBorder="1" applyAlignment="1">
      <alignment horizontal="center" vertical="center" wrapText="1"/>
    </xf>
    <xf numFmtId="0" fontId="29" fillId="0" borderId="59" xfId="3" applyFont="1" applyBorder="1" applyAlignment="1">
      <alignment horizontal="center" vertical="center" wrapText="1"/>
    </xf>
    <xf numFmtId="1" fontId="28" fillId="0" borderId="76" xfId="3" applyNumberFormat="1" applyFont="1" applyBorder="1" applyAlignment="1">
      <alignment horizontal="center" vertical="center" wrapText="1"/>
    </xf>
    <xf numFmtId="1" fontId="28" fillId="0" borderId="33" xfId="3" applyNumberFormat="1" applyFont="1" applyBorder="1" applyAlignment="1">
      <alignment horizontal="center" vertical="center"/>
    </xf>
    <xf numFmtId="0" fontId="28" fillId="0" borderId="33" xfId="3" applyFont="1" applyBorder="1" applyAlignment="1">
      <alignment horizontal="center" vertical="center"/>
    </xf>
    <xf numFmtId="0" fontId="28" fillId="0" borderId="36" xfId="3" applyFont="1" applyBorder="1" applyAlignment="1">
      <alignment horizontal="center" vertical="center"/>
    </xf>
    <xf numFmtId="0" fontId="65" fillId="0" borderId="47" xfId="3" applyFont="1" applyBorder="1" applyAlignment="1">
      <alignment horizontal="center" vertical="center"/>
    </xf>
    <xf numFmtId="0" fontId="28" fillId="0" borderId="11" xfId="3" applyFont="1" applyAlignment="1">
      <alignment horizontal="center" vertical="center"/>
    </xf>
    <xf numFmtId="0" fontId="29" fillId="0" borderId="51" xfId="3" applyFont="1" applyBorder="1" applyAlignment="1">
      <alignment vertical="center"/>
    </xf>
    <xf numFmtId="0" fontId="30" fillId="0" borderId="51" xfId="3" applyFont="1" applyBorder="1" applyAlignment="1">
      <alignment vertical="center" wrapText="1"/>
    </xf>
    <xf numFmtId="1" fontId="37" fillId="19" borderId="51" xfId="3" applyNumberFormat="1" applyFont="1" applyFill="1" applyBorder="1" applyAlignment="1">
      <alignment horizontal="center" vertical="center"/>
    </xf>
    <xf numFmtId="0" fontId="29" fillId="20" borderId="86" xfId="2" applyFont="1" applyFill="1" applyBorder="1" applyAlignment="1">
      <alignment horizontal="center" vertical="center" wrapText="1"/>
    </xf>
    <xf numFmtId="0" fontId="29" fillId="20" borderId="58" xfId="2" applyFont="1" applyFill="1" applyBorder="1" applyAlignment="1">
      <alignment horizontal="center" vertical="center" wrapText="1"/>
    </xf>
    <xf numFmtId="0" fontId="29" fillId="20" borderId="90" xfId="2" applyFont="1" applyFill="1" applyBorder="1" applyAlignment="1">
      <alignment horizontal="center" vertical="center" wrapText="1"/>
    </xf>
    <xf numFmtId="0" fontId="29" fillId="20" borderId="92" xfId="2" applyFont="1" applyFill="1" applyBorder="1" applyAlignment="1">
      <alignment horizontal="center" vertical="center" wrapText="1"/>
    </xf>
    <xf numFmtId="0" fontId="29" fillId="20" borderId="42" xfId="2" applyFont="1" applyFill="1" applyBorder="1" applyAlignment="1">
      <alignment horizontal="center" vertical="center" wrapText="1"/>
    </xf>
    <xf numFmtId="0" fontId="29" fillId="20" borderId="80" xfId="2" applyFont="1" applyFill="1" applyBorder="1" applyAlignment="1">
      <alignment vertical="center" wrapText="1"/>
    </xf>
    <xf numFmtId="171" fontId="28" fillId="0" borderId="34" xfId="5" applyNumberFormat="1" applyFont="1" applyBorder="1" applyAlignment="1">
      <alignment vertical="center"/>
    </xf>
    <xf numFmtId="1" fontId="30" fillId="0" borderId="11" xfId="3" applyNumberFormat="1" applyFont="1" applyAlignment="1">
      <alignment vertical="center"/>
    </xf>
    <xf numFmtId="1" fontId="0" fillId="0" borderId="46" xfId="0" applyNumberFormat="1" applyBorder="1" applyAlignment="1">
      <alignment horizontal="center" vertical="center"/>
    </xf>
    <xf numFmtId="1" fontId="0" fillId="0" borderId="47" xfId="0" applyNumberFormat="1" applyBorder="1" applyAlignment="1">
      <alignment vertical="center"/>
    </xf>
    <xf numFmtId="1" fontId="30" fillId="25" borderId="11" xfId="3" applyNumberFormat="1" applyFont="1" applyFill="1" applyAlignment="1">
      <alignment vertical="center"/>
    </xf>
    <xf numFmtId="1" fontId="30" fillId="19" borderId="11" xfId="3" applyNumberFormat="1" applyFont="1" applyFill="1" applyAlignment="1">
      <alignment vertical="center"/>
    </xf>
    <xf numFmtId="9" fontId="49" fillId="0" borderId="82" xfId="1" applyFont="1" applyBorder="1" applyAlignment="1">
      <alignment horizontal="center" vertical="center" wrapText="1"/>
    </xf>
    <xf numFmtId="171" fontId="30" fillId="30" borderId="47" xfId="5" applyNumberFormat="1" applyFont="1" applyFill="1" applyBorder="1" applyAlignment="1">
      <alignment vertical="center"/>
    </xf>
    <xf numFmtId="1" fontId="42" fillId="0" borderId="65" xfId="0" applyNumberFormat="1" applyFont="1" applyBorder="1" applyAlignment="1">
      <alignment horizontal="center" vertical="center" wrapText="1"/>
    </xf>
    <xf numFmtId="9" fontId="42" fillId="0" borderId="82" xfId="1" applyFont="1" applyBorder="1" applyAlignment="1">
      <alignment horizontal="center" vertical="center" wrapText="1"/>
    </xf>
    <xf numFmtId="0" fontId="42" fillId="0" borderId="82" xfId="3" applyFont="1" applyBorder="1" applyAlignment="1">
      <alignment horizontal="center" vertical="center" wrapText="1"/>
    </xf>
    <xf numFmtId="9" fontId="42" fillId="0" borderId="67" xfId="1" applyFont="1" applyBorder="1" applyAlignment="1">
      <alignment horizontal="center" vertical="center" wrapText="1"/>
    </xf>
    <xf numFmtId="0" fontId="42" fillId="0" borderId="67" xfId="3" applyFont="1" applyBorder="1" applyAlignment="1">
      <alignment horizontal="center" vertical="center" wrapText="1"/>
    </xf>
    <xf numFmtId="0" fontId="42" fillId="0" borderId="95" xfId="3" applyFont="1" applyBorder="1" applyAlignment="1">
      <alignment horizontal="center" vertical="center" wrapText="1"/>
    </xf>
    <xf numFmtId="1" fontId="42" fillId="0" borderId="76" xfId="0" applyNumberFormat="1" applyFont="1" applyBorder="1" applyAlignment="1">
      <alignment horizontal="center" vertical="center" wrapText="1"/>
    </xf>
    <xf numFmtId="9" fontId="42" fillId="0" borderId="57" xfId="1" applyFont="1" applyBorder="1" applyAlignment="1">
      <alignment horizontal="center" vertical="center" wrapText="1"/>
    </xf>
    <xf numFmtId="0" fontId="42" fillId="0" borderId="57" xfId="3" applyFont="1" applyBorder="1" applyAlignment="1">
      <alignment horizontal="center" vertical="center" wrapText="1"/>
    </xf>
    <xf numFmtId="9" fontId="42" fillId="0" borderId="41" xfId="1" applyFont="1" applyBorder="1" applyAlignment="1">
      <alignment horizontal="center" vertical="center" wrapText="1"/>
    </xf>
    <xf numFmtId="1" fontId="0" fillId="0" borderId="50" xfId="0" applyNumberFormat="1" applyBorder="1" applyAlignment="1">
      <alignment horizontal="center" vertical="center"/>
    </xf>
    <xf numFmtId="0" fontId="49" fillId="30" borderId="37" xfId="3" applyFont="1" applyFill="1" applyBorder="1" applyAlignment="1">
      <alignment horizontal="center" vertical="center" wrapText="1"/>
    </xf>
    <xf numFmtId="0" fontId="49" fillId="30" borderId="37" xfId="0" applyFont="1" applyFill="1" applyBorder="1" applyAlignment="1">
      <alignment horizontal="center" vertical="center" wrapText="1"/>
    </xf>
    <xf numFmtId="1" fontId="30" fillId="0" borderId="11" xfId="3" applyNumberFormat="1" applyFont="1"/>
    <xf numFmtId="0" fontId="36" fillId="0" borderId="33" xfId="3" applyFont="1" applyBorder="1" applyAlignment="1">
      <alignment horizontal="center" vertical="center"/>
    </xf>
    <xf numFmtId="0" fontId="36" fillId="0" borderId="36" xfId="3" applyFont="1" applyBorder="1" applyAlignment="1">
      <alignment horizontal="center" vertical="center"/>
    </xf>
    <xf numFmtId="1" fontId="36" fillId="0" borderId="33" xfId="1" applyNumberFormat="1" applyFont="1" applyFill="1" applyBorder="1" applyAlignment="1">
      <alignment horizontal="center" vertical="center"/>
    </xf>
    <xf numFmtId="1" fontId="36" fillId="0" borderId="36" xfId="1" applyNumberFormat="1" applyFont="1" applyFill="1" applyBorder="1" applyAlignment="1">
      <alignment horizontal="center" vertical="center"/>
    </xf>
    <xf numFmtId="1" fontId="42" fillId="0" borderId="33" xfId="1" applyNumberFormat="1" applyFont="1" applyFill="1" applyBorder="1" applyAlignment="1">
      <alignment horizontal="center" vertical="center"/>
    </xf>
    <xf numFmtId="1" fontId="42" fillId="0" borderId="36" xfId="1" applyNumberFormat="1" applyFont="1" applyFill="1" applyBorder="1" applyAlignment="1">
      <alignment horizontal="center" vertical="center"/>
    </xf>
    <xf numFmtId="1" fontId="28" fillId="0" borderId="11" xfId="3" applyNumberFormat="1" applyFont="1"/>
    <xf numFmtId="1" fontId="49" fillId="0" borderId="47" xfId="3" applyNumberFormat="1" applyFont="1" applyBorder="1" applyAlignment="1">
      <alignment horizontal="center" vertical="center" wrapText="1"/>
    </xf>
    <xf numFmtId="171" fontId="30" fillId="0" borderId="47" xfId="5" applyNumberFormat="1" applyFont="1" applyFill="1" applyBorder="1" applyAlignment="1">
      <alignment vertical="center"/>
    </xf>
    <xf numFmtId="171" fontId="30" fillId="0" borderId="38" xfId="5" applyNumberFormat="1" applyFont="1" applyFill="1" applyBorder="1" applyAlignment="1">
      <alignment vertical="center"/>
    </xf>
    <xf numFmtId="1" fontId="36" fillId="0" borderId="51" xfId="3" applyNumberFormat="1" applyFont="1" applyBorder="1" applyAlignment="1">
      <alignment horizontal="center" vertical="center"/>
    </xf>
    <xf numFmtId="10" fontId="49" fillId="0" borderId="47" xfId="3" applyNumberFormat="1" applyFont="1" applyBorder="1" applyAlignment="1">
      <alignment horizontal="center" vertical="center"/>
    </xf>
    <xf numFmtId="171" fontId="30" fillId="0" borderId="34" xfId="5" applyNumberFormat="1" applyFont="1" applyFill="1" applyBorder="1" applyAlignment="1">
      <alignment vertical="center"/>
    </xf>
    <xf numFmtId="1" fontId="42" fillId="0" borderId="51" xfId="3" applyNumberFormat="1" applyFont="1" applyBorder="1" applyAlignment="1">
      <alignment horizontal="center" vertical="center"/>
    </xf>
    <xf numFmtId="10" fontId="49" fillId="0" borderId="47" xfId="1" applyNumberFormat="1" applyFont="1" applyFill="1" applyBorder="1" applyAlignment="1">
      <alignment horizontal="center"/>
    </xf>
    <xf numFmtId="1" fontId="42" fillId="0" borderId="47" xfId="3" applyNumberFormat="1" applyFont="1" applyBorder="1" applyAlignment="1">
      <alignment horizontal="center" vertical="center" wrapText="1"/>
    </xf>
    <xf numFmtId="0" fontId="42" fillId="0" borderId="47" xfId="3" applyFont="1" applyBorder="1" applyAlignment="1">
      <alignment horizontal="center" vertical="center" wrapText="1"/>
    </xf>
    <xf numFmtId="0" fontId="29" fillId="16" borderId="51" xfId="2" applyFont="1" applyFill="1" applyBorder="1" applyAlignment="1">
      <alignment horizontal="center" vertical="center" wrapText="1"/>
    </xf>
    <xf numFmtId="0" fontId="52" fillId="16" borderId="51" xfId="0" applyFont="1" applyFill="1" applyBorder="1" applyAlignment="1">
      <alignment horizontal="left" vertical="center" wrapText="1"/>
    </xf>
    <xf numFmtId="9" fontId="30" fillId="0" borderId="33" xfId="1" applyFont="1" applyBorder="1" applyAlignment="1">
      <alignment horizontal="center" vertical="center"/>
    </xf>
    <xf numFmtId="0" fontId="36" fillId="0" borderId="51" xfId="3" applyFont="1" applyBorder="1" applyAlignment="1">
      <alignment horizontal="center" vertical="center" wrapText="1"/>
    </xf>
    <xf numFmtId="9" fontId="36" fillId="0" borderId="52" xfId="3" applyNumberFormat="1" applyFont="1" applyBorder="1" applyAlignment="1">
      <alignment horizontal="center" vertical="center"/>
    </xf>
    <xf numFmtId="9" fontId="45" fillId="0" borderId="47" xfId="3" applyNumberFormat="1" applyFont="1" applyBorder="1" applyAlignment="1">
      <alignment horizontal="center" vertical="center"/>
    </xf>
    <xf numFmtId="0" fontId="30" fillId="19" borderId="30" xfId="23" applyFont="1" applyFill="1" applyBorder="1" applyAlignment="1">
      <alignment horizontal="center" vertical="center" wrapText="1"/>
    </xf>
    <xf numFmtId="0" fontId="30" fillId="19" borderId="51" xfId="23" applyFont="1" applyFill="1" applyBorder="1" applyAlignment="1">
      <alignment horizontal="center" vertical="center" wrapText="1"/>
    </xf>
    <xf numFmtId="0" fontId="36" fillId="0" borderId="44" xfId="23" applyFont="1" applyBorder="1" applyAlignment="1">
      <alignment horizontal="left" vertical="center" wrapText="1"/>
    </xf>
    <xf numFmtId="0" fontId="35" fillId="0" borderId="44" xfId="38" applyFill="1" applyBorder="1" applyAlignment="1">
      <alignment horizontal="center" vertical="center" wrapText="1"/>
    </xf>
    <xf numFmtId="0" fontId="37" fillId="0" borderId="47" xfId="3" applyFont="1" applyBorder="1" applyAlignment="1">
      <alignment horizontal="center" vertical="center"/>
    </xf>
    <xf numFmtId="0" fontId="3" fillId="0" borderId="82" xfId="19" applyBorder="1" applyAlignment="1">
      <alignment horizontal="center" vertical="center"/>
    </xf>
    <xf numFmtId="0" fontId="3" fillId="0" borderId="50" xfId="19" applyBorder="1" applyAlignment="1">
      <alignment horizontal="center" vertical="center"/>
    </xf>
    <xf numFmtId="0" fontId="36" fillId="0" borderId="51" xfId="23" applyFont="1" applyBorder="1" applyAlignment="1">
      <alignment vertical="center" wrapText="1"/>
    </xf>
    <xf numFmtId="0" fontId="67" fillId="0" borderId="32" xfId="23" applyFont="1" applyBorder="1" applyAlignment="1">
      <alignment vertical="center" wrapText="1"/>
    </xf>
    <xf numFmtId="9" fontId="30" fillId="0" borderId="35" xfId="1" applyFont="1" applyBorder="1" applyAlignment="1">
      <alignment vertical="center"/>
    </xf>
    <xf numFmtId="9" fontId="30" fillId="0" borderId="39" xfId="1" applyFont="1" applyBorder="1" applyAlignment="1">
      <alignment vertical="center"/>
    </xf>
    <xf numFmtId="9" fontId="30" fillId="0" borderId="73" xfId="1" applyFont="1" applyBorder="1" applyAlignment="1">
      <alignment vertical="center"/>
    </xf>
    <xf numFmtId="10" fontId="37" fillId="19" borderId="47" xfId="0" applyNumberFormat="1" applyFont="1" applyFill="1" applyBorder="1" applyAlignment="1">
      <alignment horizontal="center"/>
    </xf>
    <xf numFmtId="10" fontId="49" fillId="19" borderId="47" xfId="0" applyNumberFormat="1" applyFont="1" applyFill="1" applyBorder="1" applyAlignment="1">
      <alignment horizontal="center"/>
    </xf>
    <xf numFmtId="0" fontId="0" fillId="0" borderId="72" xfId="0" applyBorder="1" applyAlignment="1">
      <alignment horizontal="center" vertical="center"/>
    </xf>
    <xf numFmtId="10" fontId="30" fillId="0" borderId="39" xfId="1" applyNumberFormat="1" applyFont="1" applyBorder="1" applyAlignment="1">
      <alignment vertical="center"/>
    </xf>
    <xf numFmtId="0" fontId="1" fillId="0" borderId="82" xfId="19" applyFont="1" applyBorder="1" applyAlignment="1">
      <alignment horizontal="left" vertical="top" wrapText="1"/>
    </xf>
    <xf numFmtId="0" fontId="1" fillId="0" borderId="47" xfId="19" applyFont="1" applyBorder="1" applyAlignment="1">
      <alignment horizontal="left" vertical="top" wrapText="1"/>
    </xf>
    <xf numFmtId="0" fontId="30" fillId="0" borderId="51" xfId="3" applyFont="1" applyBorder="1" applyAlignment="1">
      <alignment horizontal="center" vertical="center" wrapText="1"/>
    </xf>
    <xf numFmtId="0" fontId="35" fillId="0" borderId="44" xfId="38" applyBorder="1" applyAlignment="1">
      <alignment horizontal="center" vertical="center" wrapText="1"/>
    </xf>
    <xf numFmtId="0" fontId="67" fillId="0" borderId="51" xfId="23" applyFont="1" applyBorder="1" applyAlignment="1">
      <alignment horizontal="center" vertical="center" wrapText="1"/>
    </xf>
    <xf numFmtId="0" fontId="67" fillId="0" borderId="44" xfId="3" applyFont="1" applyBorder="1" applyAlignment="1">
      <alignment horizontal="center" vertical="center" wrapText="1"/>
    </xf>
    <xf numFmtId="0" fontId="67" fillId="0" borderId="51" xfId="23" applyFont="1" applyBorder="1" applyAlignment="1">
      <alignment vertical="center" wrapText="1"/>
    </xf>
    <xf numFmtId="1" fontId="67" fillId="0" borderId="33" xfId="1" applyNumberFormat="1" applyFont="1" applyFill="1" applyBorder="1" applyAlignment="1">
      <alignment horizontal="center" vertical="center"/>
    </xf>
    <xf numFmtId="0" fontId="1" fillId="0" borderId="72" xfId="19" applyFont="1" applyBorder="1" applyAlignment="1">
      <alignment vertical="center" wrapText="1"/>
    </xf>
    <xf numFmtId="0" fontId="3" fillId="0" borderId="47" xfId="19" applyBorder="1" applyAlignment="1">
      <alignment vertical="center" wrapText="1"/>
    </xf>
    <xf numFmtId="0" fontId="3" fillId="0" borderId="72" xfId="19" applyBorder="1" applyAlignment="1">
      <alignment horizontal="center" vertical="center"/>
    </xf>
    <xf numFmtId="0" fontId="3" fillId="0" borderId="47" xfId="19" applyBorder="1" applyAlignment="1">
      <alignment horizontal="center" vertical="center"/>
    </xf>
    <xf numFmtId="171" fontId="30" fillId="0" borderId="11" xfId="3" applyNumberFormat="1" applyFont="1" applyAlignment="1">
      <alignment vertical="center"/>
    </xf>
    <xf numFmtId="10" fontId="49" fillId="20" borderId="47" xfId="1" applyNumberFormat="1" applyFont="1" applyFill="1" applyBorder="1" applyAlignment="1">
      <alignment horizontal="center" vertical="center"/>
    </xf>
    <xf numFmtId="0" fontId="3" fillId="0" borderId="72" xfId="19" applyBorder="1" applyAlignment="1">
      <alignment vertical="center" wrapText="1"/>
    </xf>
    <xf numFmtId="171" fontId="28" fillId="0" borderId="47" xfId="5" applyNumberFormat="1" applyFont="1" applyFill="1" applyBorder="1" applyAlignment="1">
      <alignment vertical="center"/>
    </xf>
    <xf numFmtId="171" fontId="28" fillId="0" borderId="38" xfId="5" applyNumberFormat="1" applyFont="1" applyFill="1" applyBorder="1" applyAlignment="1">
      <alignment vertical="center"/>
    </xf>
    <xf numFmtId="43" fontId="58" fillId="20" borderId="59" xfId="18" applyFont="1" applyFill="1" applyBorder="1" applyAlignment="1">
      <alignment horizontal="center" vertical="center" wrapText="1"/>
    </xf>
    <xf numFmtId="43" fontId="58" fillId="20" borderId="60" xfId="18" applyFont="1" applyFill="1" applyBorder="1" applyAlignment="1">
      <alignment horizontal="center" vertical="center" wrapText="1"/>
    </xf>
    <xf numFmtId="43" fontId="58" fillId="20" borderId="61" xfId="18" applyFont="1" applyFill="1" applyBorder="1" applyAlignment="1">
      <alignment horizontal="center" vertical="center" wrapText="1"/>
    </xf>
    <xf numFmtId="0" fontId="69" fillId="0" borderId="52" xfId="3" applyFont="1" applyBorder="1" applyAlignment="1">
      <alignment horizontal="center" vertical="center"/>
    </xf>
    <xf numFmtId="3" fontId="67" fillId="0" borderId="52" xfId="3" applyNumberFormat="1" applyFont="1" applyBorder="1" applyAlignment="1">
      <alignment horizontal="center" vertical="center"/>
    </xf>
    <xf numFmtId="3" fontId="36" fillId="0" borderId="52" xfId="3" applyNumberFormat="1" applyFont="1" applyBorder="1" applyAlignment="1">
      <alignment horizontal="center" vertical="center"/>
    </xf>
    <xf numFmtId="0" fontId="28" fillId="0" borderId="51" xfId="2" applyFont="1" applyBorder="1" applyAlignment="1">
      <alignment horizontal="center" vertical="center" wrapText="1"/>
    </xf>
    <xf numFmtId="1" fontId="0" fillId="0" borderId="47" xfId="0" applyNumberFormat="1" applyBorder="1" applyAlignment="1">
      <alignment horizontal="center" vertical="center"/>
    </xf>
    <xf numFmtId="0" fontId="67" fillId="0" borderId="51" xfId="3" applyFont="1" applyBorder="1" applyAlignment="1">
      <alignment horizontal="center" vertical="center" wrapText="1"/>
    </xf>
    <xf numFmtId="0" fontId="36" fillId="0" borderId="32" xfId="3" applyFont="1" applyBorder="1" applyAlignment="1">
      <alignment horizontal="center" vertical="center" wrapText="1"/>
    </xf>
    <xf numFmtId="0" fontId="30" fillId="0" borderId="32" xfId="3" applyFont="1" applyBorder="1" applyAlignment="1">
      <alignment horizontal="center" vertical="center" wrapText="1"/>
    </xf>
    <xf numFmtId="10" fontId="49" fillId="24" borderId="47" xfId="0" applyNumberFormat="1" applyFont="1" applyFill="1" applyBorder="1" applyAlignment="1">
      <alignment horizontal="center" vertical="center"/>
    </xf>
    <xf numFmtId="9" fontId="36" fillId="0" borderId="52" xfId="1" applyFont="1" applyBorder="1" applyAlignment="1">
      <alignment horizontal="center" vertical="center"/>
    </xf>
    <xf numFmtId="0" fontId="35" fillId="0" borderId="32" xfId="38" applyBorder="1" applyAlignment="1">
      <alignment horizontal="center" vertical="center" wrapText="1"/>
    </xf>
    <xf numFmtId="171" fontId="30" fillId="31" borderId="47" xfId="5" applyNumberFormat="1" applyFont="1" applyFill="1" applyBorder="1" applyAlignment="1">
      <alignment vertical="center"/>
    </xf>
    <xf numFmtId="0" fontId="1" fillId="0" borderId="47" xfId="19" applyFont="1" applyBorder="1" applyAlignment="1">
      <alignment vertical="center" wrapText="1"/>
    </xf>
    <xf numFmtId="173" fontId="49" fillId="20" borderId="48" xfId="3" applyNumberFormat="1" applyFont="1" applyFill="1" applyBorder="1" applyAlignment="1">
      <alignment horizontal="center" vertical="center"/>
    </xf>
    <xf numFmtId="173" fontId="49" fillId="20" borderId="50" xfId="3" applyNumberFormat="1" applyFont="1" applyFill="1" applyBorder="1" applyAlignment="1">
      <alignment horizontal="center" vertical="center"/>
    </xf>
    <xf numFmtId="173" fontId="49" fillId="20" borderId="48" xfId="0" applyNumberFormat="1" applyFont="1" applyFill="1" applyBorder="1" applyAlignment="1">
      <alignment horizontal="center" vertical="center"/>
    </xf>
    <xf numFmtId="173" fontId="49" fillId="20" borderId="50" xfId="0" applyNumberFormat="1" applyFont="1" applyFill="1" applyBorder="1" applyAlignment="1">
      <alignment horizontal="center" vertical="center"/>
    </xf>
    <xf numFmtId="0" fontId="46" fillId="16" borderId="75" xfId="2" applyFont="1" applyFill="1" applyBorder="1" applyAlignment="1">
      <alignment horizontal="center" vertical="center" wrapText="1"/>
    </xf>
    <xf numFmtId="0" fontId="46" fillId="16" borderId="72" xfId="2" applyFont="1" applyFill="1" applyBorder="1" applyAlignment="1">
      <alignment horizontal="center" vertical="center" wrapText="1"/>
    </xf>
    <xf numFmtId="0" fontId="36" fillId="0" borderId="30" xfId="3" applyFont="1" applyBorder="1" applyAlignment="1">
      <alignment horizontal="center" vertical="center"/>
    </xf>
    <xf numFmtId="0" fontId="36" fillId="0" borderId="32" xfId="3" applyFont="1" applyBorder="1" applyAlignment="1">
      <alignment horizontal="center" vertical="center"/>
    </xf>
    <xf numFmtId="0" fontId="36" fillId="0" borderId="48" xfId="3" applyFont="1" applyBorder="1" applyAlignment="1">
      <alignment horizontal="center" vertical="center"/>
    </xf>
    <xf numFmtId="0" fontId="36" fillId="0" borderId="50" xfId="3" applyFont="1" applyBorder="1" applyAlignment="1">
      <alignment horizontal="center" vertical="center"/>
    </xf>
    <xf numFmtId="0" fontId="35" fillId="0" borderId="48" xfId="38" applyFill="1" applyBorder="1" applyAlignment="1">
      <alignment horizontal="center" vertical="center" wrapText="1"/>
    </xf>
    <xf numFmtId="0" fontId="36" fillId="0" borderId="50" xfId="3" applyFont="1" applyBorder="1" applyAlignment="1">
      <alignment horizontal="center" vertical="center" wrapText="1"/>
    </xf>
    <xf numFmtId="0" fontId="35" fillId="0" borderId="48" xfId="38" applyBorder="1" applyAlignment="1">
      <alignment horizontal="center" vertical="center" wrapText="1"/>
    </xf>
    <xf numFmtId="0" fontId="36" fillId="0" borderId="47" xfId="0" applyFont="1" applyBorder="1" applyAlignment="1">
      <alignment horizontal="center"/>
    </xf>
    <xf numFmtId="0" fontId="36" fillId="0" borderId="48" xfId="0" applyFont="1" applyBorder="1" applyAlignment="1">
      <alignment horizontal="center"/>
    </xf>
    <xf numFmtId="0" fontId="36" fillId="0" borderId="50" xfId="0" applyFont="1" applyBorder="1" applyAlignment="1">
      <alignment horizontal="center"/>
    </xf>
    <xf numFmtId="0" fontId="47" fillId="0" borderId="50" xfId="3" applyFont="1" applyBorder="1" applyAlignment="1">
      <alignment horizontal="center" vertical="center" wrapText="1"/>
    </xf>
    <xf numFmtId="0" fontId="50" fillId="0" borderId="48" xfId="3" applyFont="1" applyBorder="1" applyAlignment="1">
      <alignment horizontal="center" vertical="center" wrapText="1"/>
    </xf>
    <xf numFmtId="0" fontId="50" fillId="0" borderId="50" xfId="3" applyFont="1" applyBorder="1" applyAlignment="1">
      <alignment horizontal="center" vertical="center" wrapText="1"/>
    </xf>
    <xf numFmtId="0" fontId="67" fillId="0" borderId="48" xfId="3" applyFont="1" applyBorder="1" applyAlignment="1">
      <alignment horizontal="left" vertical="center" wrapText="1"/>
    </xf>
    <xf numFmtId="0" fontId="67" fillId="0" borderId="50" xfId="3" applyFont="1" applyBorder="1" applyAlignment="1">
      <alignment horizontal="left" vertical="center" wrapText="1"/>
    </xf>
    <xf numFmtId="0" fontId="29" fillId="0" borderId="51" xfId="0" applyFont="1" applyBorder="1" applyAlignment="1">
      <alignment horizontal="center" vertical="center" wrapText="1"/>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32" xfId="2"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2" fillId="20" borderId="48" xfId="0" applyFont="1" applyFill="1" applyBorder="1" applyAlignment="1">
      <alignment horizontal="center" vertical="center" wrapText="1"/>
    </xf>
    <xf numFmtId="0" fontId="42" fillId="20" borderId="50" xfId="0" applyFont="1" applyFill="1" applyBorder="1" applyAlignment="1">
      <alignment horizontal="center" vertical="center" wrapText="1"/>
    </xf>
    <xf numFmtId="0" fontId="67" fillId="0" borderId="48" xfId="23" applyFont="1" applyBorder="1" applyAlignment="1">
      <alignment horizontal="left" vertical="center" wrapText="1"/>
    </xf>
    <xf numFmtId="0" fontId="67" fillId="0" borderId="50" xfId="23" applyFont="1" applyBorder="1" applyAlignment="1">
      <alignment horizontal="left" vertical="center" wrapText="1"/>
    </xf>
    <xf numFmtId="0" fontId="50" fillId="0" borderId="48" xfId="3" applyFont="1" applyBorder="1" applyAlignment="1">
      <alignment horizontal="left" vertical="center" wrapText="1"/>
    </xf>
    <xf numFmtId="0" fontId="48" fillId="0" borderId="50" xfId="3" applyFont="1" applyBorder="1" applyAlignment="1">
      <alignment horizontal="left" vertical="center" wrapText="1"/>
    </xf>
    <xf numFmtId="0" fontId="50" fillId="0" borderId="50" xfId="3" applyFont="1" applyBorder="1" applyAlignment="1">
      <alignment horizontal="left" vertical="center" wrapText="1"/>
    </xf>
    <xf numFmtId="0" fontId="52" fillId="0" borderId="30" xfId="23" applyFont="1" applyBorder="1" applyAlignment="1">
      <alignment horizontal="left" vertical="center" wrapText="1"/>
    </xf>
    <xf numFmtId="0" fontId="52" fillId="0" borderId="31" xfId="23" applyFont="1" applyBorder="1" applyAlignment="1">
      <alignment horizontal="left" vertical="center" wrapText="1"/>
    </xf>
    <xf numFmtId="0" fontId="52" fillId="0" borderId="32" xfId="23" applyFont="1" applyBorder="1" applyAlignment="1">
      <alignment horizontal="left" vertical="center" wrapText="1"/>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0" borderId="27" xfId="2" applyFont="1" applyBorder="1" applyAlignment="1">
      <alignment horizontal="left" vertical="center" wrapText="1"/>
    </xf>
    <xf numFmtId="0" fontId="29" fillId="0" borderId="43" xfId="2" applyFont="1" applyBorder="1" applyAlignment="1">
      <alignment horizontal="left" vertical="center" wrapText="1"/>
    </xf>
    <xf numFmtId="0" fontId="29" fillId="0" borderId="42" xfId="2" applyFont="1" applyBorder="1" applyAlignment="1">
      <alignment horizontal="left" vertical="center" wrapText="1"/>
    </xf>
    <xf numFmtId="0" fontId="29" fillId="0" borderId="33" xfId="2" applyFont="1" applyBorder="1" applyAlignment="1">
      <alignment horizontal="left" vertical="center" wrapText="1"/>
    </xf>
    <xf numFmtId="0" fontId="29" fillId="0" borderId="11" xfId="2" applyFont="1" applyAlignment="1">
      <alignment horizontal="left" vertical="center" wrapText="1"/>
    </xf>
    <xf numFmtId="0" fontId="29" fillId="0" borderId="41" xfId="2" applyFont="1" applyBorder="1" applyAlignment="1">
      <alignment horizontal="left" vertical="center" wrapText="1"/>
    </xf>
    <xf numFmtId="0" fontId="29" fillId="0" borderId="36" xfId="2" applyFont="1" applyBorder="1" applyAlignment="1">
      <alignment horizontal="left" vertical="center" wrapText="1"/>
    </xf>
    <xf numFmtId="0" fontId="29" fillId="0" borderId="45" xfId="2" applyFont="1" applyBorder="1" applyAlignment="1">
      <alignment horizontal="left" vertical="center" wrapText="1"/>
    </xf>
    <xf numFmtId="0" fontId="29" fillId="0" borderId="44" xfId="2" applyFont="1" applyBorder="1" applyAlignment="1">
      <alignment horizontal="left" vertical="center" wrapText="1"/>
    </xf>
    <xf numFmtId="0" fontId="29" fillId="0" borderId="51" xfId="2" applyFont="1" applyBorder="1" applyAlignment="1">
      <alignment horizontal="center" vertical="center" wrapText="1"/>
    </xf>
    <xf numFmtId="0" fontId="29" fillId="0" borderId="51" xfId="2" applyFont="1" applyBorder="1" applyAlignment="1">
      <alignment horizontal="left" vertical="center" wrapText="1"/>
    </xf>
    <xf numFmtId="0" fontId="28" fillId="0" borderId="27"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36" xfId="2" applyFont="1" applyBorder="1" applyAlignment="1">
      <alignment horizontal="center" vertical="center" wrapText="1"/>
    </xf>
    <xf numFmtId="0" fontId="29" fillId="20" borderId="51" xfId="2" applyFont="1" applyFill="1" applyBorder="1" applyAlignment="1">
      <alignment horizontal="center" vertical="center" wrapText="1"/>
    </xf>
    <xf numFmtId="0" fontId="29" fillId="20" borderId="51" xfId="2" applyFont="1" applyFill="1" applyBorder="1" applyAlignment="1">
      <alignment horizontal="left" vertical="center" wrapText="1"/>
    </xf>
    <xf numFmtId="0" fontId="30" fillId="0" borderId="51" xfId="3" applyFont="1" applyBorder="1" applyAlignment="1">
      <alignment horizontal="center" vertical="center"/>
    </xf>
    <xf numFmtId="0" fontId="29" fillId="19" borderId="11" xfId="2" applyFont="1" applyFill="1" applyAlignment="1">
      <alignment horizontal="left" vertical="center" wrapText="1"/>
    </xf>
    <xf numFmtId="0" fontId="29" fillId="20" borderId="27" xfId="2" applyFont="1" applyFill="1" applyBorder="1" applyAlignment="1">
      <alignment horizontal="left" vertical="center" wrapText="1"/>
    </xf>
    <xf numFmtId="0" fontId="29" fillId="20" borderId="33" xfId="2" applyFont="1" applyFill="1" applyBorder="1" applyAlignment="1">
      <alignment horizontal="left" vertical="center" wrapText="1"/>
    </xf>
    <xf numFmtId="0" fontId="29" fillId="20" borderId="36" xfId="2" applyFont="1" applyFill="1" applyBorder="1" applyAlignment="1">
      <alignment horizontal="left" vertical="center" wrapText="1"/>
    </xf>
    <xf numFmtId="0" fontId="29" fillId="19" borderId="30" xfId="2" applyFont="1" applyFill="1" applyBorder="1" applyAlignment="1">
      <alignment horizontal="center" vertical="center" wrapText="1"/>
    </xf>
    <xf numFmtId="0" fontId="29" fillId="19" borderId="31" xfId="2" applyFont="1" applyFill="1" applyBorder="1" applyAlignment="1">
      <alignment horizontal="center" vertical="center" wrapText="1"/>
    </xf>
    <xf numFmtId="0" fontId="29" fillId="19" borderId="32" xfId="2" applyFont="1" applyFill="1" applyBorder="1" applyAlignment="1">
      <alignment horizontal="center" vertical="center" wrapText="1"/>
    </xf>
    <xf numFmtId="1" fontId="15" fillId="19" borderId="30" xfId="23" applyNumberFormat="1" applyFont="1" applyFill="1" applyBorder="1" applyAlignment="1">
      <alignment horizontal="center" vertical="center"/>
    </xf>
    <xf numFmtId="1" fontId="15" fillId="19" borderId="31" xfId="23" applyNumberFormat="1" applyFont="1" applyFill="1" applyBorder="1" applyAlignment="1">
      <alignment horizontal="center" vertical="center"/>
    </xf>
    <xf numFmtId="1" fontId="15" fillId="19" borderId="32" xfId="23" applyNumberFormat="1" applyFont="1" applyFill="1" applyBorder="1" applyAlignment="1">
      <alignment horizontal="center" vertical="center"/>
    </xf>
    <xf numFmtId="0" fontId="36" fillId="0" borderId="47" xfId="3" applyFont="1" applyBorder="1" applyAlignment="1">
      <alignment horizontal="center" vertical="center"/>
    </xf>
    <xf numFmtId="0" fontId="50" fillId="8" borderId="48" xfId="0" applyFont="1" applyFill="1" applyBorder="1" applyAlignment="1">
      <alignment horizontal="center" vertical="center" wrapText="1"/>
    </xf>
    <xf numFmtId="0" fontId="50" fillId="8" borderId="50" xfId="0" applyFont="1" applyFill="1" applyBorder="1" applyAlignment="1">
      <alignment horizontal="center" vertical="center" wrapText="1"/>
    </xf>
    <xf numFmtId="0" fontId="69" fillId="0" borderId="48" xfId="0" applyFont="1" applyBorder="1" applyAlignment="1">
      <alignment horizontal="center" vertical="center" wrapText="1"/>
    </xf>
    <xf numFmtId="0" fontId="69" fillId="0" borderId="50" xfId="0" applyFont="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67" fillId="0" borderId="30" xfId="23" applyFont="1" applyBorder="1" applyAlignment="1">
      <alignment horizontal="center" vertical="center" wrapText="1"/>
    </xf>
    <xf numFmtId="0" fontId="67" fillId="0" borderId="32" xfId="23" applyFont="1" applyBorder="1" applyAlignment="1">
      <alignment horizontal="center" vertical="center" wrapText="1"/>
    </xf>
    <xf numFmtId="0" fontId="67" fillId="0" borderId="30" xfId="3" applyFont="1" applyBorder="1" applyAlignment="1">
      <alignment horizontal="center" vertical="center" wrapText="1"/>
    </xf>
    <xf numFmtId="0" fontId="67" fillId="0" borderId="32" xfId="3" applyFont="1" applyBorder="1" applyAlignment="1">
      <alignment horizontal="center" vertical="center" wrapText="1"/>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49" fillId="20" borderId="54" xfId="3" applyFont="1" applyFill="1" applyBorder="1" applyAlignment="1">
      <alignment horizontal="center" vertical="center" wrapText="1"/>
    </xf>
    <xf numFmtId="0" fontId="49" fillId="20" borderId="53" xfId="3" applyFont="1" applyFill="1" applyBorder="1" applyAlignment="1">
      <alignment horizontal="center" vertical="center" wrapText="1"/>
    </xf>
    <xf numFmtId="0" fontId="37" fillId="0" borderId="51" xfId="3" applyFont="1" applyBorder="1" applyAlignment="1">
      <alignment horizontal="center" vertical="center"/>
    </xf>
    <xf numFmtId="0" fontId="36" fillId="0" borderId="31" xfId="3" applyFont="1" applyBorder="1" applyAlignment="1">
      <alignment horizontal="center" vertical="center"/>
    </xf>
    <xf numFmtId="0" fontId="49" fillId="20" borderId="48" xfId="3" applyFont="1" applyFill="1" applyBorder="1" applyAlignment="1">
      <alignment horizontal="center" vertical="center" wrapText="1"/>
    </xf>
    <xf numFmtId="0" fontId="49" fillId="20" borderId="50" xfId="3" applyFont="1" applyFill="1" applyBorder="1" applyAlignment="1">
      <alignment horizontal="center" vertical="center" wrapText="1"/>
    </xf>
    <xf numFmtId="0" fontId="49" fillId="20" borderId="48" xfId="0" applyFont="1" applyFill="1" applyBorder="1" applyAlignment="1">
      <alignment horizontal="center" vertical="center" wrapText="1"/>
    </xf>
    <xf numFmtId="0" fontId="49" fillId="20" borderId="50" xfId="0" applyFont="1" applyFill="1" applyBorder="1" applyAlignment="1">
      <alignment horizontal="center" vertical="center" wrapText="1"/>
    </xf>
    <xf numFmtId="43" fontId="36" fillId="0" borderId="47" xfId="18" applyFont="1" applyBorder="1" applyAlignment="1">
      <alignment horizontal="center"/>
    </xf>
    <xf numFmtId="43" fontId="36" fillId="0" borderId="48" xfId="18" applyFont="1" applyBorder="1" applyAlignment="1">
      <alignment horizontal="center"/>
    </xf>
    <xf numFmtId="43" fontId="36" fillId="0" borderId="50" xfId="18" applyFont="1" applyBorder="1" applyAlignment="1">
      <alignment horizontal="center"/>
    </xf>
    <xf numFmtId="0" fontId="8" fillId="0" borderId="0" xfId="0" applyFont="1" applyAlignment="1">
      <alignment horizontal="left" vertical="top"/>
    </xf>
    <xf numFmtId="0" fontId="10" fillId="0" borderId="2" xfId="0" applyFont="1" applyBorder="1" applyAlignment="1">
      <alignment horizontal="center" vertical="center"/>
    </xf>
    <xf numFmtId="0" fontId="8" fillId="0" borderId="0" xfId="0" applyFont="1" applyAlignment="1">
      <alignment horizontal="left"/>
    </xf>
    <xf numFmtId="0" fontId="10" fillId="0" borderId="0" xfId="0" applyFont="1" applyAlignment="1">
      <alignment horizontal="center" vertical="center" textRotation="90" wrapText="1"/>
    </xf>
    <xf numFmtId="0" fontId="10" fillId="3" borderId="2" xfId="0" applyFont="1" applyFill="1" applyBorder="1" applyAlignment="1">
      <alignment horizontal="center" vertical="center" wrapText="1"/>
    </xf>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167" fontId="10" fillId="0" borderId="22" xfId="0" applyNumberFormat="1" applyFont="1" applyBorder="1" applyAlignment="1">
      <alignment vertical="center"/>
    </xf>
    <xf numFmtId="0" fontId="10" fillId="17" borderId="2"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8" fillId="0" borderId="11" xfId="0" applyFont="1" applyBorder="1" applyAlignment="1">
      <alignment horizontal="left" vertical="top"/>
    </xf>
    <xf numFmtId="0" fontId="14" fillId="8" borderId="11"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22" xfId="0" applyFont="1" applyFill="1" applyBorder="1" applyAlignment="1">
      <alignment horizontal="center" vertical="center"/>
    </xf>
    <xf numFmtId="0" fontId="14" fillId="8" borderId="22" xfId="0" applyFont="1" applyFill="1" applyBorder="1" applyAlignment="1">
      <alignment horizontal="center" vertical="center"/>
    </xf>
    <xf numFmtId="0" fontId="14" fillId="8" borderId="18" xfId="0" applyFont="1" applyFill="1" applyBorder="1" applyAlignment="1">
      <alignment horizontal="center" vertical="center"/>
    </xf>
    <xf numFmtId="0" fontId="17" fillId="8" borderId="11" xfId="0" applyFont="1" applyFill="1" applyBorder="1" applyAlignment="1">
      <alignment horizontal="right" vertical="center"/>
    </xf>
    <xf numFmtId="0" fontId="14" fillId="2" borderId="22" xfId="0" applyFont="1" applyFill="1" applyBorder="1" applyAlignment="1">
      <alignment horizontal="left" vertical="center" wrapText="1"/>
    </xf>
    <xf numFmtId="0" fontId="14" fillId="2" borderId="22" xfId="0" applyFont="1" applyFill="1" applyBorder="1" applyAlignment="1">
      <alignment horizontal="center" vertical="center"/>
    </xf>
    <xf numFmtId="0" fontId="17" fillId="7" borderId="22" xfId="0" applyFont="1" applyFill="1" applyBorder="1" applyAlignment="1">
      <alignment horizontal="center" vertical="center"/>
    </xf>
    <xf numFmtId="0" fontId="17" fillId="2" borderId="15" xfId="0" applyFont="1" applyFill="1" applyBorder="1" applyAlignment="1">
      <alignment horizontal="center" vertical="center"/>
    </xf>
    <xf numFmtId="0" fontId="16" fillId="2" borderId="11" xfId="0" applyFont="1" applyFill="1" applyBorder="1" applyAlignment="1">
      <alignment horizontal="center" vertical="center"/>
    </xf>
    <xf numFmtId="0" fontId="14" fillId="2" borderId="5" xfId="0" applyFont="1" applyFill="1" applyBorder="1" applyAlignment="1">
      <alignment horizontal="center" vertical="center"/>
    </xf>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8" fillId="8" borderId="22" xfId="0" applyFont="1" applyFill="1" applyBorder="1" applyAlignment="1">
      <alignment horizontal="left" vertical="center" wrapText="1"/>
    </xf>
    <xf numFmtId="0" fontId="14" fillId="8" borderId="22" xfId="0" applyFont="1" applyFill="1" applyBorder="1" applyAlignment="1">
      <alignment horizontal="left" vertical="center"/>
    </xf>
    <xf numFmtId="0" fontId="17" fillId="12" borderId="22" xfId="0" applyFont="1" applyFill="1" applyBorder="1" applyAlignment="1">
      <alignment horizontal="center" vertical="center" wrapText="1"/>
    </xf>
    <xf numFmtId="14" fontId="14" fillId="8" borderId="22" xfId="0" applyNumberFormat="1"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173" fontId="49" fillId="20" borderId="48" xfId="3" applyNumberFormat="1" applyFont="1" applyFill="1" applyBorder="1" applyAlignment="1">
      <alignment horizontal="center" vertical="center" wrapText="1"/>
    </xf>
    <xf numFmtId="173" fontId="49" fillId="20" borderId="50" xfId="3" applyNumberFormat="1" applyFont="1" applyFill="1" applyBorder="1" applyAlignment="1">
      <alignment horizontal="center" vertical="center" wrapText="1"/>
    </xf>
    <xf numFmtId="9" fontId="30" fillId="0" borderId="48" xfId="1" applyFont="1" applyBorder="1" applyAlignment="1">
      <alignment horizontal="center" vertical="center"/>
    </xf>
    <xf numFmtId="9" fontId="30" fillId="0" borderId="50" xfId="1" applyFont="1" applyBorder="1" applyAlignment="1">
      <alignment horizontal="center" vertical="center"/>
    </xf>
    <xf numFmtId="0" fontId="30" fillId="0" borderId="48" xfId="3" applyFont="1" applyBorder="1" applyAlignment="1">
      <alignment horizontal="center" vertical="center"/>
    </xf>
    <xf numFmtId="0" fontId="30" fillId="0" borderId="50" xfId="3" applyFont="1" applyBorder="1" applyAlignment="1">
      <alignment horizontal="center" vertical="center"/>
    </xf>
    <xf numFmtId="0" fontId="36" fillId="0" borderId="30" xfId="3" applyFont="1" applyBorder="1" applyAlignment="1">
      <alignment horizontal="center" vertical="center" wrapText="1"/>
    </xf>
    <xf numFmtId="0" fontId="36" fillId="0" borderId="32" xfId="3" applyFont="1" applyBorder="1" applyAlignment="1">
      <alignment horizontal="center" vertical="center" wrapText="1"/>
    </xf>
    <xf numFmtId="0" fontId="42" fillId="0" borderId="30" xfId="23" applyFont="1" applyBorder="1" applyAlignment="1">
      <alignment horizontal="center" vertical="center" wrapText="1"/>
    </xf>
    <xf numFmtId="0" fontId="42" fillId="0" borderId="32" xfId="23" applyFont="1" applyBorder="1" applyAlignment="1">
      <alignment horizontal="center" vertical="center" wrapText="1"/>
    </xf>
    <xf numFmtId="0" fontId="36" fillId="0" borderId="48" xfId="23" applyFont="1" applyBorder="1" applyAlignment="1">
      <alignment horizontal="center" vertical="center" wrapText="1"/>
    </xf>
    <xf numFmtId="0" fontId="36" fillId="0" borderId="50" xfId="23" applyFont="1" applyBorder="1" applyAlignment="1">
      <alignment horizontal="center" vertical="center" wrapText="1"/>
    </xf>
    <xf numFmtId="0" fontId="36" fillId="0" borderId="48" xfId="23" applyFont="1" applyBorder="1" applyAlignment="1">
      <alignment horizontal="left" vertical="center" wrapText="1"/>
    </xf>
    <xf numFmtId="0" fontId="36" fillId="0" borderId="50" xfId="23" applyFont="1" applyBorder="1" applyAlignment="1">
      <alignment horizontal="left" vertical="center" wrapText="1"/>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43" fontId="42" fillId="0" borderId="47" xfId="18" applyFont="1" applyBorder="1" applyAlignment="1">
      <alignment horizontal="center"/>
    </xf>
    <xf numFmtId="0" fontId="42" fillId="0" borderId="48" xfId="3" applyFont="1" applyBorder="1" applyAlignment="1">
      <alignment horizontal="center" vertical="center"/>
    </xf>
    <xf numFmtId="0" fontId="42" fillId="0" borderId="50" xfId="3" applyFont="1" applyBorder="1" applyAlignment="1">
      <alignment horizontal="center" vertical="center"/>
    </xf>
    <xf numFmtId="0" fontId="42" fillId="0" borderId="47" xfId="0" applyFont="1" applyBorder="1" applyAlignment="1">
      <alignment horizontal="center"/>
    </xf>
    <xf numFmtId="0" fontId="69" fillId="0" borderId="48" xfId="23" applyFont="1" applyBorder="1" applyAlignment="1">
      <alignment horizontal="center" vertical="center" wrapText="1"/>
    </xf>
    <xf numFmtId="0" fontId="69" fillId="0" borderId="50" xfId="23" applyFont="1" applyBorder="1" applyAlignment="1">
      <alignment horizontal="center" vertical="center" wrapText="1"/>
    </xf>
    <xf numFmtId="0" fontId="42" fillId="0" borderId="50" xfId="3" applyFont="1" applyBorder="1" applyAlignment="1">
      <alignment horizontal="center" vertical="center" wrapText="1"/>
    </xf>
    <xf numFmtId="0" fontId="69" fillId="0" borderId="48" xfId="23" applyFont="1" applyBorder="1" applyAlignment="1">
      <alignment horizontal="left" vertical="center" wrapText="1"/>
    </xf>
    <xf numFmtId="0" fontId="69" fillId="0" borderId="50" xfId="23" applyFont="1" applyBorder="1" applyAlignment="1">
      <alignment horizontal="left" vertical="center" wrapText="1"/>
    </xf>
    <xf numFmtId="0" fontId="42" fillId="0" borderId="48" xfId="23" applyFont="1" applyBorder="1" applyAlignment="1">
      <alignment horizontal="left" vertical="center" wrapText="1"/>
    </xf>
    <xf numFmtId="0" fontId="42" fillId="0" borderId="50" xfId="23" applyFont="1" applyBorder="1" applyAlignment="1">
      <alignment horizontal="left" vertical="center" wrapText="1"/>
    </xf>
    <xf numFmtId="0" fontId="67" fillId="0" borderId="30" xfId="23" applyFont="1" applyBorder="1" applyAlignment="1">
      <alignment horizontal="left" vertical="center" wrapText="1"/>
    </xf>
    <xf numFmtId="0" fontId="67" fillId="0" borderId="32" xfId="23" applyFont="1" applyBorder="1" applyAlignment="1">
      <alignment horizontal="left" vertical="center" wrapText="1"/>
    </xf>
    <xf numFmtId="9" fontId="28" fillId="0" borderId="48" xfId="1" applyFont="1" applyBorder="1" applyAlignment="1">
      <alignment horizontal="center" vertical="center"/>
    </xf>
    <xf numFmtId="9" fontId="28" fillId="0" borderId="50" xfId="1" applyFont="1" applyBorder="1" applyAlignment="1">
      <alignment horizontal="center" vertical="center"/>
    </xf>
    <xf numFmtId="0" fontId="69" fillId="0" borderId="30" xfId="23" applyFont="1" applyBorder="1" applyAlignment="1">
      <alignment horizontal="left" vertical="center" wrapText="1"/>
    </xf>
    <xf numFmtId="0" fontId="69" fillId="0" borderId="32" xfId="23" applyFont="1" applyBorder="1" applyAlignment="1">
      <alignment horizontal="left" vertical="center" wrapText="1"/>
    </xf>
    <xf numFmtId="0" fontId="29" fillId="20" borderId="43" xfId="2" applyFont="1" applyFill="1" applyBorder="1" applyAlignment="1">
      <alignment horizontal="center" vertical="center" wrapText="1"/>
    </xf>
    <xf numFmtId="0" fontId="34" fillId="0" borderId="22" xfId="20" applyFont="1" applyBorder="1" applyAlignment="1">
      <alignment horizontal="center" vertical="center" wrapText="1"/>
    </xf>
    <xf numFmtId="0" fontId="34" fillId="0" borderId="12" xfId="20" applyFont="1" applyBorder="1" applyAlignment="1">
      <alignment horizontal="center" vertical="center" wrapText="1"/>
    </xf>
    <xf numFmtId="0" fontId="34" fillId="0" borderId="23" xfId="20" applyFont="1" applyBorder="1" applyAlignment="1">
      <alignment horizontal="center" vertical="center" wrapText="1"/>
    </xf>
    <xf numFmtId="0" fontId="61" fillId="16" borderId="47" xfId="20" applyFont="1" applyFill="1" applyBorder="1" applyAlignment="1">
      <alignment horizontal="center" vertical="center" wrapText="1"/>
    </xf>
    <xf numFmtId="0" fontId="34" fillId="0" borderId="12" xfId="20" applyFont="1" applyBorder="1" applyAlignment="1">
      <alignment horizontal="left" vertical="center" wrapText="1"/>
    </xf>
    <xf numFmtId="0" fontId="61" fillId="16" borderId="22" xfId="20" applyFont="1" applyFill="1" applyBorder="1" applyAlignment="1">
      <alignment horizontal="center" vertical="center" wrapText="1"/>
    </xf>
    <xf numFmtId="0" fontId="61" fillId="16" borderId="12" xfId="20" applyFont="1" applyFill="1" applyBorder="1" applyAlignment="1">
      <alignment horizontal="center" vertical="center" wrapText="1"/>
    </xf>
    <xf numFmtId="0" fontId="61" fillId="16" borderId="23" xfId="20" applyFont="1" applyFill="1" applyBorder="1" applyAlignment="1">
      <alignment horizontal="center" vertical="center" wrapText="1"/>
    </xf>
    <xf numFmtId="0" fontId="60" fillId="0" borderId="22" xfId="20" applyFont="1" applyBorder="1" applyAlignment="1">
      <alignment horizontal="center" vertical="center" wrapText="1"/>
    </xf>
    <xf numFmtId="0" fontId="60" fillId="0" borderId="23" xfId="20" applyFont="1" applyBorder="1" applyAlignment="1">
      <alignment horizontal="center" vertical="center" wrapText="1"/>
    </xf>
    <xf numFmtId="0" fontId="60" fillId="0" borderId="12" xfId="20" applyFont="1" applyBorder="1" applyAlignment="1">
      <alignment horizontal="center" vertical="center" wrapText="1"/>
    </xf>
    <xf numFmtId="0" fontId="61" fillId="16" borderId="7" xfId="20" applyFont="1" applyFill="1" applyBorder="1" applyAlignment="1">
      <alignment horizontal="center" vertical="center" wrapText="1"/>
    </xf>
    <xf numFmtId="0" fontId="61" fillId="16" borderId="8" xfId="20" applyFont="1" applyFill="1" applyBorder="1" applyAlignment="1">
      <alignment horizontal="center" vertical="center" wrapText="1"/>
    </xf>
    <xf numFmtId="0" fontId="34" fillId="0" borderId="24" xfId="20" applyFont="1" applyBorder="1" applyAlignment="1">
      <alignment horizontal="center" vertical="center" wrapText="1"/>
    </xf>
    <xf numFmtId="0" fontId="34" fillId="0" borderId="25" xfId="20" applyFont="1" applyBorder="1" applyAlignment="1">
      <alignment horizontal="center" vertical="center" wrapText="1"/>
    </xf>
    <xf numFmtId="1" fontId="60" fillId="0" borderId="22" xfId="1" applyNumberFormat="1" applyFont="1" applyBorder="1" applyAlignment="1">
      <alignment horizontal="center" vertical="center" shrinkToFit="1"/>
    </xf>
    <xf numFmtId="1" fontId="60" fillId="0" borderId="12" xfId="1" applyNumberFormat="1" applyFont="1" applyBorder="1" applyAlignment="1">
      <alignment horizontal="center" vertical="center" shrinkToFit="1"/>
    </xf>
    <xf numFmtId="1" fontId="60" fillId="0" borderId="23" xfId="1" applyNumberFormat="1" applyFont="1" applyBorder="1" applyAlignment="1">
      <alignment horizontal="center" vertical="center" shrinkToFit="1"/>
    </xf>
    <xf numFmtId="0" fontId="61" fillId="16" borderId="5" xfId="20" applyFont="1" applyFill="1" applyBorder="1" applyAlignment="1">
      <alignment horizontal="center" vertical="center" wrapText="1"/>
    </xf>
    <xf numFmtId="0" fontId="61" fillId="16" borderId="25" xfId="20" applyFont="1" applyFill="1" applyBorder="1" applyAlignment="1">
      <alignment horizontal="center" vertical="center" wrapText="1"/>
    </xf>
    <xf numFmtId="0" fontId="61" fillId="16" borderId="26" xfId="20" applyFont="1" applyFill="1" applyBorder="1" applyAlignment="1">
      <alignment horizontal="center" vertical="center" wrapText="1"/>
    </xf>
    <xf numFmtId="0" fontId="61" fillId="16" borderId="24" xfId="20" applyFont="1" applyFill="1" applyBorder="1" applyAlignment="1">
      <alignment horizontal="center" vertical="center" wrapText="1"/>
    </xf>
    <xf numFmtId="0" fontId="34" fillId="0" borderId="22" xfId="20" applyFont="1" applyBorder="1" applyAlignment="1">
      <alignment horizontal="left" vertical="center" wrapText="1"/>
    </xf>
    <xf numFmtId="0" fontId="34" fillId="0" borderId="23" xfId="20" applyFont="1" applyBorder="1" applyAlignment="1">
      <alignment horizontal="left" vertical="center" wrapText="1"/>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8" xfId="20" applyFont="1" applyBorder="1" applyAlignment="1">
      <alignment horizontal="center" vertical="center" wrapText="1"/>
    </xf>
    <xf numFmtId="0" fontId="60" fillId="0" borderId="6" xfId="20" applyFont="1" applyBorder="1" applyAlignment="1">
      <alignment horizontal="center" vertical="center" wrapText="1"/>
    </xf>
    <xf numFmtId="0" fontId="60" fillId="0" borderId="11" xfId="20" applyFont="1" applyAlignment="1">
      <alignment horizontal="center" vertical="center" wrapText="1"/>
    </xf>
    <xf numFmtId="0" fontId="60" fillId="0" borderId="13"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60" fillId="0" borderId="25"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26" xfId="20" applyFont="1" applyBorder="1" applyAlignment="1">
      <alignment horizontal="center" vertical="center" wrapText="1"/>
    </xf>
    <xf numFmtId="0" fontId="61" fillId="0" borderId="24" xfId="20" applyFont="1" applyBorder="1" applyAlignment="1">
      <alignment horizontal="center" vertical="center" wrapText="1"/>
    </xf>
    <xf numFmtId="9" fontId="60" fillId="0" borderId="22" xfId="1" applyFont="1" applyBorder="1" applyAlignment="1">
      <alignment horizontal="center" vertical="center" shrinkToFit="1"/>
    </xf>
    <xf numFmtId="9" fontId="60" fillId="0" borderId="12" xfId="1" applyFont="1" applyBorder="1" applyAlignment="1">
      <alignment horizontal="center" vertical="center" shrinkToFit="1"/>
    </xf>
    <xf numFmtId="9" fontId="60" fillId="0" borderId="23" xfId="1" applyFont="1" applyBorder="1" applyAlignment="1">
      <alignment horizontal="center" vertical="center" shrinkToFit="1"/>
    </xf>
    <xf numFmtId="0" fontId="64" fillId="0" borderId="22" xfId="20" applyFont="1" applyBorder="1" applyAlignment="1">
      <alignment horizontal="center" vertical="center" wrapText="1"/>
    </xf>
    <xf numFmtId="0" fontId="64" fillId="0" borderId="23" xfId="20" applyFont="1" applyBorder="1" applyAlignment="1">
      <alignment horizontal="center" vertical="center" wrapText="1"/>
    </xf>
    <xf numFmtId="9" fontId="34" fillId="0" borderId="22" xfId="20" applyNumberFormat="1" applyFont="1" applyBorder="1" applyAlignment="1">
      <alignment horizontal="center" vertical="center" wrapText="1"/>
    </xf>
    <xf numFmtId="1" fontId="34" fillId="19" borderId="22" xfId="1" applyNumberFormat="1" applyFont="1" applyFill="1" applyBorder="1" applyAlignment="1">
      <alignment horizontal="center" vertical="center" shrinkToFit="1"/>
    </xf>
    <xf numFmtId="1" fontId="34" fillId="19" borderId="12" xfId="1" applyNumberFormat="1" applyFont="1" applyFill="1" applyBorder="1" applyAlignment="1">
      <alignment horizontal="center" vertical="center" shrinkToFit="1"/>
    </xf>
    <xf numFmtId="1" fontId="34" fillId="19" borderId="23" xfId="1" applyNumberFormat="1" applyFont="1" applyFill="1" applyBorder="1" applyAlignment="1">
      <alignment horizontal="center" vertical="center" shrinkToFit="1"/>
    </xf>
    <xf numFmtId="1" fontId="60" fillId="19" borderId="22" xfId="1" applyNumberFormat="1" applyFont="1" applyFill="1" applyBorder="1" applyAlignment="1">
      <alignment horizontal="center" vertical="center" shrinkToFit="1"/>
    </xf>
    <xf numFmtId="1" fontId="60" fillId="19" borderId="12" xfId="1" applyNumberFormat="1" applyFont="1" applyFill="1" applyBorder="1" applyAlignment="1">
      <alignment horizontal="center" vertical="center" shrinkToFit="1"/>
    </xf>
    <xf numFmtId="1" fontId="60" fillId="19" borderId="23" xfId="1" applyNumberFormat="1" applyFont="1" applyFill="1" applyBorder="1" applyAlignment="1">
      <alignment horizontal="center" vertical="center" shrinkToFit="1"/>
    </xf>
    <xf numFmtId="0" fontId="34" fillId="19" borderId="22" xfId="20" applyFont="1" applyFill="1" applyBorder="1" applyAlignment="1">
      <alignment horizontal="center" vertical="center" wrapText="1"/>
    </xf>
    <xf numFmtId="0" fontId="34" fillId="19" borderId="23" xfId="20" applyFont="1" applyFill="1" applyBorder="1" applyAlignment="1">
      <alignment horizontal="center" vertical="center" wrapText="1"/>
    </xf>
    <xf numFmtId="0" fontId="20" fillId="0" borderId="51" xfId="3" applyFont="1" applyBorder="1" applyAlignment="1">
      <alignment horizontal="left" vertical="center" wrapText="1"/>
    </xf>
    <xf numFmtId="0" fontId="20" fillId="0" borderId="51" xfId="3" applyFont="1" applyBorder="1" applyAlignment="1">
      <alignment horizontal="left" vertical="center"/>
    </xf>
    <xf numFmtId="0" fontId="30" fillId="0" borderId="30" xfId="3" applyFont="1" applyBorder="1" applyAlignment="1">
      <alignment horizontal="center" vertical="center" wrapText="1"/>
    </xf>
    <xf numFmtId="0" fontId="30" fillId="0" borderId="32" xfId="3" applyFont="1" applyBorder="1" applyAlignment="1">
      <alignment horizontal="center" vertical="center" wrapText="1"/>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30" fillId="0" borderId="31" xfId="3" applyFont="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0" fontId="20" fillId="20" borderId="51" xfId="3" applyFont="1" applyFill="1" applyBorder="1" applyAlignment="1">
      <alignment horizontal="center" vertical="center"/>
    </xf>
    <xf numFmtId="0" fontId="29" fillId="0" borderId="54" xfId="2" applyFont="1" applyBorder="1" applyAlignment="1">
      <alignment horizontal="center" vertical="center" wrapText="1"/>
    </xf>
    <xf numFmtId="0" fontId="29" fillId="0" borderId="52" xfId="2" applyFont="1" applyBorder="1" applyAlignment="1">
      <alignment horizontal="center" vertical="center" wrapText="1"/>
    </xf>
    <xf numFmtId="0" fontId="29" fillId="0" borderId="53" xfId="2" applyFont="1" applyBorder="1" applyAlignment="1">
      <alignment horizontal="center" vertical="center" wrapText="1"/>
    </xf>
    <xf numFmtId="0" fontId="30" fillId="0" borderId="30" xfId="3" applyFont="1" applyBorder="1" applyAlignment="1">
      <alignment horizontal="center" vertical="center"/>
    </xf>
    <xf numFmtId="0" fontId="30" fillId="0" borderId="31" xfId="3" applyFont="1" applyBorder="1" applyAlignment="1">
      <alignment horizontal="center" vertical="center"/>
    </xf>
    <xf numFmtId="0" fontId="30" fillId="0" borderId="32" xfId="3" applyFont="1" applyBorder="1" applyAlignment="1">
      <alignment horizontal="center" vertical="center"/>
    </xf>
    <xf numFmtId="0" fontId="29" fillId="20" borderId="54" xfId="2" applyFont="1" applyFill="1" applyBorder="1" applyAlignment="1">
      <alignment horizontal="center" vertical="center" wrapText="1"/>
    </xf>
    <xf numFmtId="0" fontId="29" fillId="20" borderId="52" xfId="2" applyFont="1" applyFill="1" applyBorder="1" applyAlignment="1">
      <alignment horizontal="center" vertical="center" wrapText="1"/>
    </xf>
    <xf numFmtId="0" fontId="29" fillId="20" borderId="53" xfId="2" applyFont="1" applyFill="1" applyBorder="1" applyAlignment="1">
      <alignment horizontal="center" vertical="center" wrapText="1"/>
    </xf>
    <xf numFmtId="1" fontId="29" fillId="0" borderId="54" xfId="2" applyNumberFormat="1" applyFont="1" applyBorder="1" applyAlignment="1">
      <alignment horizontal="center" vertical="center" wrapText="1"/>
    </xf>
    <xf numFmtId="1" fontId="29" fillId="0" borderId="52" xfId="2" applyNumberFormat="1" applyFont="1" applyBorder="1" applyAlignment="1">
      <alignment horizontal="center" vertical="center" wrapText="1"/>
    </xf>
    <xf numFmtId="1" fontId="29" fillId="0" borderId="53" xfId="2" applyNumberFormat="1" applyFont="1" applyBorder="1" applyAlignment="1">
      <alignment horizontal="center" vertical="center" wrapText="1"/>
    </xf>
    <xf numFmtId="0" fontId="45" fillId="0" borderId="57" xfId="3" applyFont="1" applyBorder="1" applyAlignment="1">
      <alignment horizontal="center" vertical="center"/>
    </xf>
    <xf numFmtId="1" fontId="30" fillId="0" borderId="30" xfId="3" applyNumberFormat="1" applyFont="1" applyBorder="1" applyAlignment="1">
      <alignment horizontal="center" vertical="center" wrapText="1"/>
    </xf>
    <xf numFmtId="0" fontId="28" fillId="0" borderId="30" xfId="23" applyFont="1" applyBorder="1" applyAlignment="1">
      <alignment horizontal="left" vertical="center" wrapText="1"/>
    </xf>
    <xf numFmtId="0" fontId="28" fillId="0" borderId="32" xfId="23" applyFont="1" applyBorder="1" applyAlignment="1">
      <alignment horizontal="left" vertical="center" wrapText="1"/>
    </xf>
    <xf numFmtId="9" fontId="60" fillId="19" borderId="22" xfId="1" applyFont="1" applyFill="1" applyBorder="1" applyAlignment="1">
      <alignment horizontal="center" vertical="center" shrinkToFit="1"/>
    </xf>
    <xf numFmtId="9" fontId="60" fillId="19" borderId="12" xfId="1" applyFont="1" applyFill="1" applyBorder="1" applyAlignment="1">
      <alignment horizontal="center" vertical="center" shrinkToFit="1"/>
    </xf>
    <xf numFmtId="9" fontId="60" fillId="19" borderId="23" xfId="1" applyFont="1" applyFill="1" applyBorder="1" applyAlignment="1">
      <alignment horizontal="center" vertical="center" shrinkToFit="1"/>
    </xf>
    <xf numFmtId="0" fontId="61" fillId="16" borderId="13" xfId="20" applyFont="1" applyFill="1" applyBorder="1" applyAlignment="1">
      <alignment horizontal="center" vertical="center" wrapText="1"/>
    </xf>
    <xf numFmtId="0" fontId="34" fillId="0" borderId="47" xfId="20" applyFont="1" applyBorder="1" applyAlignment="1">
      <alignment horizontal="left" vertical="center" wrapText="1"/>
    </xf>
    <xf numFmtId="0" fontId="34" fillId="0" borderId="26" xfId="20" applyFont="1" applyBorder="1" applyAlignment="1">
      <alignment horizontal="left" vertical="center" wrapText="1"/>
    </xf>
    <xf numFmtId="0" fontId="34" fillId="0" borderId="24" xfId="20" applyFont="1" applyBorder="1" applyAlignment="1">
      <alignment horizontal="left" vertical="center" wrapText="1"/>
    </xf>
    <xf numFmtId="0" fontId="34" fillId="0" borderId="25" xfId="20" applyFont="1" applyBorder="1" applyAlignment="1">
      <alignment horizontal="left" vertical="center" wrapText="1"/>
    </xf>
    <xf numFmtId="2" fontId="34" fillId="0" borderId="22" xfId="20" applyNumberFormat="1" applyFont="1" applyBorder="1" applyAlignment="1">
      <alignment horizontal="center" vertical="center" wrapText="1"/>
    </xf>
    <xf numFmtId="2" fontId="34" fillId="0" borderId="12" xfId="20" applyNumberFormat="1" applyFont="1" applyBorder="1" applyAlignment="1">
      <alignment horizontal="center" vertical="center" wrapText="1"/>
    </xf>
    <xf numFmtId="171" fontId="30" fillId="0" borderId="58" xfId="5" applyNumberFormat="1" applyFont="1" applyBorder="1" applyAlignment="1">
      <alignment horizontal="center" vertical="center"/>
    </xf>
    <xf numFmtId="171" fontId="30" fillId="0" borderId="72" xfId="5" applyNumberFormat="1" applyFont="1" applyBorder="1" applyAlignment="1">
      <alignment horizontal="center" vertical="center"/>
    </xf>
    <xf numFmtId="171" fontId="30" fillId="0" borderId="86" xfId="5" applyNumberFormat="1" applyFont="1" applyBorder="1" applyAlignment="1">
      <alignment vertical="center"/>
    </xf>
    <xf numFmtId="171" fontId="30" fillId="0" borderId="73" xfId="5" applyNumberFormat="1" applyFont="1" applyBorder="1" applyAlignment="1">
      <alignment vertical="center"/>
    </xf>
    <xf numFmtId="171" fontId="30" fillId="0" borderId="47" xfId="5" applyNumberFormat="1" applyFont="1" applyFill="1" applyBorder="1" applyAlignment="1">
      <alignment horizontal="center" vertical="center"/>
    </xf>
    <xf numFmtId="171" fontId="30" fillId="0" borderId="94" xfId="5" applyNumberFormat="1" applyFont="1" applyBorder="1" applyAlignment="1">
      <alignment horizontal="center" vertical="center"/>
    </xf>
    <xf numFmtId="171" fontId="30" fillId="0" borderId="57" xfId="5" applyNumberFormat="1" applyFont="1" applyBorder="1" applyAlignment="1">
      <alignment horizontal="center" vertical="center"/>
    </xf>
    <xf numFmtId="171" fontId="30" fillId="0" borderId="96" xfId="5" applyNumberFormat="1" applyFont="1" applyBorder="1" applyAlignment="1">
      <alignment horizontal="center" vertical="center"/>
    </xf>
    <xf numFmtId="10" fontId="30" fillId="0" borderId="77" xfId="1" applyNumberFormat="1" applyFont="1" applyBorder="1" applyAlignment="1">
      <alignment horizontal="center" vertical="center"/>
    </xf>
    <xf numFmtId="10" fontId="30" fillId="0" borderId="61" xfId="1" applyNumberFormat="1" applyFont="1" applyBorder="1" applyAlignment="1">
      <alignment horizontal="center" vertical="center"/>
    </xf>
    <xf numFmtId="10" fontId="30" fillId="0" borderId="87" xfId="1" applyNumberFormat="1" applyFont="1" applyBorder="1" applyAlignment="1">
      <alignment horizontal="center" vertical="center"/>
    </xf>
    <xf numFmtId="0" fontId="29" fillId="0" borderId="11" xfId="0" applyFont="1" applyBorder="1" applyAlignment="1">
      <alignment horizontal="center" vertical="center" wrapText="1"/>
    </xf>
    <xf numFmtId="0" fontId="52" fillId="0" borderId="30" xfId="0" applyFont="1" applyBorder="1" applyAlignment="1">
      <alignment horizontal="left" vertical="center" wrapText="1"/>
    </xf>
    <xf numFmtId="0" fontId="52" fillId="0" borderId="31" xfId="0" applyFont="1" applyBorder="1" applyAlignment="1">
      <alignment horizontal="left" vertical="center" wrapText="1"/>
    </xf>
    <xf numFmtId="0" fontId="52" fillId="0" borderId="32" xfId="0" applyFont="1" applyBorder="1" applyAlignment="1">
      <alignment horizontal="left" vertical="center" wrapText="1"/>
    </xf>
    <xf numFmtId="0" fontId="29" fillId="16" borderId="51" xfId="2" applyFont="1" applyFill="1" applyBorder="1" applyAlignment="1">
      <alignment horizontal="left" vertical="center" wrapText="1"/>
    </xf>
    <xf numFmtId="0" fontId="29" fillId="16" borderId="51" xfId="2" applyFont="1" applyFill="1" applyBorder="1" applyAlignment="1">
      <alignment horizontal="center" vertical="center" wrapText="1"/>
    </xf>
    <xf numFmtId="0" fontId="29" fillId="0" borderId="30" xfId="2" applyFont="1" applyBorder="1" applyAlignment="1">
      <alignment horizontal="center" vertical="center"/>
    </xf>
    <xf numFmtId="0" fontId="29" fillId="0" borderId="31" xfId="2" applyFont="1" applyBorder="1" applyAlignment="1">
      <alignment horizontal="center" vertical="center"/>
    </xf>
    <xf numFmtId="0" fontId="29" fillId="0" borderId="32" xfId="2" applyFont="1" applyBorder="1" applyAlignment="1">
      <alignment horizontal="center" vertical="center"/>
    </xf>
    <xf numFmtId="1" fontId="52" fillId="0" borderId="30" xfId="0" applyNumberFormat="1" applyFont="1" applyBorder="1" applyAlignment="1">
      <alignment horizontal="center" vertical="center" wrapText="1"/>
    </xf>
    <xf numFmtId="1" fontId="52" fillId="0" borderId="32" xfId="0" applyNumberFormat="1" applyFont="1" applyBorder="1" applyAlignment="1">
      <alignment horizontal="center" vertical="center" wrapText="1"/>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9" fillId="20" borderId="64" xfId="2" applyFont="1" applyFill="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9" fillId="20" borderId="86" xfId="2" applyFont="1" applyFill="1" applyBorder="1" applyAlignment="1">
      <alignment horizontal="center" vertical="center" wrapText="1"/>
    </xf>
    <xf numFmtId="0" fontId="29" fillId="20" borderId="87" xfId="2" applyFont="1" applyFill="1" applyBorder="1" applyAlignment="1">
      <alignment horizontal="center" vertical="center" wrapText="1"/>
    </xf>
    <xf numFmtId="171" fontId="30" fillId="0" borderId="86" xfId="5" applyNumberFormat="1" applyFont="1" applyBorder="1" applyAlignment="1">
      <alignment horizontal="center" vertical="center"/>
    </xf>
    <xf numFmtId="171" fontId="30" fillId="0" borderId="73" xfId="5" applyNumberFormat="1" applyFont="1" applyBorder="1" applyAlignment="1">
      <alignment horizontal="center" vertical="center"/>
    </xf>
    <xf numFmtId="171" fontId="30" fillId="0" borderId="92" xfId="5" applyNumberFormat="1" applyFont="1" applyBorder="1" applyAlignment="1">
      <alignment horizontal="center" vertical="center"/>
    </xf>
    <xf numFmtId="171" fontId="30" fillId="0" borderId="59" xfId="5" applyNumberFormat="1" applyFont="1" applyBorder="1" applyAlignment="1">
      <alignment horizontal="center" vertical="center"/>
    </xf>
    <xf numFmtId="171" fontId="30" fillId="0" borderId="47" xfId="5" applyNumberFormat="1" applyFont="1" applyBorder="1" applyAlignment="1">
      <alignment horizontal="center" vertical="center"/>
    </xf>
    <xf numFmtId="0" fontId="29" fillId="0" borderId="47" xfId="2" applyFont="1" applyBorder="1" applyAlignment="1">
      <alignment horizontal="center" vertical="center" wrapText="1"/>
    </xf>
    <xf numFmtId="0" fontId="29" fillId="20" borderId="80"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0" fontId="30" fillId="0" borderId="35" xfId="25" applyNumberFormat="1" applyFont="1" applyFill="1" applyBorder="1" applyAlignment="1">
      <alignment horizontal="center" vertical="center"/>
    </xf>
    <xf numFmtId="0" fontId="30" fillId="0" borderId="49" xfId="25" applyNumberFormat="1" applyFont="1" applyFill="1" applyBorder="1" applyAlignment="1">
      <alignment horizontal="center" vertical="center"/>
    </xf>
    <xf numFmtId="0" fontId="29" fillId="0" borderId="48" xfId="2" applyFont="1" applyBorder="1" applyAlignment="1">
      <alignment horizontal="center" vertical="center" wrapText="1"/>
    </xf>
    <xf numFmtId="0" fontId="29" fillId="20" borderId="76" xfId="2" applyFont="1" applyFill="1" applyBorder="1" applyAlignment="1">
      <alignment horizontal="center" vertical="center" wrapText="1"/>
    </xf>
    <xf numFmtId="0" fontId="29" fillId="20" borderId="75" xfId="2" applyFont="1" applyFill="1" applyBorder="1" applyAlignment="1">
      <alignment horizontal="center" vertical="center" wrapText="1"/>
    </xf>
    <xf numFmtId="0" fontId="29" fillId="20" borderId="61" xfId="2" applyFont="1" applyFill="1" applyBorder="1" applyAlignment="1">
      <alignment horizontal="center" vertical="center" wrapText="1"/>
    </xf>
    <xf numFmtId="10" fontId="30" fillId="0" borderId="49" xfId="1" applyNumberFormat="1" applyFont="1" applyFill="1" applyBorder="1" applyAlignment="1">
      <alignment horizontal="center" vertical="center"/>
    </xf>
    <xf numFmtId="10" fontId="30" fillId="0" borderId="39" xfId="1" applyNumberFormat="1" applyFont="1" applyFill="1" applyBorder="1" applyAlignment="1">
      <alignment horizontal="center" vertical="center"/>
    </xf>
    <xf numFmtId="171" fontId="30" fillId="0" borderId="80" xfId="5" applyNumberFormat="1" applyFont="1" applyFill="1" applyBorder="1" applyAlignment="1">
      <alignment horizontal="center" vertical="center"/>
    </xf>
    <xf numFmtId="171" fontId="30" fillId="0" borderId="46" xfId="5" applyNumberFormat="1" applyFont="1" applyFill="1" applyBorder="1" applyAlignment="1">
      <alignment horizontal="center" vertical="center"/>
    </xf>
    <xf numFmtId="171" fontId="30" fillId="0" borderId="37" xfId="5" applyNumberFormat="1" applyFont="1" applyFill="1" applyBorder="1" applyAlignment="1">
      <alignment horizontal="center" vertical="center"/>
    </xf>
    <xf numFmtId="171" fontId="30" fillId="0" borderId="34" xfId="5" applyNumberFormat="1" applyFont="1" applyFill="1" applyBorder="1" applyAlignment="1">
      <alignment vertical="center"/>
    </xf>
    <xf numFmtId="171" fontId="30" fillId="0" borderId="47" xfId="5" applyNumberFormat="1" applyFont="1" applyFill="1" applyBorder="1" applyAlignment="1">
      <alignment vertical="center"/>
    </xf>
    <xf numFmtId="171" fontId="30" fillId="0" borderId="38" xfId="5" applyNumberFormat="1" applyFont="1" applyFill="1" applyBorder="1" applyAlignment="1">
      <alignment horizontal="center" vertical="center"/>
    </xf>
    <xf numFmtId="0" fontId="29" fillId="0" borderId="92" xfId="2" applyFont="1" applyBorder="1" applyAlignment="1">
      <alignment horizontal="center" vertical="center" wrapText="1"/>
    </xf>
    <xf numFmtId="0" fontId="29" fillId="0" borderId="65" xfId="2" applyFont="1" applyBorder="1" applyAlignment="1">
      <alignment horizontal="center" vertical="center" wrapText="1"/>
    </xf>
    <xf numFmtId="0" fontId="29" fillId="0" borderId="86" xfId="2" applyFont="1" applyBorder="1" applyAlignment="1">
      <alignment horizontal="center" vertical="center" wrapText="1"/>
    </xf>
    <xf numFmtId="0" fontId="29" fillId="0" borderId="73" xfId="2" applyFont="1" applyBorder="1" applyAlignment="1">
      <alignment horizontal="center" vertical="center" wrapText="1"/>
    </xf>
    <xf numFmtId="0" fontId="20" fillId="0" borderId="76" xfId="3" applyFont="1" applyBorder="1" applyAlignment="1">
      <alignment horizontal="center" vertical="center" wrapText="1"/>
    </xf>
    <xf numFmtId="0" fontId="20" fillId="0" borderId="59" xfId="3" applyFont="1" applyBorder="1" applyAlignment="1">
      <alignment horizontal="center" vertical="center" wrapText="1"/>
    </xf>
    <xf numFmtId="0" fontId="20" fillId="0" borderId="88" xfId="3" applyFont="1" applyBorder="1" applyAlignment="1">
      <alignment horizontal="center" vertical="center" wrapText="1"/>
    </xf>
    <xf numFmtId="0" fontId="29" fillId="0" borderId="77" xfId="2" applyFont="1" applyBorder="1" applyAlignment="1">
      <alignment horizontal="center" vertical="center" wrapText="1"/>
    </xf>
    <xf numFmtId="0" fontId="29" fillId="0" borderId="61" xfId="2" applyFont="1" applyBorder="1" applyAlignment="1">
      <alignment horizontal="center" vertical="center" wrapText="1"/>
    </xf>
    <xf numFmtId="0" fontId="29" fillId="0" borderId="87" xfId="2" applyFont="1" applyBorder="1" applyAlignment="1">
      <alignment horizontal="center" vertical="center" wrapText="1"/>
    </xf>
    <xf numFmtId="10" fontId="30" fillId="0" borderId="49" xfId="1" applyNumberFormat="1" applyFont="1" applyBorder="1" applyAlignment="1">
      <alignment horizontal="center" vertical="center"/>
    </xf>
    <xf numFmtId="10" fontId="30" fillId="0" borderId="39" xfId="1" applyNumberFormat="1" applyFont="1" applyBorder="1" applyAlignment="1">
      <alignment horizontal="center" vertical="center"/>
    </xf>
    <xf numFmtId="171" fontId="30" fillId="0" borderId="34" xfId="5" applyNumberFormat="1" applyFont="1" applyFill="1" applyBorder="1" applyAlignment="1">
      <alignment horizontal="center" vertical="center"/>
    </xf>
    <xf numFmtId="171" fontId="30" fillId="0" borderId="50" xfId="5" applyNumberFormat="1" applyFont="1" applyFill="1" applyBorder="1" applyAlignment="1">
      <alignment horizontal="center" vertical="center"/>
    </xf>
    <xf numFmtId="171" fontId="30" fillId="0" borderId="83" xfId="5" applyNumberFormat="1" applyFont="1" applyFill="1" applyBorder="1" applyAlignment="1">
      <alignment horizontal="center" vertical="center"/>
    </xf>
    <xf numFmtId="171" fontId="30" fillId="0" borderId="38" xfId="5" applyNumberFormat="1" applyFont="1" applyBorder="1" applyAlignment="1">
      <alignment horizontal="center" vertical="center"/>
    </xf>
    <xf numFmtId="171" fontId="30" fillId="0" borderId="81" xfId="5" applyNumberFormat="1" applyFont="1" applyFill="1" applyBorder="1" applyAlignment="1">
      <alignment horizontal="center" vertical="center"/>
    </xf>
    <xf numFmtId="0" fontId="59" fillId="20" borderId="34" xfId="19" applyFont="1" applyFill="1" applyBorder="1" applyAlignment="1">
      <alignment horizontal="center" vertical="center" wrapText="1"/>
    </xf>
    <xf numFmtId="0" fontId="59" fillId="20" borderId="38" xfId="19" applyFont="1" applyFill="1" applyBorder="1" applyAlignment="1">
      <alignment horizontal="center" vertical="center" wrapText="1"/>
    </xf>
    <xf numFmtId="0" fontId="59" fillId="20" borderId="35" xfId="19" applyFont="1" applyFill="1" applyBorder="1" applyAlignment="1">
      <alignment horizontal="center" vertical="center" wrapText="1"/>
    </xf>
    <xf numFmtId="0" fontId="59" fillId="20" borderId="39" xfId="19" applyFont="1" applyFill="1" applyBorder="1" applyAlignment="1">
      <alignment horizontal="center" vertical="center" wrapText="1"/>
    </xf>
    <xf numFmtId="0" fontId="3" fillId="25" borderId="11" xfId="19" applyFill="1" applyAlignment="1">
      <alignment horizontal="center"/>
    </xf>
    <xf numFmtId="0" fontId="59" fillId="20" borderId="84" xfId="19" applyFont="1" applyFill="1" applyBorder="1" applyAlignment="1">
      <alignment horizontal="center" vertical="center"/>
    </xf>
    <xf numFmtId="0" fontId="59" fillId="20" borderId="63" xfId="19" applyFont="1" applyFill="1" applyBorder="1" applyAlignment="1">
      <alignment horizontal="center" vertical="center"/>
    </xf>
    <xf numFmtId="0" fontId="59" fillId="20" borderId="81" xfId="19" applyFont="1" applyFill="1" applyBorder="1" applyAlignment="1">
      <alignment horizontal="center" vertical="center"/>
    </xf>
    <xf numFmtId="0" fontId="41" fillId="26" borderId="80"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59" fillId="20" borderId="58" xfId="19" applyFont="1" applyFill="1" applyBorder="1" applyAlignment="1">
      <alignment horizontal="center" vertical="center" wrapText="1"/>
    </xf>
    <xf numFmtId="0" fontId="59" fillId="20" borderId="85" xfId="19" applyFont="1" applyFill="1" applyBorder="1" applyAlignment="1">
      <alignment horizontal="center" vertical="center" wrapText="1"/>
    </xf>
    <xf numFmtId="0" fontId="59" fillId="20" borderId="62" xfId="19" applyFont="1" applyFill="1" applyBorder="1" applyAlignment="1">
      <alignment horizontal="center" vertical="center"/>
    </xf>
    <xf numFmtId="0" fontId="55" fillId="16" borderId="35" xfId="19" applyFont="1" applyFill="1" applyBorder="1" applyAlignment="1">
      <alignment horizontal="center" vertical="center" wrapText="1"/>
    </xf>
    <xf numFmtId="0" fontId="55" fillId="16" borderId="39" xfId="19" applyFont="1" applyFill="1" applyBorder="1" applyAlignment="1">
      <alignment horizontal="center" vertical="center" wrapText="1"/>
    </xf>
    <xf numFmtId="0" fontId="52" fillId="0" borderId="51" xfId="0" applyFont="1" applyBorder="1" applyAlignment="1">
      <alignment horizontal="left" vertical="center" wrapText="1"/>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28" fillId="0" borderId="51" xfId="0" applyFont="1" applyBorder="1" applyAlignment="1">
      <alignment horizontal="left" vertical="center" wrapText="1"/>
    </xf>
    <xf numFmtId="0" fontId="52" fillId="16" borderId="30" xfId="0" applyFont="1" applyFill="1" applyBorder="1" applyAlignment="1">
      <alignment horizontal="center" vertical="center" wrapText="1"/>
    </xf>
    <xf numFmtId="0" fontId="52" fillId="16" borderId="31" xfId="0" applyFont="1" applyFill="1" applyBorder="1" applyAlignment="1">
      <alignment horizontal="center" vertical="center" wrapText="1"/>
    </xf>
    <xf numFmtId="0" fontId="52" fillId="16" borderId="32" xfId="0" applyFont="1" applyFill="1" applyBorder="1" applyAlignment="1">
      <alignment horizontal="center" vertical="center" wrapText="1"/>
    </xf>
    <xf numFmtId="1" fontId="28" fillId="25" borderId="30" xfId="0" applyNumberFormat="1" applyFont="1" applyFill="1" applyBorder="1" applyAlignment="1">
      <alignment horizontal="center" vertical="center"/>
    </xf>
    <xf numFmtId="1" fontId="28" fillId="25" borderId="31" xfId="0" applyNumberFormat="1" applyFont="1" applyFill="1" applyBorder="1" applyAlignment="1">
      <alignment horizontal="center" vertical="center"/>
    </xf>
    <xf numFmtId="1" fontId="28" fillId="25" borderId="32" xfId="0" applyNumberFormat="1" applyFont="1" applyFill="1" applyBorder="1" applyAlignment="1">
      <alignment horizontal="center" vertical="center"/>
    </xf>
    <xf numFmtId="0" fontId="28" fillId="25" borderId="31" xfId="2" applyFont="1" applyFill="1" applyBorder="1" applyAlignment="1">
      <alignment horizontal="center" vertical="center" wrapText="1"/>
    </xf>
    <xf numFmtId="0" fontId="28" fillId="25" borderId="32" xfId="2" applyFont="1" applyFill="1" applyBorder="1" applyAlignment="1">
      <alignment horizontal="center" vertical="center" wrapText="1"/>
    </xf>
    <xf numFmtId="0" fontId="28" fillId="0" borderId="11" xfId="2" applyFont="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29" fillId="28" borderId="84" xfId="3" applyFont="1" applyFill="1" applyBorder="1" applyAlignment="1">
      <alignment horizontal="center" vertical="center" wrapText="1"/>
    </xf>
    <xf numFmtId="0" fontId="29" fillId="28" borderId="81"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9" fillId="20" borderId="52" xfId="3" applyFont="1" applyFill="1" applyBorder="1" applyAlignment="1">
      <alignment horizontal="center" vertical="center" wrapText="1"/>
    </xf>
    <xf numFmtId="0" fontId="49" fillId="20" borderId="42" xfId="3" applyFont="1" applyFill="1" applyBorder="1" applyAlignment="1">
      <alignment horizontal="center" vertical="center" wrapText="1"/>
    </xf>
    <xf numFmtId="0" fontId="49" fillId="20" borderId="11" xfId="3" applyFont="1" applyFill="1" applyAlignment="1">
      <alignment horizontal="center" vertical="center" wrapText="1"/>
    </xf>
    <xf numFmtId="0" fontId="49" fillId="20" borderId="45"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8" borderId="58" xfId="3" applyFont="1" applyFill="1" applyBorder="1" applyAlignment="1">
      <alignment horizontal="center" vertical="center" wrapText="1"/>
    </xf>
    <xf numFmtId="0" fontId="49" fillId="28" borderId="72" xfId="3" applyFont="1" applyFill="1" applyBorder="1" applyAlignment="1">
      <alignment horizontal="center" vertical="center" wrapText="1"/>
    </xf>
    <xf numFmtId="0" fontId="49" fillId="28" borderId="60" xfId="3" applyFont="1" applyFill="1" applyBorder="1" applyAlignment="1">
      <alignment horizontal="center" vertical="center" wrapText="1"/>
    </xf>
    <xf numFmtId="0" fontId="29" fillId="28" borderId="47" xfId="3" applyFont="1" applyFill="1" applyBorder="1" applyAlignment="1">
      <alignment horizontal="center" vertical="center" wrapText="1"/>
    </xf>
    <xf numFmtId="0" fontId="49" fillId="28" borderId="30" xfId="3" applyFont="1" applyFill="1" applyBorder="1" applyAlignment="1">
      <alignment horizontal="center" vertical="center" wrapText="1"/>
    </xf>
    <xf numFmtId="0" fontId="49" fillId="28" borderId="32" xfId="3" applyFont="1" applyFill="1" applyBorder="1" applyAlignment="1">
      <alignment horizontal="center" vertical="center" wrapText="1"/>
    </xf>
    <xf numFmtId="0" fontId="29" fillId="20" borderId="31" xfId="3" applyFont="1" applyFill="1" applyBorder="1" applyAlignment="1">
      <alignment horizontal="center" vertical="center" wrapText="1"/>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36" fillId="31" borderId="30" xfId="3" applyFont="1" applyFill="1" applyBorder="1" applyAlignment="1">
      <alignment horizontal="center" vertical="center" wrapText="1"/>
    </xf>
    <xf numFmtId="0" fontId="36" fillId="31" borderId="31" xfId="3" applyFont="1" applyFill="1" applyBorder="1" applyAlignment="1">
      <alignment horizontal="center" vertical="center" wrapText="1"/>
    </xf>
    <xf numFmtId="0" fontId="36" fillId="31" borderId="32" xfId="3" applyFont="1" applyFill="1" applyBorder="1" applyAlignment="1">
      <alignment horizontal="center" vertical="center" wrapText="1"/>
    </xf>
    <xf numFmtId="0" fontId="52" fillId="25" borderId="27" xfId="2" applyFont="1" applyFill="1" applyBorder="1" applyAlignment="1">
      <alignment horizontal="center" vertical="center" wrapText="1"/>
    </xf>
    <xf numFmtId="0" fontId="52" fillId="25" borderId="43" xfId="2" applyFont="1" applyFill="1" applyBorder="1" applyAlignment="1">
      <alignment horizontal="center" vertical="center" wrapText="1"/>
    </xf>
    <xf numFmtId="0" fontId="52" fillId="25" borderId="42" xfId="2" applyFont="1" applyFill="1" applyBorder="1" applyAlignment="1">
      <alignment horizontal="center" vertical="center" wrapText="1"/>
    </xf>
    <xf numFmtId="0" fontId="52" fillId="25" borderId="33" xfId="2" applyFont="1" applyFill="1" applyBorder="1" applyAlignment="1">
      <alignment horizontal="center" vertical="center" wrapText="1"/>
    </xf>
    <xf numFmtId="0" fontId="52" fillId="25" borderId="11" xfId="2" applyFont="1" applyFill="1" applyAlignment="1">
      <alignment horizontal="center" vertical="center" wrapText="1"/>
    </xf>
    <xf numFmtId="0" fontId="52" fillId="25" borderId="41" xfId="2" applyFont="1" applyFill="1" applyBorder="1" applyAlignment="1">
      <alignment horizontal="center" vertical="center" wrapText="1"/>
    </xf>
    <xf numFmtId="0" fontId="52" fillId="25" borderId="36" xfId="2" applyFont="1" applyFill="1" applyBorder="1" applyAlignment="1">
      <alignment horizontal="center" vertical="center" wrapText="1"/>
    </xf>
    <xf numFmtId="0" fontId="52" fillId="25" borderId="45" xfId="2" applyFont="1" applyFill="1" applyBorder="1" applyAlignment="1">
      <alignment horizontal="center" vertical="center" wrapText="1"/>
    </xf>
    <xf numFmtId="0" fontId="52" fillId="25" borderId="44" xfId="2" applyFont="1" applyFill="1" applyBorder="1" applyAlignment="1">
      <alignment horizontal="center" vertical="center" wrapText="1"/>
    </xf>
    <xf numFmtId="0" fontId="29" fillId="20" borderId="30" xfId="2" applyFont="1" applyFill="1" applyBorder="1" applyAlignment="1">
      <alignment horizontal="left" vertical="center" wrapText="1"/>
    </xf>
    <xf numFmtId="0" fontId="29" fillId="20" borderId="32" xfId="2" applyFont="1" applyFill="1" applyBorder="1" applyAlignment="1">
      <alignment horizontal="left" vertical="center" wrapText="1"/>
    </xf>
    <xf numFmtId="0" fontId="52" fillId="0" borderId="30" xfId="23" applyFont="1" applyBorder="1" applyAlignment="1">
      <alignment horizontal="center" vertical="center" wrapText="1"/>
    </xf>
    <xf numFmtId="0" fontId="52" fillId="0" borderId="32" xfId="23" applyFont="1" applyBorder="1" applyAlignment="1">
      <alignment horizontal="center" vertical="center" wrapText="1"/>
    </xf>
    <xf numFmtId="1" fontId="56" fillId="0" borderId="54" xfId="2" applyNumberFormat="1" applyFont="1" applyBorder="1" applyAlignment="1">
      <alignment horizontal="center" vertical="center" wrapText="1"/>
    </xf>
    <xf numFmtId="1" fontId="56" fillId="0" borderId="52" xfId="2" applyNumberFormat="1" applyFont="1" applyBorder="1" applyAlignment="1">
      <alignment horizontal="center" vertical="center" wrapText="1"/>
    </xf>
    <xf numFmtId="1" fontId="56" fillId="0" borderId="53" xfId="2" applyNumberFormat="1" applyFont="1" applyBorder="1" applyAlignment="1">
      <alignment horizontal="center" vertical="center" wrapText="1"/>
    </xf>
    <xf numFmtId="0" fontId="56" fillId="0" borderId="27" xfId="2" applyFont="1" applyBorder="1" applyAlignment="1">
      <alignment horizontal="center" vertical="center" wrapText="1"/>
    </xf>
    <xf numFmtId="0" fontId="56" fillId="0" borderId="43" xfId="2" applyFont="1" applyBorder="1" applyAlignment="1">
      <alignment horizontal="center" vertical="center" wrapText="1"/>
    </xf>
    <xf numFmtId="0" fontId="56" fillId="0" borderId="33" xfId="2" applyFont="1" applyBorder="1" applyAlignment="1">
      <alignment horizontal="center" vertical="center" wrapText="1"/>
    </xf>
    <xf numFmtId="0" fontId="56" fillId="0" borderId="11" xfId="2" applyFont="1" applyAlignment="1">
      <alignment horizontal="center" vertical="center" wrapText="1"/>
    </xf>
    <xf numFmtId="0" fontId="56" fillId="0" borderId="36" xfId="2" applyFont="1" applyBorder="1" applyAlignment="1">
      <alignment horizontal="center" vertical="center" wrapText="1"/>
    </xf>
    <xf numFmtId="0" fontId="56" fillId="0" borderId="45" xfId="2" applyFont="1" applyBorder="1" applyAlignment="1">
      <alignment horizontal="center" vertical="center" wrapText="1"/>
    </xf>
    <xf numFmtId="0" fontId="56" fillId="16" borderId="54" xfId="2" applyFont="1" applyFill="1" applyBorder="1" applyAlignment="1">
      <alignment horizontal="center" vertical="center" wrapText="1"/>
    </xf>
    <xf numFmtId="0" fontId="56" fillId="16" borderId="52" xfId="2" applyFont="1" applyFill="1" applyBorder="1" applyAlignment="1">
      <alignment horizontal="center" vertical="center" wrapText="1"/>
    </xf>
    <xf numFmtId="0" fontId="56" fillId="16" borderId="53" xfId="2" applyFont="1" applyFill="1" applyBorder="1" applyAlignment="1">
      <alignment horizontal="center" vertical="center" wrapText="1"/>
    </xf>
    <xf numFmtId="0" fontId="30" fillId="0" borderId="47"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42" xfId="0" applyFont="1" applyBorder="1" applyAlignment="1">
      <alignment horizontal="center" vertical="center" wrapText="1"/>
    </xf>
    <xf numFmtId="0" fontId="29" fillId="20" borderId="69" xfId="2" applyFont="1" applyFill="1" applyBorder="1" applyAlignment="1">
      <alignment horizontal="center" vertical="center" wrapText="1"/>
    </xf>
    <xf numFmtId="0" fontId="29" fillId="20" borderId="70" xfId="2" applyFont="1" applyFill="1" applyBorder="1" applyAlignment="1">
      <alignment horizontal="center" vertical="center" wrapText="1"/>
    </xf>
    <xf numFmtId="0" fontId="28" fillId="0" borderId="51" xfId="2" applyFont="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20" fillId="16" borderId="30" xfId="0" applyFont="1" applyFill="1" applyBorder="1" applyAlignment="1">
      <alignment horizontal="center" vertical="center" wrapText="1"/>
    </xf>
    <xf numFmtId="0" fontId="20" fillId="16" borderId="32" xfId="0" applyFont="1" applyFill="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14" fillId="7" borderId="22"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5" xfId="0" applyFont="1" applyFill="1" applyBorder="1" applyAlignment="1">
      <alignment horizontal="left" vertical="center" wrapText="1"/>
    </xf>
    <xf numFmtId="0" fontId="14" fillId="2" borderId="5" xfId="0" applyFont="1" applyFill="1" applyBorder="1" applyAlignment="1">
      <alignment horizontal="center" vertical="center" wrapText="1"/>
    </xf>
    <xf numFmtId="0" fontId="14" fillId="0" borderId="22" xfId="0" applyFont="1" applyBorder="1" applyAlignment="1">
      <alignment horizontal="center" vertical="center" wrapText="1"/>
    </xf>
    <xf numFmtId="0" fontId="17" fillId="2" borderId="22" xfId="0" applyFont="1" applyFill="1" applyBorder="1" applyAlignment="1">
      <alignment horizontal="left" vertical="center" wrapText="1"/>
    </xf>
    <xf numFmtId="0" fontId="0" fillId="0" borderId="0" xfId="0" applyAlignment="1"/>
    <xf numFmtId="0" fontId="9" fillId="0" borderId="23" xfId="0" applyFont="1" applyBorder="1" applyAlignment="1"/>
    <xf numFmtId="0" fontId="9" fillId="0" borderId="3" xfId="0" applyFont="1" applyBorder="1" applyAlignment="1"/>
    <xf numFmtId="0" fontId="9" fillId="0" borderId="4" xfId="0" applyFont="1" applyBorder="1" applyAlignment="1"/>
    <xf numFmtId="0" fontId="9" fillId="17" borderId="3" xfId="0" applyFont="1" applyFill="1" applyBorder="1" applyAlignment="1"/>
    <xf numFmtId="0" fontId="9" fillId="17" borderId="4" xfId="0" applyFont="1" applyFill="1" applyBorder="1" applyAlignment="1"/>
    <xf numFmtId="0" fontId="9" fillId="0" borderId="7" xfId="0" applyFont="1" applyBorder="1" applyAlignment="1"/>
    <xf numFmtId="0" fontId="9" fillId="0" borderId="8" xfId="0" applyFont="1" applyBorder="1" applyAlignment="1"/>
    <xf numFmtId="0" fontId="9" fillId="0" borderId="6" xfId="0" applyFont="1" applyBorder="1" applyAlignment="1"/>
    <xf numFmtId="0" fontId="9" fillId="0" borderId="13" xfId="0" applyFont="1" applyBorder="1" applyAlignment="1"/>
    <xf numFmtId="0" fontId="9" fillId="0" borderId="11" xfId="0" applyFont="1" applyBorder="1" applyAlignment="1"/>
    <xf numFmtId="0" fontId="9" fillId="0" borderId="26" xfId="0" applyFont="1" applyBorder="1" applyAlignment="1"/>
    <xf numFmtId="0" fontId="9" fillId="0" borderId="24" xfId="0" applyFont="1" applyBorder="1" applyAlignment="1"/>
    <xf numFmtId="0" fontId="9" fillId="0" borderId="25" xfId="0" applyFont="1" applyBorder="1" applyAlignment="1"/>
    <xf numFmtId="0" fontId="9" fillId="0" borderId="12" xfId="0" applyFont="1" applyBorder="1" applyAlignment="1"/>
    <xf numFmtId="0" fontId="9" fillId="0" borderId="14" xfId="0" applyFont="1" applyBorder="1" applyAlignment="1"/>
    <xf numFmtId="0" fontId="9" fillId="0" borderId="16" xfId="0" applyFont="1" applyBorder="1" applyAlignment="1"/>
    <xf numFmtId="0" fontId="9" fillId="0" borderId="19" xfId="0" applyFont="1" applyBorder="1" applyAlignment="1"/>
    <xf numFmtId="0" fontId="9" fillId="0" borderId="20" xfId="0" applyFont="1" applyBorder="1" applyAlignment="1"/>
    <xf numFmtId="0" fontId="60" fillId="0" borderId="11" xfId="20" applyFont="1" applyBorder="1" applyAlignment="1">
      <alignment horizontal="left" vertical="top"/>
    </xf>
    <xf numFmtId="0" fontId="1" fillId="0" borderId="0" xfId="0" applyFont="1"/>
  </cellXfs>
  <cellStyles count="39">
    <cellStyle name="Hipervínculo" xfId="38" builtinId="8"/>
    <cellStyle name="Hyperlink" xfId="16" xr:uid="{FF327CB4-B363-4859-B3D4-FEC05C720CF9}"/>
    <cellStyle name="Millares" xfId="18" builtinId="3"/>
    <cellStyle name="Millares [0] 2" xfId="7" xr:uid="{00000000-0005-0000-0000-000001000000}"/>
    <cellStyle name="Millares [0] 2 2" xfId="27" xr:uid="{70A2DF13-8903-414D-9ABE-5ECC5A6C6F3B}"/>
    <cellStyle name="Millares 2" xfId="5" xr:uid="{00000000-0005-0000-0000-000002000000}"/>
    <cellStyle name="Millares 2 2" xfId="25" xr:uid="{5544B2DF-0A1C-422F-BA2F-1F3F19859675}"/>
    <cellStyle name="Millares 3" xfId="30" xr:uid="{B5541222-561F-4DC2-9D02-576FC2231165}"/>
    <cellStyle name="Millares 4" xfId="34" xr:uid="{AB1E4DDA-0C99-422E-AE9B-F9B758D528BB}"/>
    <cellStyle name="Millares 5" xfId="36" xr:uid="{767C0E13-0F65-41A5-A3D5-8720535127B0}"/>
    <cellStyle name="Moneda [0] 2" xfId="8" xr:uid="{00000000-0005-0000-0000-000003000000}"/>
    <cellStyle name="Moneda [0] 2 2" xfId="28" xr:uid="{9166738B-A7F5-4480-9A17-CEE477196D66}"/>
    <cellStyle name="Moneda 130" xfId="32" xr:uid="{8435FBFC-E038-4A73-A347-F45DA91BB2D3}"/>
    <cellStyle name="Moneda 2" xfId="4" xr:uid="{00000000-0005-0000-0000-000004000000}"/>
    <cellStyle name="Moneda 2 2" xfId="24" xr:uid="{F196321A-673A-43F5-9988-A2A8EF649B15}"/>
    <cellStyle name="Moneda 3" xfId="33" xr:uid="{FE0FB9DC-AF83-4F9A-8B7F-415721C0F787}"/>
    <cellStyle name="Moneda 4" xfId="35" xr:uid="{6732CD9D-AFE5-47CA-966E-0FE2F14B29C9}"/>
    <cellStyle name="Moneda 5" xfId="37" xr:uid="{AE52F95C-9C39-4A97-8041-2594AEBB1641}"/>
    <cellStyle name="Normal" xfId="0" builtinId="0"/>
    <cellStyle name="Normal 2" xfId="2" xr:uid="{00000000-0005-0000-0000-000006000000}"/>
    <cellStyle name="Normal 3" xfId="3" xr:uid="{00000000-0005-0000-0000-000007000000}"/>
    <cellStyle name="Normal 3 2" xfId="23" xr:uid="{17A6CC18-E17B-423A-9999-E3F9E7BB3380}"/>
    <cellStyle name="Normal 4" xfId="17" xr:uid="{49FC8E33-C0C3-4E0D-B8A8-D530E73D4CC5}"/>
    <cellStyle name="Normal 4 2" xfId="29" xr:uid="{EA6BF31F-34D5-4F1B-88D1-B3BD23ABED23}"/>
    <cellStyle name="Normal 5" xfId="19" xr:uid="{C52B7D4A-D246-4DB4-9679-A0B39302B7C5}"/>
    <cellStyle name="Normal 5 2" xfId="31" xr:uid="{03B9CFAB-2248-4680-8FE3-BBB807A39F04}"/>
    <cellStyle name="Normal 6" xfId="20" xr:uid="{11AB634A-331F-444F-86F9-70FBF7AA1F92}"/>
    <cellStyle name="Normal 7" xfId="21" xr:uid="{C7D6D7A0-009E-4E64-AC2A-8E1EEAB21AE0}"/>
    <cellStyle name="Porcentaje" xfId="1" builtinId="5"/>
    <cellStyle name="Porcentaje 2" xfId="6" xr:uid="{00000000-0005-0000-0000-000009000000}"/>
    <cellStyle name="Porcentaje 2 2" xfId="10" xr:uid="{00000000-0005-0000-0000-00000A000000}"/>
    <cellStyle name="Porcentaje 2 3" xfId="26" xr:uid="{59EAB0FD-6B33-49BA-99DC-6D70F108B623}"/>
    <cellStyle name="Porcentaje 3" xfId="22" xr:uid="{DA467B47-5BA3-4303-81FA-CC3401D48E3C}"/>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45252F62-3063-45B1-BC4E-5726A6C808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B49E134E-913D-41D8-8745-DB8FCC2651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C7379075-48CF-4D52-8739-EC66A1D67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C53E17C-DFD4-4FD5-99EF-B491F10802F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358D1F2-E0E8-4990-A587-7C6298FBF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69AB48D-8684-4819-A980-0B0AFA2E3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07A0892-ADD7-4BA0-AE50-0E0B35946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1CF3F09-1C49-4247-8427-AE8A1DB08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838F1C7-5812-42D5-88E9-AA9FB7A5BCC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A7FB024F-1A89-4338-B4DB-A3745142D22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Yuly Emperatriz Sanchez Cancelado" id="{8BEAB1FF-B6C5-4EF7-9C7C-BDFD4C498021}" userId="S::yesanchez@sdmujer.gov.co::1523c0ed-8dfa-4277-a4a7-c3af0a9fa9d1"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6" dT="2025-02-25T14:53:46.42" personId="{8BEAB1FF-B6C5-4EF7-9C7C-BDFD4C498021}" id="{7CCE52EC-6DD5-4592-B25C-575410ABD606}">
    <text xml:space="preserve">Ajusté la fórmula </text>
  </threadedComment>
</ThreadedComments>
</file>

<file path=xl/threadedComments/threadedComment2.xml><?xml version="1.0" encoding="utf-8"?>
<ThreadedComments xmlns="http://schemas.microsoft.com/office/spreadsheetml/2018/threadedcomments" xmlns:x="http://schemas.openxmlformats.org/spreadsheetml/2006/main">
  <threadedComment ref="D16" dT="2025-02-25T15:03:02.11" personId="{8BEAB1FF-B6C5-4EF7-9C7C-BDFD4C498021}" id="{170D0DB3-0B27-4462-A00E-E686A1A49430}">
    <text>Ajusté la fórmula</text>
  </threadedComment>
</ThreadedComments>
</file>

<file path=xl/threadedComments/threadedComment3.xml><?xml version="1.0" encoding="utf-8"?>
<ThreadedComments xmlns="http://schemas.microsoft.com/office/spreadsheetml/2018/threadedcomments" xmlns:x="http://schemas.openxmlformats.org/spreadsheetml/2006/main">
  <threadedComment ref="D16" dT="2025-02-25T15:03:15.07" personId="{8BEAB1FF-B6C5-4EF7-9C7C-BDFD4C498021}" id="{C2E71A67-C82E-4919-85BF-8C83DF5DFC5D}">
    <text>Ajusté la fórmula</text>
  </threadedComment>
  <threadedComment ref="H19" dT="2025-02-25T15:45:55.56" personId="{8BEAB1FF-B6C5-4EF7-9C7C-BDFD4C498021}" id="{5F6186B2-1108-4B91-B043-8F34A70887BC}">
    <text>Por fa revisa o si crees que vale la pena más claridad, perfecto!</text>
  </threadedComment>
</ThreadedComments>
</file>

<file path=xl/threadedComments/threadedComment4.xml><?xml version="1.0" encoding="utf-8"?>
<ThreadedComments xmlns="http://schemas.microsoft.com/office/spreadsheetml/2018/threadedcomments" xmlns:x="http://schemas.openxmlformats.org/spreadsheetml/2006/main">
  <threadedComment ref="D16" dT="2025-02-25T15:16:44.72" personId="{8BEAB1FF-B6C5-4EF7-9C7C-BDFD4C498021}" id="{1F9E4565-273A-4112-9CA9-C2A6D6471B34}">
    <text>Ajusté la fórmula</text>
  </threadedComment>
</ThreadedComments>
</file>

<file path=xl/threadedComments/threadedComment5.xml><?xml version="1.0" encoding="utf-8"?>
<ThreadedComments xmlns="http://schemas.microsoft.com/office/spreadsheetml/2018/threadedcomments" xmlns:x="http://schemas.openxmlformats.org/spreadsheetml/2006/main">
  <threadedComment ref="D16" dT="2025-02-25T15:16:23.05" personId="{8BEAB1FF-B6C5-4EF7-9C7C-BDFD4C498021}" id="{455EE3F7-4BDF-4038-8E5F-AC729F3BC669}">
    <text>Ajusté la fórmula</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microsoft.com/office/2017/10/relationships/threadedComment" Target="../threadedComments/threadedComment3.xm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var/folders/rg/vttc_gc11d5fvgsr3pvnlbtm0000gn/:f:/s/SubsecretaradeFortalecimientodeCapacidadesyOportunidades/IgCfkDjPb6CdSqENzc47J_LMAcoxpBDmw5P90jxBVdq5WSo" TargetMode="External"/><Relationship Id="rId7" Type="http://schemas.openxmlformats.org/officeDocument/2006/relationships/drawing" Target="../drawings/drawing12.xml"/><Relationship Id="rId2" Type="http://schemas.openxmlformats.org/officeDocument/2006/relationships/hyperlink" Target="../../../var/folders/rg/vttc_gc11d5fvgsr3pvnlbtm0000gn/:f:/s/SubsecretaradeFortalecimientodeCapacidadesyOportunidades/IgB2p2A1oegjRpQYvCUn_8owAVJi_Sw5j8IM3s3KCDi6EeU" TargetMode="External"/><Relationship Id="rId1" Type="http://schemas.openxmlformats.org/officeDocument/2006/relationships/hyperlink" Target="../../../var/folders/rg/vttc_gc11d5fvgsr3pvnlbtm0000gn/:f:/s/SubsecretaradeFortalecimientodeCapacidadesyOportunidades/IgAPWUpXXIPkTbUY8-xHxWLtAYDz-RbbUlacKRXINI6pTp4" TargetMode="External"/><Relationship Id="rId6" Type="http://schemas.openxmlformats.org/officeDocument/2006/relationships/printerSettings" Target="../printerSettings/printerSettings11.bin"/><Relationship Id="rId5" Type="http://schemas.openxmlformats.org/officeDocument/2006/relationships/hyperlink" Target="https://secretariadistritald.sharepoint.com/:f:/s/SubsecretaradeFortalecimientodeCapacidadesyOportunidades/IgDauhzTH1rrQJ4ZN7Wg0gihAdPTbkeUaOC3aKrC78XxuJU?e=x5UfcA" TargetMode="External"/><Relationship Id="rId4" Type="http://schemas.openxmlformats.org/officeDocument/2006/relationships/hyperlink" Target="https://secretariadistritald.sharepoint.com/:f:/s/SubsecretaradeFortalecimientodeCapacidadesyOportunidades/IgDXkAfGKYtbS7E_okdEV-WAAY4wTncGXxDddSbSAdshcYY?e=7IKVOR" TargetMode="External"/><Relationship Id="rId9"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var/folders/rg/vttc_gc11d5fvgsr3pvnlbtm0000gn/:f:/s/SubsecretaradeFortalecimientodeCapacidadesyOportunidades/IgCqT-8vXTYNQ7_0NHZfJIPDARY33uIHV0xSOL3tPz3QdPQ" TargetMode="External"/><Relationship Id="rId7" Type="http://schemas.openxmlformats.org/officeDocument/2006/relationships/drawing" Target="../drawings/drawing13.xml"/><Relationship Id="rId2" Type="http://schemas.openxmlformats.org/officeDocument/2006/relationships/hyperlink" Target="../../../var/folders/rg/vttc_gc11d5fvgsr3pvnlbtm0000gn/:f:/s/SubsecretaradeFortalecimientodeCapacidadesyOportunidades/IgB7017WAA1nQpUhC2yQLlKTAeDlq6Y6B3-kVh4MLeqmBZQ" TargetMode="External"/><Relationship Id="rId1" Type="http://schemas.openxmlformats.org/officeDocument/2006/relationships/hyperlink" Target="../../../var/folders/rg/vttc_gc11d5fvgsr3pvnlbtm0000gn/:f:/s/SubsecretaradeFortalecimientodeCapacidadesyOportunidades/IgATJrScWwQ2TJAtp0rwDdzMARrfNAsY3XA76gPi33agdeI" TargetMode="External"/><Relationship Id="rId6" Type="http://schemas.openxmlformats.org/officeDocument/2006/relationships/printerSettings" Target="../printerSettings/printerSettings12.bin"/><Relationship Id="rId5" Type="http://schemas.openxmlformats.org/officeDocument/2006/relationships/hyperlink" Target="https://secretariadistritald.sharepoint.com/:f:/s/SubsecretaradeFortalecimientodeCapacidadesyOportunidades/IgDH7adPekQbTpBLQ4MJyUneAQ5qNJFIMs-Dai3Gaby_CUw?e=cTyNXB" TargetMode="External"/><Relationship Id="rId4" Type="http://schemas.openxmlformats.org/officeDocument/2006/relationships/hyperlink" Target="https://secretariadistritald.sharepoint.com/:f:/s/SubsecretaradeFortalecimientodeCapacidadesyOportunidades/IgCLCw-Tgt2lSbEhfaNw8j9uAWA1Djdz_zulT73p9ldvlQY?e=q90Tg9" TargetMode="External"/><Relationship Id="rId9"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microsoft.com/office/2017/10/relationships/threadedComment" Target="../threadedComments/threadedComment4.xml"/><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microsoft.com/office/2017/10/relationships/threadedComment" Target="../threadedComments/threadedComment5.xm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sharepoint.com/:f:/s/SubsecretaradeFortalecimientodeCapacidadesyOportunidades/IgAXjaBXnbEmSrHApCDBOFJQAcyPX1gJOG07nvK6HBv5qLo?e=7ZhPhm" TargetMode="External"/><Relationship Id="rId13" Type="http://schemas.openxmlformats.org/officeDocument/2006/relationships/vmlDrawing" Target="../drawings/vmlDrawing1.vml"/><Relationship Id="rId3" Type="http://schemas.openxmlformats.org/officeDocument/2006/relationships/hyperlink" Target="../../../var/folders/rg/vttc_gc11d5fvgsr3pvnlbtm0000gn/:f:/s/SubsecretaradeFortalecimientodeCapacidadesyOportunidades/IgB1rov0DrPhRo1DqcbYYzNRAVgNHDw8Og4E2eBUnfwFSag" TargetMode="External"/><Relationship Id="rId7" Type="http://schemas.openxmlformats.org/officeDocument/2006/relationships/hyperlink" Target="https://secretariadistritald.sharepoint.com/:f:/s/SubsecretaradeFortalecimientodeCapacidadesyOportunidades/IgD7LUV2IjB8Q7vXKz5GTamIASIn93EO8YFKSfsdZWt3-7c?e=g9WSBe" TargetMode="External"/><Relationship Id="rId12" Type="http://schemas.openxmlformats.org/officeDocument/2006/relationships/drawing" Target="../drawings/drawing2.xml"/><Relationship Id="rId2" Type="http://schemas.openxmlformats.org/officeDocument/2006/relationships/hyperlink" Target="../../../var/folders/rg/vttc_gc11d5fvgsr3pvnlbtm0000gn/:f:/s/SubsecretaradeFortalecimientodeCapacidadesyOportunidades/IgC2Q6MTGVsDQ7T9UewfyfDqAYd2ITfrSIEVUI5H9TNKMJE" TargetMode="External"/><Relationship Id="rId1" Type="http://schemas.openxmlformats.org/officeDocument/2006/relationships/hyperlink" Target="../../../var/folders/rg/vttc_gc11d5fvgsr3pvnlbtm0000gn/:f:/s/SubsecretaradeFortalecimientodeCapacidadesyOportunidades/IgBcMXFQS1ciS4WySxhFv1iaAUb9GMSkJX6ib0rNKW_MC1s" TargetMode="External"/><Relationship Id="rId6" Type="http://schemas.openxmlformats.org/officeDocument/2006/relationships/hyperlink" Target="../../../var/folders/rg/vttc_gc11d5fvgsr3pvnlbtm0000gn/:f:/s/SubsecretaradeFortalecimientodeCapacidadesyOportunidades/IgDmtNzhTR7lSbONDmCkySffAZBgerPGl9VOPVRuFlYqe9I" TargetMode="External"/><Relationship Id="rId11" Type="http://schemas.openxmlformats.org/officeDocument/2006/relationships/printerSettings" Target="../printerSettings/printerSettings1.bin"/><Relationship Id="rId5" Type="http://schemas.openxmlformats.org/officeDocument/2006/relationships/hyperlink" Target="../../../var/folders/rg/vttc_gc11d5fvgsr3pvnlbtm0000gn/:f:/s/SubsecretaradeFortalecimientodeCapacidadesyOportunidades/IgBMqq3SglL8RKrdyX4TS8k_AZ_YJ6KdrX_jruN4SQSZ9wI" TargetMode="External"/><Relationship Id="rId10" Type="http://schemas.openxmlformats.org/officeDocument/2006/relationships/hyperlink" Target="https://secretariadistritald.sharepoint.com/:f:/s/SubsecretaradeFortalecimientodeCapacidadesyOportunidades/IgB_aVRGj56FRb4l5QjmJtg7AZTuPcpiYY966cyFfhkVfKk?e=aL42SI" TargetMode="External"/><Relationship Id="rId4" Type="http://schemas.openxmlformats.org/officeDocument/2006/relationships/hyperlink" Target="../../../var/folders/rg/vttc_gc11d5fvgsr3pvnlbtm0000gn/:f:/s/SubsecretaradeFortalecimientodeCapacidadesyOportunidades/IgDprbwl1_ofRq8VsVdCd2z6AfeTxsBPofTVqWDPwRnLOhA" TargetMode="External"/><Relationship Id="rId9" Type="http://schemas.openxmlformats.org/officeDocument/2006/relationships/hyperlink" Target="https://secretariadistritald.sharepoint.com/:f:/s/SubsecretaradeFortalecimientodeCapacidadesyOportunidades/IgCXcxWnoremTbd55oy3N5R5AUrvfNNe7dL36wI0g3CRWEI?e=hYAPe5"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sharepoint.com/:f:/s/SubsecretaradeFortalecimientodeCapacidadesyOportunidades/IgBiYLob3qVtRq6mgxP2zvfcAXQ7lApHuyyS9GFuD0UMrHc?e=DGibDR" TargetMode="External"/><Relationship Id="rId13" Type="http://schemas.openxmlformats.org/officeDocument/2006/relationships/vmlDrawing" Target="../drawings/vmlDrawing2.vml"/><Relationship Id="rId3" Type="http://schemas.openxmlformats.org/officeDocument/2006/relationships/hyperlink" Target="../../../var/folders/rg/vttc_gc11d5fvgsr3pvnlbtm0000gn/:f:/s/SubsecretaradeFortalecimientodeCapacidadesyOportunidades/IgCeOrEvWy8dT48bboJrLDkoAVZC2cM7n8CgTTEe247knfo" TargetMode="External"/><Relationship Id="rId7" Type="http://schemas.openxmlformats.org/officeDocument/2006/relationships/hyperlink" Target="https://secretariadistritald.sharepoint.com/:f:/s/SubsecretaradeFortalecimientodeCapacidadesyOportunidades/IgBeIGbQeblmSp8JfsY8Ps7eAd20pYifRxGYeVXan18RW1Q?e=iItJaj" TargetMode="External"/><Relationship Id="rId12" Type="http://schemas.openxmlformats.org/officeDocument/2006/relationships/drawing" Target="../drawings/drawing3.xml"/><Relationship Id="rId2" Type="http://schemas.openxmlformats.org/officeDocument/2006/relationships/hyperlink" Target="../../../var/folders/rg/vttc_gc11d5fvgsr3pvnlbtm0000gn/:f:/s/SubsecretaradeFortalecimientodeCapacidadesyOportunidades/IgC3j8yNmvmNTLgwAEG8ps7IAb70dy4T9Aq7jaDj2RUcCI8" TargetMode="External"/><Relationship Id="rId1" Type="http://schemas.openxmlformats.org/officeDocument/2006/relationships/hyperlink" Target="../../../var/folders/rg/vttc_gc11d5fvgsr3pvnlbtm0000gn/:f:/s/SubsecretaradeFortalecimientodeCapacidadesyOportunidades/IgBu66vHIkZ0RrCx0gYp9gEaAXafyjvnr2QW9DrsAdCc0n0" TargetMode="External"/><Relationship Id="rId6" Type="http://schemas.openxmlformats.org/officeDocument/2006/relationships/hyperlink" Target="../../../var/folders/rg/vttc_gc11d5fvgsr3pvnlbtm0000gn/:f:/s/SubsecretaradeFortalecimientodeCapacidadesyOportunidades/IgD2gFiha4tiS7f0n2dtfhblAVHrxCR2gdS8xo2AteQu3uY" TargetMode="External"/><Relationship Id="rId11" Type="http://schemas.openxmlformats.org/officeDocument/2006/relationships/printerSettings" Target="../printerSettings/printerSettings2.bin"/><Relationship Id="rId5" Type="http://schemas.openxmlformats.org/officeDocument/2006/relationships/hyperlink" Target="../../../var/folders/rg/vttc_gc11d5fvgsr3pvnlbtm0000gn/:f:/s/SubsecretaradeFortalecimientodeCapacidadesyOportunidades/IgAV9uuQTTRzQoClXdx8nYuyAUB8JZELjqNhNGSVGoWH3yo" TargetMode="External"/><Relationship Id="rId10" Type="http://schemas.openxmlformats.org/officeDocument/2006/relationships/hyperlink" Target="https://secretariadistritald.sharepoint.com/:f:/s/SubsecretaradeFortalecimientodeCapacidadesyOportunidades/IgDNQMzhXLXoS6OEGsyaIzutAcSug8wRA1-OIa7xcESQ1Ig?e=ZzirEs" TargetMode="External"/><Relationship Id="rId4" Type="http://schemas.openxmlformats.org/officeDocument/2006/relationships/hyperlink" Target="../../../var/folders/rg/vttc_gc11d5fvgsr3pvnlbtm0000gn/:f:/s/SubsecretaradeFortalecimientodeCapacidadesyOportunidades/IgDYlkyT_yobT4YvsjLGiHmIASta0OgXQ9cqS1u6pCSXJCQ" TargetMode="External"/><Relationship Id="rId9" Type="http://schemas.openxmlformats.org/officeDocument/2006/relationships/hyperlink" Target="https://secretariadistritald.sharepoint.com/:f:/s/SubsecretaradeFortalecimientodeCapacidadesyOportunidades/IgDlpfHZmKiMRJoYrF8hsYZGAbCm9-8LfLtVFgjgpJiNtK4?e=VyJyZG" TargetMode="External"/><Relationship Id="rId1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hyperlink" Target="../../../var/folders/rg/vttc_gc11d5fvgsr3pvnlbtm0000gn/:f:/s/SubsecretaradeFortalecimientodeCapacidadesyOportunidades/IgBos-qcbuPVTIqg_fdLCUGAAef1ZbVcjAOAiPLARpF5pfE" TargetMode="External"/><Relationship Id="rId13" Type="http://schemas.openxmlformats.org/officeDocument/2006/relationships/hyperlink" Target="https://secretariadistritald.sharepoint.com/:f:/s/SubsecretaradeFortalecimientodeCapacidadesyOportunidades/IgDi-JxyEokTR5po3XX0HWapAZajnaQwLVq56AffwtAVy2g?e=lWMWF1" TargetMode="External"/><Relationship Id="rId18" Type="http://schemas.openxmlformats.org/officeDocument/2006/relationships/vmlDrawing" Target="../drawings/vmlDrawing3.vml"/><Relationship Id="rId3" Type="http://schemas.openxmlformats.org/officeDocument/2006/relationships/hyperlink" Target="../../../var/folders/rg/vttc_gc11d5fvgsr3pvnlbtm0000gn/:f:/s/SubsecretaradeFortalecimientodeCapacidadesyOportunidades/IgBbg6lqiXYeTJwkHXL4ZyMWAYRh1fGxxyde2roZKbqYo28" TargetMode="External"/><Relationship Id="rId7" Type="http://schemas.openxmlformats.org/officeDocument/2006/relationships/hyperlink" Target="../../../var/folders/rg/vttc_gc11d5fvgsr3pvnlbtm0000gn/:f:/s/SubsecretaradeFortalecimientodeCapacidadesyOportunidades/IgD1O23YJ8EgR5ZYLDOqNh7IAew6zp_h4FXA3rEfvMudswA" TargetMode="External"/><Relationship Id="rId12" Type="http://schemas.openxmlformats.org/officeDocument/2006/relationships/hyperlink" Target="https://secretariadistritald.sharepoint.com/:f:/s/SubsecretaradeFortalecimientodeCapacidadesyOportunidades/IgAoaBpjCHYXQ6fE5Jce08DeAedwbYg1HL8Wllj4bBQ3SA0?e=nLG6T3" TargetMode="External"/><Relationship Id="rId17" Type="http://schemas.openxmlformats.org/officeDocument/2006/relationships/drawing" Target="../drawings/drawing4.xml"/><Relationship Id="rId2" Type="http://schemas.openxmlformats.org/officeDocument/2006/relationships/hyperlink" Target="../../../var/folders/rg/vttc_gc11d5fvgsr3pvnlbtm0000gn/:f:/s/SubsecretaradeFortalecimientodeCapacidadesyOportunidades/IgD1nbqWJg5YRZ1h1_tqp-i-AQ3hvMuCvob6t1M6N-lB1P4" TargetMode="External"/><Relationship Id="rId16" Type="http://schemas.openxmlformats.org/officeDocument/2006/relationships/printerSettings" Target="../printerSettings/printerSettings3.bin"/><Relationship Id="rId1" Type="http://schemas.openxmlformats.org/officeDocument/2006/relationships/hyperlink" Target="../../../var/folders/rg/vttc_gc11d5fvgsr3pvnlbtm0000gn/:f:/s/SubsecretaradeFortalecimientodeCapacidadesyOportunidades/IgCCNueKsa93RIVrKqfRRpjNATq3xCsPUP4R7PxL3fZjcxo" TargetMode="External"/><Relationship Id="rId6" Type="http://schemas.openxmlformats.org/officeDocument/2006/relationships/hyperlink" Target="../../../var/folders/rg/vttc_gc11d5fvgsr3pvnlbtm0000gn/:f:/s/SubsecretaradeFortalecimientodeCapacidadesyOportunidades/IgAt7rA3oli-QrSJbvHtjp_iASAR6Vp8BYHsTUKCpP97LYk" TargetMode="External"/><Relationship Id="rId11" Type="http://schemas.openxmlformats.org/officeDocument/2006/relationships/hyperlink" Target="https://secretariadistritald.sharepoint.com/:f:/s/SubsecretaradeFortalecimientodeCapacidadesyOportunidades/IgAuxRQo2pq8Soe7J2ql2njmAUa156rLGpmaRdR_Thz3BnU?e=tXKZw2" TargetMode="External"/><Relationship Id="rId5" Type="http://schemas.openxmlformats.org/officeDocument/2006/relationships/hyperlink" Target="../../../var/folders/rg/vttc_gc11d5fvgsr3pvnlbtm0000gn/:f:/s/SubsecretaradeFortalecimientodeCapacidadesyOportunidades/IgDCSyg6cVh1QJJEtvsTGCMhAbtrQmHZZ1FYljdOWXeYnvg" TargetMode="External"/><Relationship Id="rId15" Type="http://schemas.openxmlformats.org/officeDocument/2006/relationships/hyperlink" Target="https://secretariadistritald.sharepoint.com/:f:/s/SubsecretaradeFortalecimientodeCapacidadesyOportunidades/IgCkb1eO-DrfR58WGoqroHzRAcMn9syhmlD1cXO_B6HKAZc?e=DJ74wq" TargetMode="External"/><Relationship Id="rId10" Type="http://schemas.openxmlformats.org/officeDocument/2006/relationships/hyperlink" Target="https://secretariadistritald.sharepoint.com/:f:/s/SubsecretaradeFortalecimientodeCapacidadesyOportunidades/IgBP43YHXMAbR5gURyAAl2_VAVU_dq8OvRWYsVYE1DE8gYA?e=kqevEn" TargetMode="External"/><Relationship Id="rId19" Type="http://schemas.openxmlformats.org/officeDocument/2006/relationships/comments" Target="../comments3.xml"/><Relationship Id="rId4" Type="http://schemas.openxmlformats.org/officeDocument/2006/relationships/hyperlink" Target="../../../var/folders/rg/vttc_gc11d5fvgsr3pvnlbtm0000gn/:f:/s/SubsecretaradeFortalecimientodeCapacidadesyOportunidades/IgCXpgXGy_7lRqVsHWBMZncRAX9oSBgDYSjgwVSevm0cCWM" TargetMode="External"/><Relationship Id="rId9" Type="http://schemas.openxmlformats.org/officeDocument/2006/relationships/hyperlink" Target="../../../var/folders/rg/vttc_gc11d5fvgsr3pvnlbtm0000gn/:f:/s/SubsecretaradeFortalecimientodeCapacidadesyOportunidades/IgDeaq9-aGHFR6hRs_lhpOqPAZGXRzf9kBe8klsTFkuBZK0" TargetMode="External"/><Relationship Id="rId14" Type="http://schemas.openxmlformats.org/officeDocument/2006/relationships/hyperlink" Target="https://secretariadistritald.sharepoint.com/:f:/s/SubsecretaradeFortalecimientodeCapacidadesyOportunidades/IgB1muxN5I7OQLF2JnQlKUwUAQthy4617VlCpO2h9Ldfv_k?e=KvAbb6"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var/folders/rg/vttc_gc11d5fvgsr3pvnlbtm0000gn/:f:/s/SubsecretaradeFortalecimientodeCapacidadesyOportunidades/IgBSEEw5bYviQqy2MfIy0afEAcr5_me8dFjuIaLLPUygYrg" TargetMode="External"/><Relationship Id="rId13" Type="http://schemas.openxmlformats.org/officeDocument/2006/relationships/hyperlink" Target="https://secretariadistritald.sharepoint.com/:f:/s/SubsecretaradeFortalecimientodeCapacidadesyOportunidades/IgDrZRNEmZspRrvxZdHBGzuyAcZSlzCNPcm216EWoWo4VyE?e=LQywKB" TargetMode="External"/><Relationship Id="rId18" Type="http://schemas.openxmlformats.org/officeDocument/2006/relationships/vmlDrawing" Target="../drawings/vmlDrawing4.vml"/><Relationship Id="rId3" Type="http://schemas.openxmlformats.org/officeDocument/2006/relationships/hyperlink" Target="../../../var/folders/rg/vttc_gc11d5fvgsr3pvnlbtm0000gn/:f:/s/SubsecretaradeFortalecimientodeCapacidadesyOportunidades/IgCLHgzKMTU3TYxOr4gomMQFAWuE2G3G2L0FhSAB_D4ODog" TargetMode="External"/><Relationship Id="rId7" Type="http://schemas.openxmlformats.org/officeDocument/2006/relationships/hyperlink" Target="../../../var/folders/rg/vttc_gc11d5fvgsr3pvnlbtm0000gn/:f:/s/SubsecretaradeFortalecimientodeCapacidadesyOportunidades/IgAQ_Teb-0qpTqc0RXllipdJAZaLiowGM94BlQKRzi9PpsA" TargetMode="External"/><Relationship Id="rId12" Type="http://schemas.openxmlformats.org/officeDocument/2006/relationships/hyperlink" Target="https://secretariadistritald.sharepoint.com/:f:/s/SubsecretaradeFortalecimientodeCapacidadesyOportunidades/IgDK-KmZk34wQ4EdNfnfp4bvAZl7qNpNTM2DiwoYXNL97XU?e=OY7O6P" TargetMode="External"/><Relationship Id="rId17" Type="http://schemas.openxmlformats.org/officeDocument/2006/relationships/drawing" Target="../drawings/drawing5.xml"/><Relationship Id="rId2" Type="http://schemas.openxmlformats.org/officeDocument/2006/relationships/hyperlink" Target="../../../var/folders/rg/vttc_gc11d5fvgsr3pvnlbtm0000gn/:f:/s/SubsecretaradeFortalecimientodeCapacidadesyOportunidades/IgBYXfoaVfVZQrbhfzd8pSAeAcu3w6cPrACxDPl50z8anZk" TargetMode="External"/><Relationship Id="rId16" Type="http://schemas.openxmlformats.org/officeDocument/2006/relationships/printerSettings" Target="../printerSettings/printerSettings4.bin"/><Relationship Id="rId1" Type="http://schemas.openxmlformats.org/officeDocument/2006/relationships/hyperlink" Target="../../../var/folders/rg/vttc_gc11d5fvgsr3pvnlbtm0000gn/:f:/s/SubsecretaradeFortalecimientodeCapacidadesyOportunidades/IgBJjLLpOFwiQrMbNkWJlebSAQWQohG43NEfNcigD4ORgCQ" TargetMode="External"/><Relationship Id="rId6" Type="http://schemas.openxmlformats.org/officeDocument/2006/relationships/hyperlink" Target="../../../var/folders/rg/vttc_gc11d5fvgsr3pvnlbtm0000gn/:f:/s/SubsecretaradeFortalecimientodeCapacidadesyOportunidades/IgDYCkoHg7T8QaAr9sgdOmK4AfEZnJzE3Xv3M_M204WA3p0" TargetMode="External"/><Relationship Id="rId11" Type="http://schemas.openxmlformats.org/officeDocument/2006/relationships/hyperlink" Target="https://secretariadistritald.sharepoint.com/:f:/s/SubsecretaradeFortalecimientodeCapacidadesyOportunidades/IgA_bDzCpklpTq5aBTfzVrJjAePMTuqOLz0CqKPy5Owd_no?e=T4CLCI" TargetMode="External"/><Relationship Id="rId5" Type="http://schemas.openxmlformats.org/officeDocument/2006/relationships/hyperlink" Target="../../../var/folders/rg/vttc_gc11d5fvgsr3pvnlbtm0000gn/:f:/s/SubsecretaradeFortalecimientodeCapacidadesyOportunidades/IgApqEwL-kV2Ro9Ss45NhhnPATr4cOYEdJMHqZ9HlQjSASQ" TargetMode="External"/><Relationship Id="rId15" Type="http://schemas.openxmlformats.org/officeDocument/2006/relationships/hyperlink" Target="https://secretariadistritald.sharepoint.com/:f:/s/SubsecretaradeFortalecimientodeCapacidadesyOportunidades/IgDXG_7b5MQ-S7HBZK5eHwjAAfY9u7aCQ4C91763RQqF6t0?e=lVci1k" TargetMode="External"/><Relationship Id="rId10" Type="http://schemas.openxmlformats.org/officeDocument/2006/relationships/hyperlink" Target="https://secretariadistritald.sharepoint.com/:f:/s/SubsecretaradeFortalecimientodeCapacidadesyOportunidades/IgA4EEy4qphHQJHntH8rp0qvAXm7EQOofgr8RZ8QO4ua61A?e=JljPbj" TargetMode="External"/><Relationship Id="rId19" Type="http://schemas.openxmlformats.org/officeDocument/2006/relationships/comments" Target="../comments4.xml"/><Relationship Id="rId4" Type="http://schemas.openxmlformats.org/officeDocument/2006/relationships/hyperlink" Target="../../../var/folders/rg/vttc_gc11d5fvgsr3pvnlbtm0000gn/:f:/s/SubsecretaradeFortalecimientodeCapacidadesyOportunidades/IgBmkb47PH5ZQ7KGclWZ8A2vAVkohHrkEX438T23A47Fxc8" TargetMode="External"/><Relationship Id="rId9" Type="http://schemas.openxmlformats.org/officeDocument/2006/relationships/hyperlink" Target="../../../var/folders/rg/vttc_gc11d5fvgsr3pvnlbtm0000gn/:f:/s/SubsecretaradeFortalecimientodeCapacidadesyOportunidades/IgDpcL9ZkefXSpRxI6Y5DjAgAbGWK3mpFios4aqFmqfzHI8" TargetMode="External"/><Relationship Id="rId14" Type="http://schemas.openxmlformats.org/officeDocument/2006/relationships/hyperlink" Target="https://secretariadistritald.sharepoint.com/:f:/s/SubsecretaradeFortalecimientodeCapacidadesyOportunidades/IgCYu4cEHthDQZoPBjJO_Kn8ATUqpxRX11am44_yNS2bVf0?e=vVyEE2"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sharepoint.com/:f:/s/SubsecretaradeFortalecimientodeCapacidadesyOportunidades/IgACBbyo_Z9cRpsykZi76A47AVC0rQ3P9kVyJ-QIlrx_Us8?e=uvkTTS" TargetMode="External"/><Relationship Id="rId13" Type="http://schemas.openxmlformats.org/officeDocument/2006/relationships/vmlDrawing" Target="../drawings/vmlDrawing5.vml"/><Relationship Id="rId3" Type="http://schemas.openxmlformats.org/officeDocument/2006/relationships/hyperlink" Target="../../../var/folders/rg/vttc_gc11d5fvgsr3pvnlbtm0000gn/:f:/s/SubsecretaradeFortalecimientodeCapacidadesyOportunidades/IgCPZjZ_-7YDTKvjyHfHVaqqAXexIwFH0hAH0p81TVW73Ko" TargetMode="External"/><Relationship Id="rId7" Type="http://schemas.openxmlformats.org/officeDocument/2006/relationships/hyperlink" Target="https://secretariadistritald.sharepoint.com/:f:/s/SubsecretaradeFortalecimientodeCapacidadesyOportunidades/IgB-VhlPNDGwRYQJDuhviAiqAeOHKtVjNMmQ6KzQQJsGErk?e=OODeQg" TargetMode="External"/><Relationship Id="rId12" Type="http://schemas.openxmlformats.org/officeDocument/2006/relationships/drawing" Target="../drawings/drawing6.xml"/><Relationship Id="rId2" Type="http://schemas.openxmlformats.org/officeDocument/2006/relationships/hyperlink" Target="../../../var/folders/rg/vttc_gc11d5fvgsr3pvnlbtm0000gn/:f:/s/SubsecretaradeFortalecimientodeCapacidadesyOportunidades/IgD4MQFCXjG-TIYgB22JtVMcAT9DEKlc2VtHm2vCv-Lmc4w" TargetMode="External"/><Relationship Id="rId1" Type="http://schemas.openxmlformats.org/officeDocument/2006/relationships/hyperlink" Target="../../../var/folders/rg/vttc_gc11d5fvgsr3pvnlbtm0000gn/:f:/s/SubsecretaradeFortalecimientodeCapacidadesyOportunidades/IgAlGjZ-8qLURY-ZQe94It2sASdLSabDTv0MEypZ6Uy-WHs" TargetMode="External"/><Relationship Id="rId6" Type="http://schemas.openxmlformats.org/officeDocument/2006/relationships/hyperlink" Target="../../../var/folders/rg/vttc_gc11d5fvgsr3pvnlbtm0000gn/:f:/s/SubsecretaradeFortalecimientodeCapacidadesyOportunidades/IgCzfLGjbY8qR6SEKeJKHV0pAcdV8KaU5it_ykSyUzmVWaE" TargetMode="External"/><Relationship Id="rId11" Type="http://schemas.openxmlformats.org/officeDocument/2006/relationships/printerSettings" Target="../printerSettings/printerSettings5.bin"/><Relationship Id="rId5" Type="http://schemas.openxmlformats.org/officeDocument/2006/relationships/hyperlink" Target="../../../var/folders/rg/vttc_gc11d5fvgsr3pvnlbtm0000gn/:f:/s/SubsecretaradeFortalecimientodeCapacidadesyOportunidades/IgAkswJbFgp0Ta6_2zQntRCAAXSkVogqhf5z4DW4c4eGzDU" TargetMode="External"/><Relationship Id="rId10" Type="http://schemas.openxmlformats.org/officeDocument/2006/relationships/hyperlink" Target="https://secretariadistritald.sharepoint.com/:f:/s/SubsecretaradeFortalecimientodeCapacidadesyOportunidades/IgDHmwJzHF_jTacjYXS0aGS1ARMH10Ay1vfElAzAU1pnKIc?e=lV8awj" TargetMode="External"/><Relationship Id="rId4" Type="http://schemas.openxmlformats.org/officeDocument/2006/relationships/hyperlink" Target="../../../var/folders/rg/vttc_gc11d5fvgsr3pvnlbtm0000gn/:f:/s/SubsecretaradeFortalecimientodeCapacidadesyOportunidades/IgArUmLrZShJR5AVlPolO0rtAQtl9ryTZUKbp_9NL4exkns" TargetMode="External"/><Relationship Id="rId9" Type="http://schemas.openxmlformats.org/officeDocument/2006/relationships/hyperlink" Target="https://secretariadistritald.sharepoint.com/:f:/s/SubsecretaradeFortalecimientodeCapacidadesyOportunidades/IgD7YKM1jPC1SKqXth9jYpH5AfFY5HnT1GosusRHPNT9TbU?e=aIo17H" TargetMode="External"/><Relationship Id="rId1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3.9"/>
  <cols>
    <col min="1" max="4" width="15.7109375" style="277" customWidth="1"/>
    <col min="5" max="5" width="34.28515625" style="272" customWidth="1"/>
    <col min="6" max="6" width="31" style="272" customWidth="1"/>
    <col min="7" max="7" width="20.140625" style="272" customWidth="1"/>
    <col min="8" max="8" width="19.140625" style="272" customWidth="1"/>
    <col min="9" max="9" width="24" style="272" customWidth="1"/>
    <col min="10" max="10" width="18.7109375" style="272" customWidth="1"/>
    <col min="11" max="11" width="21.7109375" style="272" customWidth="1"/>
    <col min="12" max="16384" width="12" style="272"/>
  </cols>
  <sheetData>
    <row r="1" spans="1:12">
      <c r="A1" s="275" t="s">
        <v>0</v>
      </c>
      <c r="B1" s="275" t="s">
        <v>1</v>
      </c>
      <c r="C1" s="275" t="s">
        <v>2</v>
      </c>
      <c r="D1" s="275" t="s">
        <v>3</v>
      </c>
      <c r="E1" s="276" t="s">
        <v>4</v>
      </c>
      <c r="F1" s="276" t="s">
        <v>5</v>
      </c>
      <c r="G1" s="276" t="s">
        <v>6</v>
      </c>
      <c r="H1" s="276" t="s">
        <v>7</v>
      </c>
      <c r="I1" s="276" t="s">
        <v>8</v>
      </c>
      <c r="J1" s="276" t="s">
        <v>9</v>
      </c>
      <c r="K1" s="276" t="s">
        <v>10</v>
      </c>
      <c r="L1" s="276" t="s">
        <v>11</v>
      </c>
    </row>
    <row r="2" spans="1:12" ht="27.6">
      <c r="A2" s="277" t="s">
        <v>12</v>
      </c>
      <c r="B2" s="277" t="s">
        <v>13</v>
      </c>
      <c r="C2" s="277" t="s">
        <v>14</v>
      </c>
      <c r="D2" s="277" t="s">
        <v>15</v>
      </c>
      <c r="E2" s="272" t="s">
        <v>16</v>
      </c>
      <c r="F2" s="272" t="s">
        <v>17</v>
      </c>
      <c r="G2" s="277" t="s">
        <v>18</v>
      </c>
      <c r="H2" s="272" t="s">
        <v>19</v>
      </c>
      <c r="I2" s="272" t="s">
        <v>20</v>
      </c>
      <c r="J2" s="272" t="s">
        <v>21</v>
      </c>
      <c r="K2" s="272" t="s">
        <v>22</v>
      </c>
      <c r="L2" s="272" t="s">
        <v>23</v>
      </c>
    </row>
    <row r="3" spans="1:12" ht="27.6">
      <c r="A3" s="277" t="s">
        <v>24</v>
      </c>
      <c r="B3" s="277" t="s">
        <v>25</v>
      </c>
      <c r="C3" s="277" t="s">
        <v>26</v>
      </c>
      <c r="D3" s="277" t="s">
        <v>27</v>
      </c>
      <c r="E3" s="272" t="s">
        <v>28</v>
      </c>
      <c r="F3" s="272" t="s">
        <v>29</v>
      </c>
      <c r="G3" s="277" t="s">
        <v>30</v>
      </c>
      <c r="H3" s="272" t="s">
        <v>31</v>
      </c>
      <c r="I3" s="272" t="s">
        <v>32</v>
      </c>
      <c r="J3" s="272" t="s">
        <v>33</v>
      </c>
      <c r="K3" s="272" t="s">
        <v>34</v>
      </c>
      <c r="L3" s="272" t="s">
        <v>35</v>
      </c>
    </row>
    <row r="4" spans="1:12" ht="27.6">
      <c r="A4" s="277" t="s">
        <v>36</v>
      </c>
      <c r="B4" s="277" t="s">
        <v>37</v>
      </c>
      <c r="D4" s="277" t="s">
        <v>38</v>
      </c>
      <c r="E4" s="272" t="s">
        <v>39</v>
      </c>
      <c r="F4" s="272" t="s">
        <v>40</v>
      </c>
      <c r="G4" s="277" t="s">
        <v>41</v>
      </c>
      <c r="I4" s="272" t="s">
        <v>42</v>
      </c>
      <c r="J4" s="272" t="s">
        <v>23</v>
      </c>
      <c r="K4" s="272" t="s">
        <v>43</v>
      </c>
      <c r="L4" s="272" t="s">
        <v>26</v>
      </c>
    </row>
    <row r="5" spans="1:12" ht="27.6">
      <c r="A5" s="277" t="s">
        <v>44</v>
      </c>
      <c r="B5" s="277" t="s">
        <v>45</v>
      </c>
      <c r="D5" s="277" t="s">
        <v>46</v>
      </c>
      <c r="E5" s="272" t="s">
        <v>47</v>
      </c>
      <c r="F5" s="272" t="s">
        <v>48</v>
      </c>
      <c r="G5" s="277" t="s">
        <v>49</v>
      </c>
      <c r="I5" s="272" t="s">
        <v>50</v>
      </c>
      <c r="J5" s="272" t="s">
        <v>51</v>
      </c>
    </row>
    <row r="6" spans="1:12" ht="27.6">
      <c r="B6" s="277" t="s">
        <v>52</v>
      </c>
      <c r="D6" s="277" t="s">
        <v>53</v>
      </c>
      <c r="E6" s="272" t="s">
        <v>54</v>
      </c>
      <c r="F6" s="272" t="s">
        <v>55</v>
      </c>
      <c r="G6" s="277" t="s">
        <v>56</v>
      </c>
      <c r="I6" s="272" t="s">
        <v>57</v>
      </c>
    </row>
    <row r="7" spans="1:12" ht="27.6">
      <c r="D7" s="277" t="s">
        <v>58</v>
      </c>
      <c r="E7" s="272" t="s">
        <v>59</v>
      </c>
      <c r="F7" s="272" t="s">
        <v>60</v>
      </c>
      <c r="G7" s="277" t="s">
        <v>61</v>
      </c>
      <c r="I7" s="272" t="s">
        <v>62</v>
      </c>
    </row>
    <row r="8" spans="1:12">
      <c r="E8" s="272" t="s">
        <v>63</v>
      </c>
      <c r="F8" s="272" t="s">
        <v>64</v>
      </c>
      <c r="G8" s="272" t="s">
        <v>65</v>
      </c>
    </row>
    <row r="9" spans="1:12">
      <c r="E9" s="272" t="s">
        <v>66</v>
      </c>
      <c r="F9" s="272" t="s">
        <v>67</v>
      </c>
    </row>
    <row r="10" spans="1:12">
      <c r="E10" s="272" t="s">
        <v>68</v>
      </c>
      <c r="F10" s="272" t="s">
        <v>69</v>
      </c>
    </row>
    <row r="11" spans="1:12">
      <c r="E11" s="272" t="s">
        <v>70</v>
      </c>
      <c r="F11" s="272" t="s">
        <v>71</v>
      </c>
    </row>
    <row r="12" spans="1:12">
      <c r="E12" s="272" t="s">
        <v>72</v>
      </c>
      <c r="F12" s="272" t="s">
        <v>73</v>
      </c>
    </row>
    <row r="13" spans="1:12">
      <c r="E13" s="272" t="s">
        <v>74</v>
      </c>
      <c r="F13" s="272" t="s">
        <v>75</v>
      </c>
    </row>
    <row r="14" spans="1:12">
      <c r="E14" s="272" t="s">
        <v>76</v>
      </c>
      <c r="F14" s="272" t="s">
        <v>77</v>
      </c>
    </row>
    <row r="15" spans="1:12">
      <c r="E15" s="272" t="s">
        <v>78</v>
      </c>
      <c r="F15" s="272" t="s">
        <v>79</v>
      </c>
    </row>
    <row r="16" spans="1:12">
      <c r="E16" s="272" t="s">
        <v>80</v>
      </c>
      <c r="F16" s="272" t="s">
        <v>81</v>
      </c>
    </row>
    <row r="17" spans="5:6">
      <c r="E17" s="272" t="s">
        <v>82</v>
      </c>
      <c r="F17" s="272" t="s">
        <v>83</v>
      </c>
    </row>
    <row r="18" spans="5:6">
      <c r="E18" s="272" t="s">
        <v>84</v>
      </c>
      <c r="F18" s="272" t="s">
        <v>85</v>
      </c>
    </row>
    <row r="19" spans="5:6">
      <c r="E19" s="272" t="s">
        <v>86</v>
      </c>
    </row>
    <row r="20" spans="5:6">
      <c r="E20" s="272" t="s">
        <v>87</v>
      </c>
    </row>
    <row r="21" spans="5:6">
      <c r="E21" s="272" t="s">
        <v>88</v>
      </c>
    </row>
    <row r="22" spans="5:6">
      <c r="E22" s="272" t="s">
        <v>89</v>
      </c>
    </row>
    <row r="23" spans="5:6">
      <c r="E23" s="272"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F29F5-C5F6-420E-92D4-8116C3B2B808}">
  <sheetPr>
    <tabColor theme="5" tint="0.59999389629810485"/>
    <pageSetUpPr fitToPage="1"/>
  </sheetPr>
  <dimension ref="A1:L28"/>
  <sheetViews>
    <sheetView view="pageBreakPreview" zoomScale="60" zoomScaleNormal="100" workbookViewId="0">
      <selection activeCell="D17" sqref="D17:H17"/>
    </sheetView>
  </sheetViews>
  <sheetFormatPr defaultColWidth="8.7109375" defaultRowHeight="13.9"/>
  <cols>
    <col min="1" max="1" width="3.28515625" style="272" customWidth="1"/>
    <col min="2" max="2" width="9.28515625" style="272" customWidth="1"/>
    <col min="3" max="3" width="5.7109375" style="272" customWidth="1"/>
    <col min="4" max="4" width="6.7109375" style="272" customWidth="1"/>
    <col min="5" max="5" width="5.7109375" style="272" customWidth="1"/>
    <col min="6" max="6" width="10.28515625" style="272" customWidth="1"/>
    <col min="7" max="7" width="2.140625" style="272" customWidth="1"/>
    <col min="8" max="8" width="18.7109375" style="272" customWidth="1"/>
    <col min="9" max="9" width="12.7109375" style="272" customWidth="1"/>
    <col min="10" max="10" width="6.7109375" style="272" customWidth="1"/>
    <col min="11" max="11" width="18.7109375" style="272" customWidth="1"/>
    <col min="12" max="12" width="25.7109375" style="272" customWidth="1"/>
    <col min="13" max="16384" width="8.7109375" style="272"/>
  </cols>
  <sheetData>
    <row r="1" spans="1:12" ht="18.75" customHeight="1">
      <c r="A1" s="704"/>
      <c r="B1" s="705"/>
      <c r="C1" s="705"/>
      <c r="D1" s="705"/>
      <c r="E1" s="706"/>
      <c r="F1" s="713" t="s">
        <v>484</v>
      </c>
      <c r="G1" s="714"/>
      <c r="H1" s="714"/>
      <c r="I1" s="714"/>
      <c r="J1" s="714"/>
      <c r="K1" s="714"/>
      <c r="L1" s="271"/>
    </row>
    <row r="2" spans="1:12" ht="18.75" customHeight="1">
      <c r="A2" s="707"/>
      <c r="B2" s="708"/>
      <c r="C2" s="708"/>
      <c r="D2" s="708"/>
      <c r="E2" s="709"/>
      <c r="F2" s="715"/>
      <c r="G2" s="716"/>
      <c r="H2" s="716"/>
      <c r="I2" s="716"/>
      <c r="J2" s="716"/>
      <c r="K2" s="716"/>
      <c r="L2" s="271"/>
    </row>
    <row r="3" spans="1:12" ht="18.75" customHeight="1">
      <c r="A3" s="707"/>
      <c r="B3" s="708"/>
      <c r="C3" s="708"/>
      <c r="D3" s="708"/>
      <c r="E3" s="709"/>
      <c r="F3" s="713" t="s">
        <v>485</v>
      </c>
      <c r="G3" s="714"/>
      <c r="H3" s="714"/>
      <c r="I3" s="714"/>
      <c r="J3" s="714"/>
      <c r="K3" s="714"/>
      <c r="L3" s="271"/>
    </row>
    <row r="4" spans="1:12" ht="18.75" customHeight="1">
      <c r="A4" s="710"/>
      <c r="B4" s="711"/>
      <c r="C4" s="711"/>
      <c r="D4" s="711"/>
      <c r="E4" s="712"/>
      <c r="F4" s="715"/>
      <c r="G4" s="716"/>
      <c r="H4" s="716"/>
      <c r="I4" s="716"/>
      <c r="J4" s="716"/>
      <c r="K4" s="716"/>
      <c r="L4" s="271"/>
    </row>
    <row r="5" spans="1:12" ht="15.75" customHeight="1">
      <c r="A5" s="685" t="s">
        <v>486</v>
      </c>
      <c r="B5" s="686"/>
      <c r="C5" s="686"/>
      <c r="D5" s="686"/>
      <c r="E5" s="686"/>
      <c r="F5" s="686"/>
      <c r="G5" s="686"/>
      <c r="H5" s="686"/>
      <c r="I5" s="686"/>
      <c r="J5" s="686"/>
      <c r="K5" s="686"/>
      <c r="L5" s="699"/>
    </row>
    <row r="6" spans="1:12" ht="23.25" customHeight="1">
      <c r="A6" s="685" t="s">
        <v>487</v>
      </c>
      <c r="B6" s="686"/>
      <c r="C6" s="687"/>
      <c r="D6" s="680" t="s">
        <v>12</v>
      </c>
      <c r="E6" s="681"/>
      <c r="F6" s="681"/>
      <c r="G6" s="681"/>
      <c r="H6" s="682"/>
      <c r="I6" s="685" t="s">
        <v>488</v>
      </c>
      <c r="J6" s="687"/>
      <c r="K6" s="680" t="s">
        <v>37</v>
      </c>
      <c r="L6" s="682"/>
    </row>
    <row r="7" spans="1:12" ht="17.649999999999999" customHeight="1">
      <c r="A7" s="685" t="s">
        <v>489</v>
      </c>
      <c r="B7" s="686"/>
      <c r="C7" s="687"/>
      <c r="D7" s="680" t="s">
        <v>26</v>
      </c>
      <c r="E7" s="681"/>
      <c r="F7" s="681"/>
      <c r="G7" s="681"/>
      <c r="H7" s="682"/>
      <c r="I7" s="685" t="s">
        <v>98</v>
      </c>
      <c r="J7" s="687"/>
      <c r="K7" s="680" t="s">
        <v>15</v>
      </c>
      <c r="L7" s="682"/>
    </row>
    <row r="8" spans="1:12" ht="35.65" customHeight="1">
      <c r="A8" s="685" t="s">
        <v>490</v>
      </c>
      <c r="B8" s="686"/>
      <c r="C8" s="687"/>
      <c r="D8" s="680" t="s">
        <v>59</v>
      </c>
      <c r="E8" s="681"/>
      <c r="F8" s="681"/>
      <c r="G8" s="681"/>
      <c r="H8" s="682"/>
      <c r="I8" s="685" t="s">
        <v>491</v>
      </c>
      <c r="J8" s="687"/>
      <c r="K8" s="680" t="s">
        <v>73</v>
      </c>
      <c r="L8" s="682"/>
    </row>
    <row r="9" spans="1:12" ht="15.75" customHeight="1">
      <c r="A9" s="698" t="s">
        <v>492</v>
      </c>
      <c r="B9" s="691"/>
      <c r="C9" s="691"/>
      <c r="D9" s="691"/>
      <c r="E9" s="686"/>
      <c r="F9" s="686"/>
      <c r="G9" s="686"/>
      <c r="H9" s="686"/>
      <c r="I9" s="686"/>
      <c r="J9" s="686"/>
      <c r="K9" s="686"/>
      <c r="L9" s="699"/>
    </row>
    <row r="10" spans="1:12" ht="15.75" customHeight="1">
      <c r="A10" s="683" t="s">
        <v>493</v>
      </c>
      <c r="B10" s="683"/>
      <c r="C10" s="683"/>
      <c r="D10" s="683"/>
      <c r="E10" s="684" t="str">
        <f>+ACTIVIDAD_2!B13</f>
        <v xml:space="preserve">Acompañar el 100% de los casos de representación jurídica que requieran el apoyo de psicología forense. </v>
      </c>
      <c r="F10" s="684"/>
      <c r="G10" s="684"/>
      <c r="H10" s="684"/>
      <c r="I10" s="684"/>
      <c r="J10" s="684"/>
      <c r="K10" s="684"/>
      <c r="L10" s="684"/>
    </row>
    <row r="11" spans="1:12" ht="34.5" customHeight="1">
      <c r="A11" s="700" t="s">
        <v>494</v>
      </c>
      <c r="B11" s="701"/>
      <c r="C11" s="701"/>
      <c r="D11" s="699"/>
      <c r="E11" s="702" t="str">
        <f>+ACTIVIDAD_2!I17</f>
        <v xml:space="preserve"> Porcentaje de casos de representación jurídica que acceden al servicio de acompañamiento psicosocial y/o de psicología forense. </v>
      </c>
      <c r="F11" s="684"/>
      <c r="G11" s="684"/>
      <c r="H11" s="684"/>
      <c r="I11" s="684"/>
      <c r="J11" s="684"/>
      <c r="K11" s="684"/>
      <c r="L11" s="703"/>
    </row>
    <row r="12" spans="1:12" ht="47.25" customHeight="1">
      <c r="A12" s="685" t="s">
        <v>495</v>
      </c>
      <c r="B12" s="686"/>
      <c r="C12" s="686"/>
      <c r="D12" s="687"/>
      <c r="E12" s="702" t="s">
        <v>527</v>
      </c>
      <c r="F12" s="684"/>
      <c r="G12" s="684"/>
      <c r="H12" s="684"/>
      <c r="I12" s="684"/>
      <c r="J12" s="684"/>
      <c r="K12" s="684"/>
      <c r="L12" s="703"/>
    </row>
    <row r="13" spans="1:12" ht="28.5" customHeight="1">
      <c r="A13" s="685" t="s">
        <v>497</v>
      </c>
      <c r="B13" s="686"/>
      <c r="C13" s="687"/>
      <c r="D13" s="680" t="s">
        <v>498</v>
      </c>
      <c r="E13" s="681"/>
      <c r="F13" s="681"/>
      <c r="G13" s="681"/>
      <c r="H13" s="682"/>
      <c r="I13" s="685" t="s">
        <v>499</v>
      </c>
      <c r="J13" s="687"/>
      <c r="K13" s="680" t="s">
        <v>49</v>
      </c>
      <c r="L13" s="682"/>
    </row>
    <row r="14" spans="1:12" ht="15.75" customHeight="1">
      <c r="A14" s="685" t="s">
        <v>500</v>
      </c>
      <c r="B14" s="686"/>
      <c r="C14" s="686"/>
      <c r="D14" s="686"/>
      <c r="E14" s="686"/>
      <c r="F14" s="686"/>
      <c r="G14" s="686"/>
      <c r="H14" s="686"/>
      <c r="I14" s="686"/>
      <c r="J14" s="686"/>
      <c r="K14" s="686"/>
      <c r="L14" s="699"/>
    </row>
    <row r="15" spans="1:12" ht="25.5" customHeight="1">
      <c r="A15" s="685" t="s">
        <v>501</v>
      </c>
      <c r="B15" s="686"/>
      <c r="C15" s="687"/>
      <c r="D15" s="680" t="s">
        <v>19</v>
      </c>
      <c r="E15" s="681"/>
      <c r="F15" s="681"/>
      <c r="G15" s="681"/>
      <c r="H15" s="682"/>
      <c r="I15" s="685" t="s">
        <v>502</v>
      </c>
      <c r="J15" s="687"/>
      <c r="K15" s="680" t="s">
        <v>20</v>
      </c>
      <c r="L15" s="682"/>
    </row>
    <row r="16" spans="1:12" ht="25.5" customHeight="1">
      <c r="A16" s="685" t="s">
        <v>503</v>
      </c>
      <c r="B16" s="686"/>
      <c r="C16" s="687"/>
      <c r="D16" s="717">
        <f>+ACTIVIDAD_2!D38</f>
        <v>1</v>
      </c>
      <c r="E16" s="718"/>
      <c r="F16" s="718"/>
      <c r="G16" s="718"/>
      <c r="H16" s="719"/>
      <c r="I16" s="685" t="s">
        <v>237</v>
      </c>
      <c r="J16" s="687"/>
      <c r="K16" s="720" t="s">
        <v>23</v>
      </c>
      <c r="L16" s="721"/>
    </row>
    <row r="17" spans="1:12" ht="27.4" customHeight="1">
      <c r="A17" s="685" t="s">
        <v>504</v>
      </c>
      <c r="B17" s="686"/>
      <c r="C17" s="687"/>
      <c r="D17" s="680" t="s">
        <v>498</v>
      </c>
      <c r="E17" s="681"/>
      <c r="F17" s="681"/>
      <c r="G17" s="681"/>
      <c r="H17" s="682"/>
      <c r="I17" s="688"/>
      <c r="J17" s="690"/>
      <c r="K17" s="690"/>
      <c r="L17" s="689"/>
    </row>
    <row r="18" spans="1:12" ht="12" customHeight="1">
      <c r="A18" s="278" t="s">
        <v>505</v>
      </c>
      <c r="B18" s="278" t="s">
        <v>506</v>
      </c>
      <c r="C18" s="685" t="s">
        <v>507</v>
      </c>
      <c r="D18" s="686"/>
      <c r="E18" s="686"/>
      <c r="F18" s="686"/>
      <c r="G18" s="687"/>
      <c r="H18" s="685" t="s">
        <v>508</v>
      </c>
      <c r="I18" s="687"/>
      <c r="J18" s="685" t="s">
        <v>509</v>
      </c>
      <c r="K18" s="687"/>
      <c r="L18" s="278" t="s">
        <v>510</v>
      </c>
    </row>
    <row r="19" spans="1:12" ht="63.75" customHeight="1">
      <c r="A19" s="273">
        <v>1</v>
      </c>
      <c r="B19" s="274" t="s">
        <v>498</v>
      </c>
      <c r="C19" s="680" t="s">
        <v>528</v>
      </c>
      <c r="D19" s="681"/>
      <c r="E19" s="681"/>
      <c r="F19" s="681"/>
      <c r="G19" s="682"/>
      <c r="H19" s="680" t="s">
        <v>529</v>
      </c>
      <c r="I19" s="682"/>
      <c r="J19" s="688" t="s">
        <v>22</v>
      </c>
      <c r="K19" s="689"/>
      <c r="L19" s="274" t="s">
        <v>530</v>
      </c>
    </row>
    <row r="20" spans="1:12" ht="63.75" customHeight="1">
      <c r="A20" s="273">
        <v>2</v>
      </c>
      <c r="B20" s="274" t="s">
        <v>498</v>
      </c>
      <c r="C20" s="680" t="s">
        <v>531</v>
      </c>
      <c r="D20" s="681"/>
      <c r="E20" s="681"/>
      <c r="F20" s="681"/>
      <c r="G20" s="682"/>
      <c r="H20" s="680" t="s">
        <v>532</v>
      </c>
      <c r="I20" s="682"/>
      <c r="J20" s="688" t="s">
        <v>22</v>
      </c>
      <c r="K20" s="689"/>
      <c r="L20" s="274" t="s">
        <v>533</v>
      </c>
    </row>
    <row r="21" spans="1:12" ht="63.75" customHeight="1">
      <c r="A21" s="273">
        <v>3</v>
      </c>
      <c r="B21" s="274" t="s">
        <v>498</v>
      </c>
      <c r="C21" s="680" t="s">
        <v>534</v>
      </c>
      <c r="D21" s="681"/>
      <c r="E21" s="681"/>
      <c r="F21" s="681"/>
      <c r="G21" s="682"/>
      <c r="H21" s="680" t="s">
        <v>535</v>
      </c>
      <c r="I21" s="682"/>
      <c r="J21" s="688" t="s">
        <v>22</v>
      </c>
      <c r="K21" s="689"/>
      <c r="L21" s="274" t="s">
        <v>533</v>
      </c>
    </row>
    <row r="22" spans="1:12" ht="25.5" customHeight="1">
      <c r="A22" s="278" t="s">
        <v>505</v>
      </c>
      <c r="B22" s="685" t="s">
        <v>514</v>
      </c>
      <c r="C22" s="686"/>
      <c r="D22" s="686"/>
      <c r="E22" s="686"/>
      <c r="F22" s="686"/>
      <c r="G22" s="686"/>
      <c r="H22" s="686"/>
      <c r="I22" s="686"/>
      <c r="J22" s="686"/>
      <c r="K22" s="687"/>
      <c r="L22" s="278" t="s">
        <v>515</v>
      </c>
    </row>
    <row r="23" spans="1:12" ht="28.15" customHeight="1">
      <c r="A23" s="367">
        <v>1</v>
      </c>
      <c r="B23" s="680" t="s">
        <v>536</v>
      </c>
      <c r="C23" s="681"/>
      <c r="D23" s="681"/>
      <c r="E23" s="681"/>
      <c r="F23" s="681"/>
      <c r="G23" s="681"/>
      <c r="H23" s="681"/>
      <c r="I23" s="681"/>
      <c r="J23" s="681"/>
      <c r="K23" s="682"/>
      <c r="L23" s="274" t="s">
        <v>34</v>
      </c>
    </row>
    <row r="24" spans="1:12" ht="15.75" customHeight="1">
      <c r="A24" s="685" t="s">
        <v>517</v>
      </c>
      <c r="B24" s="686"/>
      <c r="C24" s="686"/>
      <c r="D24" s="686"/>
      <c r="E24" s="686"/>
      <c r="F24" s="691"/>
      <c r="G24" s="691"/>
      <c r="H24" s="686"/>
      <c r="I24" s="691"/>
      <c r="J24" s="691"/>
      <c r="K24" s="686"/>
      <c r="L24" s="692"/>
    </row>
    <row r="25" spans="1:12" ht="26.25" customHeight="1">
      <c r="A25" s="685" t="s">
        <v>518</v>
      </c>
      <c r="B25" s="686"/>
      <c r="C25" s="687"/>
      <c r="D25" s="722">
        <v>0.91</v>
      </c>
      <c r="E25" s="681"/>
      <c r="F25" s="683" t="s">
        <v>519</v>
      </c>
      <c r="G25" s="683"/>
      <c r="H25" s="285">
        <v>2024</v>
      </c>
      <c r="I25" s="683" t="s">
        <v>520</v>
      </c>
      <c r="J25" s="683"/>
      <c r="K25" s="368"/>
      <c r="L25" s="284" t="s">
        <v>521</v>
      </c>
    </row>
    <row r="26" spans="1:12" ht="26.25" customHeight="1">
      <c r="A26" s="685" t="s">
        <v>522</v>
      </c>
      <c r="B26" s="686"/>
      <c r="C26" s="687"/>
      <c r="D26" s="680" t="s">
        <v>537</v>
      </c>
      <c r="E26" s="681"/>
      <c r="F26" s="693"/>
      <c r="G26" s="693"/>
      <c r="H26" s="681"/>
      <c r="I26" s="693"/>
      <c r="J26" s="693"/>
      <c r="K26" s="681"/>
      <c r="L26" s="694"/>
    </row>
    <row r="27" spans="1:12" ht="55.5" customHeight="1">
      <c r="A27" s="685" t="s">
        <v>524</v>
      </c>
      <c r="B27" s="686"/>
      <c r="C27" s="687"/>
      <c r="D27" s="680" t="s">
        <v>538</v>
      </c>
      <c r="E27" s="681"/>
      <c r="F27" s="681"/>
      <c r="G27" s="681"/>
      <c r="H27" s="681"/>
      <c r="I27" s="681"/>
      <c r="J27" s="681"/>
      <c r="K27" s="681"/>
      <c r="L27" s="682"/>
    </row>
    <row r="28" spans="1:12" ht="17.649999999999999" customHeight="1">
      <c r="A28" s="685" t="s">
        <v>526</v>
      </c>
      <c r="B28" s="686"/>
      <c r="C28" s="687"/>
      <c r="D28" s="680"/>
      <c r="E28" s="681"/>
      <c r="F28" s="681"/>
      <c r="G28" s="681"/>
      <c r="H28" s="681"/>
      <c r="I28" s="681"/>
      <c r="J28" s="681"/>
      <c r="K28" s="681"/>
      <c r="L28" s="682"/>
    </row>
  </sheetData>
  <mergeCells count="64">
    <mergeCell ref="C20:G20"/>
    <mergeCell ref="H20:I20"/>
    <mergeCell ref="J20:K20"/>
    <mergeCell ref="A26:C26"/>
    <mergeCell ref="D26:L26"/>
    <mergeCell ref="C21:G21"/>
    <mergeCell ref="H21:I21"/>
    <mergeCell ref="J21:K21"/>
    <mergeCell ref="A27:C27"/>
    <mergeCell ref="D27:L27"/>
    <mergeCell ref="A28:C28"/>
    <mergeCell ref="D28:L28"/>
    <mergeCell ref="B22:K22"/>
    <mergeCell ref="B23:K23"/>
    <mergeCell ref="A24:L24"/>
    <mergeCell ref="A25:C25"/>
    <mergeCell ref="D25:E25"/>
    <mergeCell ref="F25:G25"/>
    <mergeCell ref="I25:J25"/>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C26296A-D93C-4A36-B02A-C4670C08DE92}">
          <x14:formula1>
            <xm:f>Datos!$K$2:$K$3</xm:f>
          </x14:formula1>
          <xm:sqref>J19:K21</xm:sqref>
        </x14:dataValidation>
        <x14:dataValidation type="list" allowBlank="1" showInputMessage="1" showErrorMessage="1" xr:uid="{9AFB2D25-A8C2-4298-9D80-2B5F5573EBEC}">
          <x14:formula1>
            <xm:f>Datos!$K$2:$K$4</xm:f>
          </x14:formula1>
          <xm:sqref>L23</xm:sqref>
        </x14:dataValidation>
        <x14:dataValidation type="list" allowBlank="1" showInputMessage="1" showErrorMessage="1" xr:uid="{0816966F-6458-4F65-BC64-CE73CAE90167}">
          <x14:formula1>
            <xm:f>Datos!$J$2:$J$5</xm:f>
          </x14:formula1>
          <xm:sqref>K16:L16</xm:sqref>
        </x14:dataValidation>
        <x14:dataValidation type="list" allowBlank="1" showInputMessage="1" showErrorMessage="1" xr:uid="{DEA5FE7E-928A-41BF-A8F0-96F710F4C745}">
          <x14:formula1>
            <xm:f>Datos!$I$2:$I$7</xm:f>
          </x14:formula1>
          <xm:sqref>K15:L15</xm:sqref>
        </x14:dataValidation>
        <x14:dataValidation type="list" allowBlank="1" showInputMessage="1" showErrorMessage="1" xr:uid="{B500EE43-3C7B-4576-A58A-6918E36A9208}">
          <x14:formula1>
            <xm:f>Datos!$H$2:$H$3</xm:f>
          </x14:formula1>
          <xm:sqref>D15:H15</xm:sqref>
        </x14:dataValidation>
        <x14:dataValidation type="list" allowBlank="1" showInputMessage="1" showErrorMessage="1" xr:uid="{C23B841B-D705-44C8-8F6B-32EC42BE823F}">
          <x14:formula1>
            <xm:f>Datos!$G$2:$G$8</xm:f>
          </x14:formula1>
          <xm:sqref>K13:L13</xm:sqref>
        </x14:dataValidation>
        <x14:dataValidation type="list" allowBlank="1" showInputMessage="1" showErrorMessage="1" xr:uid="{424D681A-BB56-44D2-B03F-D9A04DED0783}">
          <x14:formula1>
            <xm:f>Datos!$F$2:$F$18</xm:f>
          </x14:formula1>
          <xm:sqref>K8:L8</xm:sqref>
        </x14:dataValidation>
        <x14:dataValidation type="list" allowBlank="1" showInputMessage="1" showErrorMessage="1" xr:uid="{E3B8416E-F461-40D2-84BE-C82FF169F02A}">
          <x14:formula1>
            <xm:f>Datos!$E$2:$E$23</xm:f>
          </x14:formula1>
          <xm:sqref>D8:H8</xm:sqref>
        </x14:dataValidation>
        <x14:dataValidation type="list" allowBlank="1" showInputMessage="1" showErrorMessage="1" xr:uid="{CD3A2E75-9EF4-45DA-A3E6-C2EF72EE76D1}">
          <x14:formula1>
            <xm:f>Datos!$D$2:$D$7</xm:f>
          </x14:formula1>
          <xm:sqref>K7:L7</xm:sqref>
        </x14:dataValidation>
        <x14:dataValidation type="list" allowBlank="1" showInputMessage="1" showErrorMessage="1" xr:uid="{BA6E26F5-65C4-4774-AEA1-732A6D165454}">
          <x14:formula1>
            <xm:f>Datos!$C$2:$C$3</xm:f>
          </x14:formula1>
          <xm:sqref>D7:H7</xm:sqref>
        </x14:dataValidation>
        <x14:dataValidation type="list" allowBlank="1" showInputMessage="1" showErrorMessage="1" xr:uid="{647D706A-D747-42FC-A8FC-89B52193D957}">
          <x14:formula1>
            <xm:f>Datos!$B$2:$B$6</xm:f>
          </x14:formula1>
          <xm:sqref>K6:L6</xm:sqref>
        </x14:dataValidation>
        <x14:dataValidation type="list" allowBlank="1" showInputMessage="1" showErrorMessage="1" xr:uid="{4C276DC2-1891-4891-A557-9238980274C4}">
          <x14:formula1>
            <xm:f>Datos!$A$2:$A$5</xm:f>
          </x14:formula1>
          <xm:sqref>D6:H6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4B2E-0FEE-4C00-92A2-D5204ACBBACC}">
  <sheetPr>
    <tabColor theme="5" tint="0.59999389629810485"/>
    <pageSetUpPr fitToPage="1"/>
  </sheetPr>
  <dimension ref="A1:L28"/>
  <sheetViews>
    <sheetView view="pageBreakPreview" topLeftCell="A11" zoomScale="60" zoomScaleNormal="100" workbookViewId="0">
      <selection activeCell="D17" sqref="D17:H17"/>
    </sheetView>
  </sheetViews>
  <sheetFormatPr defaultColWidth="8.7109375" defaultRowHeight="13.9"/>
  <cols>
    <col min="1" max="1" width="3.28515625" style="311" customWidth="1"/>
    <col min="2" max="2" width="9.28515625" style="311" customWidth="1"/>
    <col min="3" max="3" width="5.7109375" style="311" customWidth="1"/>
    <col min="4" max="4" width="6.7109375" style="311" customWidth="1"/>
    <col min="5" max="5" width="5.7109375" style="311" customWidth="1"/>
    <col min="6" max="6" width="10.28515625" style="311" customWidth="1"/>
    <col min="7" max="7" width="2.140625" style="311" customWidth="1"/>
    <col min="8" max="8" width="18.7109375" style="311" customWidth="1"/>
    <col min="9" max="9" width="12.7109375" style="311" customWidth="1"/>
    <col min="10" max="10" width="6.7109375" style="311" customWidth="1"/>
    <col min="11" max="11" width="18.7109375" style="311" customWidth="1"/>
    <col min="12" max="12" width="25.7109375" style="311" customWidth="1"/>
    <col min="13" max="16384" width="8.7109375" style="311"/>
  </cols>
  <sheetData>
    <row r="1" spans="1:12" ht="18.75" customHeight="1">
      <c r="A1" s="704"/>
      <c r="B1" s="705"/>
      <c r="C1" s="705"/>
      <c r="D1" s="705"/>
      <c r="E1" s="706"/>
      <c r="F1" s="713" t="s">
        <v>484</v>
      </c>
      <c r="G1" s="714"/>
      <c r="H1" s="714"/>
      <c r="I1" s="714"/>
      <c r="J1" s="714"/>
      <c r="K1" s="714"/>
      <c r="L1" s="271"/>
    </row>
    <row r="2" spans="1:12" ht="18.75" customHeight="1">
      <c r="A2" s="707"/>
      <c r="B2" s="708"/>
      <c r="C2" s="708"/>
      <c r="D2" s="708"/>
      <c r="E2" s="709"/>
      <c r="F2" s="715"/>
      <c r="G2" s="716"/>
      <c r="H2" s="716"/>
      <c r="I2" s="716"/>
      <c r="J2" s="716"/>
      <c r="K2" s="716"/>
      <c r="L2" s="271"/>
    </row>
    <row r="3" spans="1:12" ht="18.75" customHeight="1">
      <c r="A3" s="707"/>
      <c r="B3" s="708"/>
      <c r="C3" s="708"/>
      <c r="D3" s="708"/>
      <c r="E3" s="709"/>
      <c r="F3" s="713" t="s">
        <v>485</v>
      </c>
      <c r="G3" s="714"/>
      <c r="H3" s="714"/>
      <c r="I3" s="714"/>
      <c r="J3" s="714"/>
      <c r="K3" s="714"/>
      <c r="L3" s="271"/>
    </row>
    <row r="4" spans="1:12" ht="18.75" customHeight="1">
      <c r="A4" s="710"/>
      <c r="B4" s="711"/>
      <c r="C4" s="711"/>
      <c r="D4" s="711"/>
      <c r="E4" s="712"/>
      <c r="F4" s="715"/>
      <c r="G4" s="716"/>
      <c r="H4" s="716"/>
      <c r="I4" s="716"/>
      <c r="J4" s="716"/>
      <c r="K4" s="716"/>
      <c r="L4" s="271"/>
    </row>
    <row r="5" spans="1:12" ht="15.75" customHeight="1">
      <c r="A5" s="685" t="s">
        <v>486</v>
      </c>
      <c r="B5" s="686"/>
      <c r="C5" s="686"/>
      <c r="D5" s="686"/>
      <c r="E5" s="686"/>
      <c r="F5" s="686"/>
      <c r="G5" s="686"/>
      <c r="H5" s="686"/>
      <c r="I5" s="686"/>
      <c r="J5" s="686"/>
      <c r="K5" s="686"/>
      <c r="L5" s="699"/>
    </row>
    <row r="6" spans="1:12" ht="23.25" customHeight="1">
      <c r="A6" s="685" t="s">
        <v>487</v>
      </c>
      <c r="B6" s="686"/>
      <c r="C6" s="687"/>
      <c r="D6" s="680" t="s">
        <v>12</v>
      </c>
      <c r="E6" s="681"/>
      <c r="F6" s="681"/>
      <c r="G6" s="681"/>
      <c r="H6" s="682"/>
      <c r="I6" s="685" t="s">
        <v>488</v>
      </c>
      <c r="J6" s="687"/>
      <c r="K6" s="680" t="s">
        <v>37</v>
      </c>
      <c r="L6" s="682"/>
    </row>
    <row r="7" spans="1:12" ht="17.649999999999999" customHeight="1">
      <c r="A7" s="685" t="s">
        <v>489</v>
      </c>
      <c r="B7" s="686"/>
      <c r="C7" s="687"/>
      <c r="D7" s="680" t="s">
        <v>26</v>
      </c>
      <c r="E7" s="681"/>
      <c r="F7" s="681"/>
      <c r="G7" s="681"/>
      <c r="H7" s="682"/>
      <c r="I7" s="685" t="s">
        <v>98</v>
      </c>
      <c r="J7" s="687"/>
      <c r="K7" s="680" t="s">
        <v>15</v>
      </c>
      <c r="L7" s="682"/>
    </row>
    <row r="8" spans="1:12" ht="35.65" customHeight="1">
      <c r="A8" s="685" t="s">
        <v>490</v>
      </c>
      <c r="B8" s="686"/>
      <c r="C8" s="687"/>
      <c r="D8" s="680" t="s">
        <v>59</v>
      </c>
      <c r="E8" s="681"/>
      <c r="F8" s="681"/>
      <c r="G8" s="681"/>
      <c r="H8" s="682"/>
      <c r="I8" s="685" t="s">
        <v>491</v>
      </c>
      <c r="J8" s="687"/>
      <c r="K8" s="680" t="s">
        <v>73</v>
      </c>
      <c r="L8" s="682"/>
    </row>
    <row r="9" spans="1:12" ht="15.75" customHeight="1">
      <c r="A9" s="698" t="s">
        <v>492</v>
      </c>
      <c r="B9" s="691"/>
      <c r="C9" s="691"/>
      <c r="D9" s="691"/>
      <c r="E9" s="686"/>
      <c r="F9" s="686"/>
      <c r="G9" s="686"/>
      <c r="H9" s="686"/>
      <c r="I9" s="686"/>
      <c r="J9" s="686"/>
      <c r="K9" s="686"/>
      <c r="L9" s="699"/>
    </row>
    <row r="10" spans="1:12" ht="15.75" customHeight="1">
      <c r="A10" s="683" t="s">
        <v>493</v>
      </c>
      <c r="B10" s="683"/>
      <c r="C10" s="683"/>
      <c r="D10" s="683"/>
      <c r="E10" s="684" t="str">
        <f>+ACTIVIDAD_3!B13</f>
        <v>Brindar a 44500 mujeres orientación y asesoría jurídica en los espacios con presencia de la SDMujer</v>
      </c>
      <c r="F10" s="684"/>
      <c r="G10" s="684"/>
      <c r="H10" s="684"/>
      <c r="I10" s="684"/>
      <c r="J10" s="684"/>
      <c r="K10" s="684"/>
      <c r="L10" s="684"/>
    </row>
    <row r="11" spans="1:12" ht="34.5" customHeight="1">
      <c r="A11" s="700" t="s">
        <v>494</v>
      </c>
      <c r="B11" s="701"/>
      <c r="C11" s="701"/>
      <c r="D11" s="699"/>
      <c r="E11" s="702" t="str">
        <f>+ACTIVIDAD_3!I17</f>
        <v>Número de mujeres con orientación o asesoría jurídica en los espacios donde tiene presencia la SFCO de la SDMujer</v>
      </c>
      <c r="F11" s="684"/>
      <c r="G11" s="684"/>
      <c r="H11" s="684"/>
      <c r="I11" s="684"/>
      <c r="J11" s="684"/>
      <c r="K11" s="684"/>
      <c r="L11" s="703"/>
    </row>
    <row r="12" spans="1:12" ht="47.25" customHeight="1">
      <c r="A12" s="685" t="s">
        <v>495</v>
      </c>
      <c r="B12" s="686"/>
      <c r="C12" s="686"/>
      <c r="D12" s="687"/>
      <c r="E12" s="702" t="s">
        <v>539</v>
      </c>
      <c r="F12" s="684"/>
      <c r="G12" s="684"/>
      <c r="H12" s="684"/>
      <c r="I12" s="684"/>
      <c r="J12" s="684"/>
      <c r="K12" s="684"/>
      <c r="L12" s="703"/>
    </row>
    <row r="13" spans="1:12" ht="28.5" customHeight="1">
      <c r="A13" s="685" t="s">
        <v>497</v>
      </c>
      <c r="B13" s="686"/>
      <c r="C13" s="687"/>
      <c r="D13" s="680" t="s">
        <v>498</v>
      </c>
      <c r="E13" s="681"/>
      <c r="F13" s="681"/>
      <c r="G13" s="681"/>
      <c r="H13" s="682"/>
      <c r="I13" s="685" t="s">
        <v>499</v>
      </c>
      <c r="J13" s="687"/>
      <c r="K13" s="680" t="s">
        <v>49</v>
      </c>
      <c r="L13" s="682"/>
    </row>
    <row r="14" spans="1:12" ht="15.75" customHeight="1">
      <c r="A14" s="685" t="s">
        <v>500</v>
      </c>
      <c r="B14" s="686"/>
      <c r="C14" s="686"/>
      <c r="D14" s="686"/>
      <c r="E14" s="686"/>
      <c r="F14" s="686"/>
      <c r="G14" s="686"/>
      <c r="H14" s="686"/>
      <c r="I14" s="686"/>
      <c r="J14" s="686"/>
      <c r="K14" s="686"/>
      <c r="L14" s="699"/>
    </row>
    <row r="15" spans="1:12" ht="25.5" customHeight="1">
      <c r="A15" s="685" t="s">
        <v>501</v>
      </c>
      <c r="B15" s="686"/>
      <c r="C15" s="687"/>
      <c r="D15" s="680" t="s">
        <v>19</v>
      </c>
      <c r="E15" s="681"/>
      <c r="F15" s="681"/>
      <c r="G15" s="681"/>
      <c r="H15" s="682"/>
      <c r="I15" s="685" t="s">
        <v>502</v>
      </c>
      <c r="J15" s="687"/>
      <c r="K15" s="680" t="s">
        <v>20</v>
      </c>
      <c r="L15" s="682"/>
    </row>
    <row r="16" spans="1:12" ht="25.5" customHeight="1">
      <c r="A16" s="685" t="s">
        <v>503</v>
      </c>
      <c r="B16" s="686"/>
      <c r="C16" s="687"/>
      <c r="D16" s="723">
        <f>ACTIVIDAD_3!D38</f>
        <v>12300</v>
      </c>
      <c r="E16" s="724"/>
      <c r="F16" s="724"/>
      <c r="G16" s="724"/>
      <c r="H16" s="725"/>
      <c r="I16" s="685" t="s">
        <v>237</v>
      </c>
      <c r="J16" s="687"/>
      <c r="K16" s="680" t="s">
        <v>21</v>
      </c>
      <c r="L16" s="682"/>
    </row>
    <row r="17" spans="1:12" ht="27.4" customHeight="1">
      <c r="A17" s="685" t="s">
        <v>504</v>
      </c>
      <c r="B17" s="686"/>
      <c r="C17" s="687"/>
      <c r="D17" s="680" t="s">
        <v>498</v>
      </c>
      <c r="E17" s="681"/>
      <c r="F17" s="681"/>
      <c r="G17" s="681"/>
      <c r="H17" s="682"/>
      <c r="I17" s="680"/>
      <c r="J17" s="681"/>
      <c r="K17" s="681"/>
      <c r="L17" s="682"/>
    </row>
    <row r="18" spans="1:12" ht="12" customHeight="1">
      <c r="A18" s="278" t="s">
        <v>505</v>
      </c>
      <c r="B18" s="278" t="s">
        <v>506</v>
      </c>
      <c r="C18" s="685" t="s">
        <v>507</v>
      </c>
      <c r="D18" s="686"/>
      <c r="E18" s="686"/>
      <c r="F18" s="686"/>
      <c r="G18" s="687"/>
      <c r="H18" s="685" t="s">
        <v>508</v>
      </c>
      <c r="I18" s="687"/>
      <c r="J18" s="685" t="s">
        <v>509</v>
      </c>
      <c r="K18" s="687"/>
      <c r="L18" s="278" t="s">
        <v>510</v>
      </c>
    </row>
    <row r="19" spans="1:12" ht="64.5" customHeight="1">
      <c r="A19" s="367">
        <v>1</v>
      </c>
      <c r="B19" s="274" t="s">
        <v>498</v>
      </c>
      <c r="C19" s="680" t="s">
        <v>540</v>
      </c>
      <c r="D19" s="681"/>
      <c r="E19" s="681"/>
      <c r="F19" s="681"/>
      <c r="G19" s="682"/>
      <c r="H19" s="680" t="s">
        <v>541</v>
      </c>
      <c r="I19" s="682"/>
      <c r="J19" s="680" t="s">
        <v>22</v>
      </c>
      <c r="K19" s="682"/>
      <c r="L19" s="274" t="s">
        <v>530</v>
      </c>
    </row>
    <row r="20" spans="1:12" ht="64.5" customHeight="1">
      <c r="A20" s="367">
        <v>2</v>
      </c>
      <c r="B20" s="274" t="s">
        <v>498</v>
      </c>
      <c r="C20" s="680" t="s">
        <v>542</v>
      </c>
      <c r="D20" s="681"/>
      <c r="E20" s="681"/>
      <c r="F20" s="681"/>
      <c r="G20" s="682"/>
      <c r="H20" s="680" t="s">
        <v>543</v>
      </c>
      <c r="I20" s="682"/>
      <c r="J20" s="680" t="s">
        <v>22</v>
      </c>
      <c r="K20" s="682"/>
      <c r="L20" s="274" t="s">
        <v>530</v>
      </c>
    </row>
    <row r="21" spans="1:12" ht="64.5" customHeight="1">
      <c r="A21" s="367">
        <v>3</v>
      </c>
      <c r="B21" s="274" t="s">
        <v>498</v>
      </c>
      <c r="C21" s="680" t="s">
        <v>544</v>
      </c>
      <c r="D21" s="681"/>
      <c r="E21" s="681"/>
      <c r="F21" s="681"/>
      <c r="G21" s="682"/>
      <c r="H21" s="680" t="s">
        <v>545</v>
      </c>
      <c r="I21" s="682"/>
      <c r="J21" s="680" t="s">
        <v>22</v>
      </c>
      <c r="K21" s="682"/>
      <c r="L21" s="274" t="s">
        <v>530</v>
      </c>
    </row>
    <row r="22" spans="1:12" ht="25.5" customHeight="1">
      <c r="A22" s="278" t="s">
        <v>505</v>
      </c>
      <c r="B22" s="685" t="s">
        <v>514</v>
      </c>
      <c r="C22" s="686"/>
      <c r="D22" s="686"/>
      <c r="E22" s="686"/>
      <c r="F22" s="686"/>
      <c r="G22" s="686"/>
      <c r="H22" s="686"/>
      <c r="I22" s="686"/>
      <c r="J22" s="686"/>
      <c r="K22" s="687"/>
      <c r="L22" s="278" t="s">
        <v>515</v>
      </c>
    </row>
    <row r="23" spans="1:12" ht="51.75" customHeight="1">
      <c r="A23" s="273">
        <v>1</v>
      </c>
      <c r="B23" s="680" t="s">
        <v>546</v>
      </c>
      <c r="C23" s="681"/>
      <c r="D23" s="681"/>
      <c r="E23" s="681"/>
      <c r="F23" s="681"/>
      <c r="G23" s="681"/>
      <c r="H23" s="681"/>
      <c r="I23" s="681"/>
      <c r="J23" s="681"/>
      <c r="K23" s="682"/>
      <c r="L23" s="274" t="s">
        <v>22</v>
      </c>
    </row>
    <row r="24" spans="1:12" ht="15.75" customHeight="1">
      <c r="A24" s="685" t="s">
        <v>517</v>
      </c>
      <c r="B24" s="686"/>
      <c r="C24" s="686"/>
      <c r="D24" s="686"/>
      <c r="E24" s="686"/>
      <c r="F24" s="691"/>
      <c r="G24" s="691"/>
      <c r="H24" s="686"/>
      <c r="I24" s="691"/>
      <c r="J24" s="691"/>
      <c r="K24" s="686"/>
      <c r="L24" s="692"/>
    </row>
    <row r="25" spans="1:12" ht="26.25" customHeight="1">
      <c r="A25" s="685" t="s">
        <v>518</v>
      </c>
      <c r="B25" s="686"/>
      <c r="C25" s="687"/>
      <c r="D25" s="680">
        <v>7421</v>
      </c>
      <c r="E25" s="681"/>
      <c r="F25" s="683" t="s">
        <v>519</v>
      </c>
      <c r="G25" s="683"/>
      <c r="H25" s="285">
        <v>2024</v>
      </c>
      <c r="I25" s="683" t="s">
        <v>520</v>
      </c>
      <c r="J25" s="683"/>
      <c r="K25" s="272"/>
      <c r="L25" s="284" t="s">
        <v>521</v>
      </c>
    </row>
    <row r="26" spans="1:12" ht="26.25" customHeight="1">
      <c r="A26" s="685" t="s">
        <v>522</v>
      </c>
      <c r="B26" s="686"/>
      <c r="C26" s="687"/>
      <c r="D26" s="680" t="s">
        <v>547</v>
      </c>
      <c r="E26" s="681"/>
      <c r="F26" s="693"/>
      <c r="G26" s="693"/>
      <c r="H26" s="681"/>
      <c r="I26" s="693"/>
      <c r="J26" s="693"/>
      <c r="K26" s="681"/>
      <c r="L26" s="694"/>
    </row>
    <row r="27" spans="1:12" ht="45.75" customHeight="1">
      <c r="A27" s="685" t="s">
        <v>524</v>
      </c>
      <c r="B27" s="686"/>
      <c r="C27" s="687"/>
      <c r="D27" s="688" t="s">
        <v>548</v>
      </c>
      <c r="E27" s="690"/>
      <c r="F27" s="690"/>
      <c r="G27" s="690"/>
      <c r="H27" s="690"/>
      <c r="I27" s="690"/>
      <c r="J27" s="690"/>
      <c r="K27" s="690"/>
      <c r="L27" s="689"/>
    </row>
    <row r="28" spans="1:12" ht="17.649999999999999" customHeight="1">
      <c r="A28" s="685" t="s">
        <v>526</v>
      </c>
      <c r="B28" s="686"/>
      <c r="C28" s="687"/>
      <c r="D28" s="680"/>
      <c r="E28" s="681"/>
      <c r="F28" s="681"/>
      <c r="G28" s="681"/>
      <c r="H28" s="681"/>
      <c r="I28" s="681"/>
      <c r="J28" s="681"/>
      <c r="K28" s="681"/>
      <c r="L28" s="68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611AE3E9-B0B3-4361-892C-90625843D483}">
          <x14:formula1>
            <xm:f>Datos!$K$2:$K$3</xm:f>
          </x14:formula1>
          <xm:sqref>J19:K21</xm:sqref>
        </x14:dataValidation>
        <x14:dataValidation type="list" allowBlank="1" showInputMessage="1" showErrorMessage="1" xr:uid="{499781E4-99F2-496F-BEDB-4EFC5DD48240}">
          <x14:formula1>
            <xm:f>Datos!$K$2:$K$4</xm:f>
          </x14:formula1>
          <xm:sqref>L23</xm:sqref>
        </x14:dataValidation>
        <x14:dataValidation type="list" allowBlank="1" showInputMessage="1" showErrorMessage="1" xr:uid="{BD0BE15D-8C6A-446B-B5D0-0980C5748746}">
          <x14:formula1>
            <xm:f>Datos!$J$2:$J$5</xm:f>
          </x14:formula1>
          <xm:sqref>K16:L16</xm:sqref>
        </x14:dataValidation>
        <x14:dataValidation type="list" allowBlank="1" showInputMessage="1" showErrorMessage="1" xr:uid="{BD1F4C7C-0736-4089-A8C9-D6B734C67F8F}">
          <x14:formula1>
            <xm:f>Datos!$I$2:$I$7</xm:f>
          </x14:formula1>
          <xm:sqref>K15:L15</xm:sqref>
        </x14:dataValidation>
        <x14:dataValidation type="list" allowBlank="1" showInputMessage="1" showErrorMessage="1" xr:uid="{230CA90D-7503-4FAC-ACD5-FDCBD1B63371}">
          <x14:formula1>
            <xm:f>Datos!$H$2:$H$3</xm:f>
          </x14:formula1>
          <xm:sqref>D15:H15</xm:sqref>
        </x14:dataValidation>
        <x14:dataValidation type="list" allowBlank="1" showInputMessage="1" showErrorMessage="1" xr:uid="{85670F55-B2B4-48D6-8D94-72364AD7A7B6}">
          <x14:formula1>
            <xm:f>Datos!$G$2:$G$8</xm:f>
          </x14:formula1>
          <xm:sqref>K13:L13</xm:sqref>
        </x14:dataValidation>
        <x14:dataValidation type="list" allowBlank="1" showInputMessage="1" showErrorMessage="1" xr:uid="{B44DCEB0-52C8-4179-B79F-8EA8D4DF8588}">
          <x14:formula1>
            <xm:f>Datos!$F$2:$F$18</xm:f>
          </x14:formula1>
          <xm:sqref>K8:L8</xm:sqref>
        </x14:dataValidation>
        <x14:dataValidation type="list" allowBlank="1" showInputMessage="1" showErrorMessage="1" xr:uid="{3B72E189-F09B-423A-A029-BAD692C96319}">
          <x14:formula1>
            <xm:f>Datos!$E$2:$E$23</xm:f>
          </x14:formula1>
          <xm:sqref>D8:H8</xm:sqref>
        </x14:dataValidation>
        <x14:dataValidation type="list" allowBlank="1" showInputMessage="1" showErrorMessage="1" xr:uid="{386E4B93-814C-4342-9C87-DEC3A907507E}">
          <x14:formula1>
            <xm:f>Datos!$D$2:$D$7</xm:f>
          </x14:formula1>
          <xm:sqref>K7:L7</xm:sqref>
        </x14:dataValidation>
        <x14:dataValidation type="list" allowBlank="1" showInputMessage="1" showErrorMessage="1" xr:uid="{91A4B5A3-1975-4B21-A009-8CBC75BFCF87}">
          <x14:formula1>
            <xm:f>Datos!$C$2:$C$3</xm:f>
          </x14:formula1>
          <xm:sqref>D7:H7</xm:sqref>
        </x14:dataValidation>
        <x14:dataValidation type="list" allowBlank="1" showInputMessage="1" showErrorMessage="1" xr:uid="{CE8D9896-E8BD-4719-9C37-409FC08BF14C}">
          <x14:formula1>
            <xm:f>Datos!$B$2:$B$6</xm:f>
          </x14:formula1>
          <xm:sqref>K6:L6</xm:sqref>
        </x14:dataValidation>
        <x14:dataValidation type="list" allowBlank="1" showInputMessage="1" showErrorMessage="1" xr:uid="{9BA31A4C-1C9A-4455-AC91-19D110B182A5}">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B37F-751E-4DFF-8AB8-208C9BA01CC6}">
  <sheetPr>
    <tabColor theme="5" tint="0.59999389629810485"/>
    <pageSetUpPr fitToPage="1"/>
  </sheetPr>
  <dimension ref="A1:L28"/>
  <sheetViews>
    <sheetView view="pageBreakPreview" topLeftCell="A11" zoomScale="85" zoomScaleNormal="100" zoomScaleSheetLayoutView="85" workbookViewId="0">
      <selection activeCell="D17" sqref="D17:H17"/>
    </sheetView>
  </sheetViews>
  <sheetFormatPr defaultColWidth="8.7109375" defaultRowHeight="13.9"/>
  <cols>
    <col min="1" max="1" width="3.28515625" style="311" customWidth="1"/>
    <col min="2" max="2" width="9.28515625" style="311" customWidth="1"/>
    <col min="3" max="3" width="5.7109375" style="311" customWidth="1"/>
    <col min="4" max="4" width="6.7109375" style="311" customWidth="1"/>
    <col min="5" max="5" width="5.7109375" style="311" customWidth="1"/>
    <col min="6" max="6" width="10.28515625" style="311" customWidth="1"/>
    <col min="7" max="7" width="2.140625" style="311" customWidth="1"/>
    <col min="8" max="8" width="18.7109375" style="311" customWidth="1"/>
    <col min="9" max="9" width="12.7109375" style="311" customWidth="1"/>
    <col min="10" max="10" width="6.7109375" style="311" customWidth="1"/>
    <col min="11" max="11" width="18.7109375" style="311" customWidth="1"/>
    <col min="12" max="12" width="25.7109375" style="311" customWidth="1"/>
    <col min="13" max="16384" width="8.7109375" style="311"/>
  </cols>
  <sheetData>
    <row r="1" spans="1:12" ht="18.75" customHeight="1">
      <c r="A1" s="704"/>
      <c r="B1" s="705"/>
      <c r="C1" s="705"/>
      <c r="D1" s="705"/>
      <c r="E1" s="706"/>
      <c r="F1" s="713" t="s">
        <v>484</v>
      </c>
      <c r="G1" s="714"/>
      <c r="H1" s="714"/>
      <c r="I1" s="714"/>
      <c r="J1" s="714"/>
      <c r="K1" s="714"/>
      <c r="L1" s="271"/>
    </row>
    <row r="2" spans="1:12" ht="18.75" customHeight="1">
      <c r="A2" s="707"/>
      <c r="B2" s="708"/>
      <c r="C2" s="708"/>
      <c r="D2" s="708"/>
      <c r="E2" s="709"/>
      <c r="F2" s="715"/>
      <c r="G2" s="716"/>
      <c r="H2" s="716"/>
      <c r="I2" s="716"/>
      <c r="J2" s="716"/>
      <c r="K2" s="716"/>
      <c r="L2" s="271"/>
    </row>
    <row r="3" spans="1:12" ht="18.75" customHeight="1">
      <c r="A3" s="707"/>
      <c r="B3" s="708"/>
      <c r="C3" s="708"/>
      <c r="D3" s="708"/>
      <c r="E3" s="709"/>
      <c r="F3" s="713" t="s">
        <v>485</v>
      </c>
      <c r="G3" s="714"/>
      <c r="H3" s="714"/>
      <c r="I3" s="714"/>
      <c r="J3" s="714"/>
      <c r="K3" s="714"/>
      <c r="L3" s="271"/>
    </row>
    <row r="4" spans="1:12" ht="18.75" customHeight="1">
      <c r="A4" s="710"/>
      <c r="B4" s="711"/>
      <c r="C4" s="711"/>
      <c r="D4" s="711"/>
      <c r="E4" s="712"/>
      <c r="F4" s="715"/>
      <c r="G4" s="716"/>
      <c r="H4" s="716"/>
      <c r="I4" s="716"/>
      <c r="J4" s="716"/>
      <c r="K4" s="716"/>
      <c r="L4" s="271"/>
    </row>
    <row r="5" spans="1:12" ht="15.75" customHeight="1">
      <c r="A5" s="685" t="s">
        <v>486</v>
      </c>
      <c r="B5" s="686"/>
      <c r="C5" s="686"/>
      <c r="D5" s="686"/>
      <c r="E5" s="686"/>
      <c r="F5" s="686"/>
      <c r="G5" s="686"/>
      <c r="H5" s="686"/>
      <c r="I5" s="686"/>
      <c r="J5" s="686"/>
      <c r="K5" s="686"/>
      <c r="L5" s="699"/>
    </row>
    <row r="6" spans="1:12" ht="23.25" customHeight="1">
      <c r="A6" s="685" t="s">
        <v>487</v>
      </c>
      <c r="B6" s="686"/>
      <c r="C6" s="687"/>
      <c r="D6" s="680" t="s">
        <v>12</v>
      </c>
      <c r="E6" s="681"/>
      <c r="F6" s="681"/>
      <c r="G6" s="681"/>
      <c r="H6" s="682"/>
      <c r="I6" s="685" t="s">
        <v>488</v>
      </c>
      <c r="J6" s="687"/>
      <c r="K6" s="680" t="s">
        <v>37</v>
      </c>
      <c r="L6" s="682"/>
    </row>
    <row r="7" spans="1:12" ht="17.649999999999999" customHeight="1">
      <c r="A7" s="685" t="s">
        <v>489</v>
      </c>
      <c r="B7" s="686"/>
      <c r="C7" s="687"/>
      <c r="D7" s="680" t="s">
        <v>26</v>
      </c>
      <c r="E7" s="681"/>
      <c r="F7" s="681"/>
      <c r="G7" s="681"/>
      <c r="H7" s="682"/>
      <c r="I7" s="685" t="s">
        <v>98</v>
      </c>
      <c r="J7" s="687"/>
      <c r="K7" s="680" t="s">
        <v>15</v>
      </c>
      <c r="L7" s="682"/>
    </row>
    <row r="8" spans="1:12" ht="35.65" customHeight="1">
      <c r="A8" s="685" t="s">
        <v>490</v>
      </c>
      <c r="B8" s="686"/>
      <c r="C8" s="687"/>
      <c r="D8" s="680" t="s">
        <v>59</v>
      </c>
      <c r="E8" s="681"/>
      <c r="F8" s="681"/>
      <c r="G8" s="681"/>
      <c r="H8" s="682"/>
      <c r="I8" s="685" t="s">
        <v>491</v>
      </c>
      <c r="J8" s="687"/>
      <c r="K8" s="680" t="s">
        <v>73</v>
      </c>
      <c r="L8" s="682"/>
    </row>
    <row r="9" spans="1:12" ht="15.75" customHeight="1">
      <c r="A9" s="698" t="s">
        <v>492</v>
      </c>
      <c r="B9" s="691"/>
      <c r="C9" s="691"/>
      <c r="D9" s="691"/>
      <c r="E9" s="686"/>
      <c r="F9" s="686"/>
      <c r="G9" s="686"/>
      <c r="H9" s="686"/>
      <c r="I9" s="686"/>
      <c r="J9" s="686"/>
      <c r="K9" s="686"/>
      <c r="L9" s="699"/>
    </row>
    <row r="10" spans="1:12" ht="15.75" customHeight="1">
      <c r="A10" s="683" t="s">
        <v>493</v>
      </c>
      <c r="B10" s="683"/>
      <c r="C10" s="683"/>
      <c r="D10" s="683"/>
      <c r="E10" s="684" t="str">
        <f>+ACTIVIDAD_4!B13</f>
        <v>Realizar a 22000 mujeres acompañamiento psicosocial en los espacios con presencia de la SDMujer</v>
      </c>
      <c r="F10" s="684"/>
      <c r="G10" s="684"/>
      <c r="H10" s="684"/>
      <c r="I10" s="684"/>
      <c r="J10" s="684"/>
      <c r="K10" s="684"/>
      <c r="L10" s="684"/>
    </row>
    <row r="11" spans="1:12" ht="34.5" customHeight="1">
      <c r="A11" s="700" t="s">
        <v>494</v>
      </c>
      <c r="B11" s="701"/>
      <c r="C11" s="701"/>
      <c r="D11" s="699"/>
      <c r="E11" s="702" t="str">
        <f>+ACTIVIDAD_4!I17</f>
        <v>Número de mujeres con acompañamiento psicosocial  en los espacios donde tiene presencia la SFCO de la SDMujer</v>
      </c>
      <c r="F11" s="684"/>
      <c r="G11" s="684"/>
      <c r="H11" s="684"/>
      <c r="I11" s="684"/>
      <c r="J11" s="684"/>
      <c r="K11" s="684"/>
      <c r="L11" s="703"/>
    </row>
    <row r="12" spans="1:12" ht="47.25" customHeight="1">
      <c r="A12" s="685" t="s">
        <v>495</v>
      </c>
      <c r="B12" s="686"/>
      <c r="C12" s="686"/>
      <c r="D12" s="687"/>
      <c r="E12" s="702" t="s">
        <v>549</v>
      </c>
      <c r="F12" s="684"/>
      <c r="G12" s="684"/>
      <c r="H12" s="684"/>
      <c r="I12" s="684"/>
      <c r="J12" s="684"/>
      <c r="K12" s="684"/>
      <c r="L12" s="703"/>
    </row>
    <row r="13" spans="1:12" ht="28.5" customHeight="1">
      <c r="A13" s="685" t="s">
        <v>497</v>
      </c>
      <c r="B13" s="686"/>
      <c r="C13" s="687"/>
      <c r="D13" s="680" t="s">
        <v>498</v>
      </c>
      <c r="E13" s="681"/>
      <c r="F13" s="681"/>
      <c r="G13" s="681"/>
      <c r="H13" s="682"/>
      <c r="I13" s="685" t="s">
        <v>499</v>
      </c>
      <c r="J13" s="687"/>
      <c r="K13" s="680" t="s">
        <v>49</v>
      </c>
      <c r="L13" s="682"/>
    </row>
    <row r="14" spans="1:12" ht="15.75" customHeight="1">
      <c r="A14" s="685" t="s">
        <v>500</v>
      </c>
      <c r="B14" s="686"/>
      <c r="C14" s="686"/>
      <c r="D14" s="686"/>
      <c r="E14" s="686"/>
      <c r="F14" s="686"/>
      <c r="G14" s="686"/>
      <c r="H14" s="686"/>
      <c r="I14" s="686"/>
      <c r="J14" s="686"/>
      <c r="K14" s="686"/>
      <c r="L14" s="699"/>
    </row>
    <row r="15" spans="1:12" ht="25.5" customHeight="1">
      <c r="A15" s="685" t="s">
        <v>501</v>
      </c>
      <c r="B15" s="686"/>
      <c r="C15" s="687"/>
      <c r="D15" s="680" t="s">
        <v>19</v>
      </c>
      <c r="E15" s="681"/>
      <c r="F15" s="681"/>
      <c r="G15" s="681"/>
      <c r="H15" s="682"/>
      <c r="I15" s="685" t="s">
        <v>502</v>
      </c>
      <c r="J15" s="687"/>
      <c r="K15" s="680" t="s">
        <v>20</v>
      </c>
      <c r="L15" s="682"/>
    </row>
    <row r="16" spans="1:12" ht="25.5" customHeight="1">
      <c r="A16" s="685" t="s">
        <v>503</v>
      </c>
      <c r="B16" s="686"/>
      <c r="C16" s="687"/>
      <c r="D16" s="726">
        <f>ACTIVIDAD_4!D38</f>
        <v>6400</v>
      </c>
      <c r="E16" s="727"/>
      <c r="F16" s="727"/>
      <c r="G16" s="727"/>
      <c r="H16" s="728"/>
      <c r="I16" s="685" t="s">
        <v>237</v>
      </c>
      <c r="J16" s="687"/>
      <c r="K16" s="680" t="s">
        <v>21</v>
      </c>
      <c r="L16" s="682"/>
    </row>
    <row r="17" spans="1:12" ht="27.4" customHeight="1">
      <c r="A17" s="685" t="s">
        <v>504</v>
      </c>
      <c r="B17" s="686"/>
      <c r="C17" s="687"/>
      <c r="D17" s="680"/>
      <c r="E17" s="681"/>
      <c r="F17" s="681"/>
      <c r="G17" s="681"/>
      <c r="H17" s="682"/>
      <c r="I17" s="688"/>
      <c r="J17" s="690"/>
      <c r="K17" s="690"/>
      <c r="L17" s="689"/>
    </row>
    <row r="18" spans="1:12" ht="12" customHeight="1">
      <c r="A18" s="278" t="s">
        <v>505</v>
      </c>
      <c r="B18" s="278" t="s">
        <v>506</v>
      </c>
      <c r="C18" s="685" t="s">
        <v>507</v>
      </c>
      <c r="D18" s="686"/>
      <c r="E18" s="686"/>
      <c r="F18" s="686"/>
      <c r="G18" s="687"/>
      <c r="H18" s="685" t="s">
        <v>508</v>
      </c>
      <c r="I18" s="687"/>
      <c r="J18" s="685" t="s">
        <v>509</v>
      </c>
      <c r="K18" s="687"/>
      <c r="L18" s="278" t="s">
        <v>510</v>
      </c>
    </row>
    <row r="19" spans="1:12" ht="75" customHeight="1">
      <c r="A19" s="273">
        <v>1</v>
      </c>
      <c r="B19" s="274" t="s">
        <v>498</v>
      </c>
      <c r="C19" s="680" t="s">
        <v>550</v>
      </c>
      <c r="D19" s="681"/>
      <c r="E19" s="681"/>
      <c r="F19" s="681"/>
      <c r="G19" s="682"/>
      <c r="H19" s="680" t="s">
        <v>551</v>
      </c>
      <c r="I19" s="682"/>
      <c r="J19" s="688" t="s">
        <v>22</v>
      </c>
      <c r="K19" s="689"/>
      <c r="L19" s="274" t="s">
        <v>530</v>
      </c>
    </row>
    <row r="20" spans="1:12" ht="75" customHeight="1">
      <c r="A20" s="273">
        <v>2</v>
      </c>
      <c r="B20" s="274" t="s">
        <v>498</v>
      </c>
      <c r="C20" s="680" t="s">
        <v>552</v>
      </c>
      <c r="D20" s="681"/>
      <c r="E20" s="681"/>
      <c r="F20" s="681"/>
      <c r="G20" s="682"/>
      <c r="H20" s="680" t="s">
        <v>553</v>
      </c>
      <c r="I20" s="682"/>
      <c r="J20" s="688" t="s">
        <v>22</v>
      </c>
      <c r="K20" s="689"/>
      <c r="L20" s="274" t="s">
        <v>530</v>
      </c>
    </row>
    <row r="21" spans="1:12" ht="75" customHeight="1">
      <c r="A21" s="273">
        <v>3</v>
      </c>
      <c r="B21" s="274" t="s">
        <v>498</v>
      </c>
      <c r="C21" s="680" t="s">
        <v>554</v>
      </c>
      <c r="D21" s="681"/>
      <c r="E21" s="681"/>
      <c r="F21" s="681"/>
      <c r="G21" s="682"/>
      <c r="H21" s="680" t="s">
        <v>555</v>
      </c>
      <c r="I21" s="682"/>
      <c r="J21" s="688" t="s">
        <v>22</v>
      </c>
      <c r="K21" s="689"/>
      <c r="L21" s="274" t="s">
        <v>530</v>
      </c>
    </row>
    <row r="22" spans="1:12" ht="25.5" customHeight="1">
      <c r="A22" s="278" t="s">
        <v>505</v>
      </c>
      <c r="B22" s="685" t="s">
        <v>514</v>
      </c>
      <c r="C22" s="686"/>
      <c r="D22" s="686"/>
      <c r="E22" s="686"/>
      <c r="F22" s="686"/>
      <c r="G22" s="686"/>
      <c r="H22" s="686"/>
      <c r="I22" s="686"/>
      <c r="J22" s="686"/>
      <c r="K22" s="687"/>
      <c r="L22" s="278" t="s">
        <v>515</v>
      </c>
    </row>
    <row r="23" spans="1:12" ht="52.5" customHeight="1">
      <c r="A23" s="273">
        <v>1</v>
      </c>
      <c r="B23" s="680" t="s">
        <v>556</v>
      </c>
      <c r="C23" s="681"/>
      <c r="D23" s="681"/>
      <c r="E23" s="681"/>
      <c r="F23" s="681"/>
      <c r="G23" s="681"/>
      <c r="H23" s="681"/>
      <c r="I23" s="681"/>
      <c r="J23" s="681"/>
      <c r="K23" s="682"/>
      <c r="L23" s="274" t="s">
        <v>22</v>
      </c>
    </row>
    <row r="24" spans="1:12" ht="15.75" customHeight="1">
      <c r="A24" s="685" t="s">
        <v>517</v>
      </c>
      <c r="B24" s="686"/>
      <c r="C24" s="686"/>
      <c r="D24" s="686"/>
      <c r="E24" s="686"/>
      <c r="F24" s="691"/>
      <c r="G24" s="691"/>
      <c r="H24" s="686"/>
      <c r="I24" s="691"/>
      <c r="J24" s="691"/>
      <c r="K24" s="686"/>
      <c r="L24" s="692"/>
    </row>
    <row r="25" spans="1:12" ht="26.25" customHeight="1">
      <c r="A25" s="685" t="s">
        <v>518</v>
      </c>
      <c r="B25" s="686"/>
      <c r="C25" s="687"/>
      <c r="D25" s="680">
        <v>3603</v>
      </c>
      <c r="E25" s="681"/>
      <c r="F25" s="683" t="s">
        <v>519</v>
      </c>
      <c r="G25" s="683"/>
      <c r="H25" s="285">
        <v>2024</v>
      </c>
      <c r="I25" s="683" t="s">
        <v>520</v>
      </c>
      <c r="J25" s="683"/>
      <c r="K25" s="272"/>
      <c r="L25" s="284" t="s">
        <v>521</v>
      </c>
    </row>
    <row r="26" spans="1:12" ht="26.25" customHeight="1">
      <c r="A26" s="685" t="s">
        <v>522</v>
      </c>
      <c r="B26" s="686"/>
      <c r="C26" s="687"/>
      <c r="D26" s="680" t="s">
        <v>557</v>
      </c>
      <c r="E26" s="681"/>
      <c r="F26" s="693"/>
      <c r="G26" s="693"/>
      <c r="H26" s="681"/>
      <c r="I26" s="693"/>
      <c r="J26" s="693"/>
      <c r="K26" s="681"/>
      <c r="L26" s="694"/>
    </row>
    <row r="27" spans="1:12" ht="45.75" customHeight="1">
      <c r="A27" s="685" t="s">
        <v>524</v>
      </c>
      <c r="B27" s="686"/>
      <c r="C27" s="687"/>
      <c r="D27" s="688" t="s">
        <v>548</v>
      </c>
      <c r="E27" s="690"/>
      <c r="F27" s="690"/>
      <c r="G27" s="690"/>
      <c r="H27" s="690"/>
      <c r="I27" s="690"/>
      <c r="J27" s="690"/>
      <c r="K27" s="690"/>
      <c r="L27" s="689"/>
    </row>
    <row r="28" spans="1:12" ht="17.649999999999999" customHeight="1">
      <c r="A28" s="685" t="s">
        <v>526</v>
      </c>
      <c r="B28" s="686"/>
      <c r="C28" s="687"/>
      <c r="D28" s="680"/>
      <c r="E28" s="681"/>
      <c r="F28" s="681"/>
      <c r="G28" s="681"/>
      <c r="H28" s="681"/>
      <c r="I28" s="681"/>
      <c r="J28" s="681"/>
      <c r="K28" s="681"/>
      <c r="L28" s="68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CBD23BDD-96F5-4843-9DFF-E73CE742505A}">
          <x14:formula1>
            <xm:f>Datos!$A$2:$A$5</xm:f>
          </x14:formula1>
          <xm:sqref>D6:H6</xm:sqref>
        </x14:dataValidation>
        <x14:dataValidation type="list" allowBlank="1" showInputMessage="1" showErrorMessage="1" xr:uid="{5AD4B414-C7B7-4F91-AA38-E27A80778FB8}">
          <x14:formula1>
            <xm:f>Datos!$B$2:$B$6</xm:f>
          </x14:formula1>
          <xm:sqref>K6:L6</xm:sqref>
        </x14:dataValidation>
        <x14:dataValidation type="list" allowBlank="1" showInputMessage="1" showErrorMessage="1" xr:uid="{8655069A-08AE-41AB-9E33-FEF03163B769}">
          <x14:formula1>
            <xm:f>Datos!$C$2:$C$3</xm:f>
          </x14:formula1>
          <xm:sqref>D7:H7</xm:sqref>
        </x14:dataValidation>
        <x14:dataValidation type="list" allowBlank="1" showInputMessage="1" showErrorMessage="1" xr:uid="{E1232CA6-E9D8-4924-808E-24CE92A7F8AA}">
          <x14:formula1>
            <xm:f>Datos!$D$2:$D$7</xm:f>
          </x14:formula1>
          <xm:sqref>K7:L7</xm:sqref>
        </x14:dataValidation>
        <x14:dataValidation type="list" allowBlank="1" showInputMessage="1" showErrorMessage="1" xr:uid="{437CD749-214F-44C7-A64A-157400CE54B4}">
          <x14:formula1>
            <xm:f>Datos!$E$2:$E$23</xm:f>
          </x14:formula1>
          <xm:sqref>D8:H8</xm:sqref>
        </x14:dataValidation>
        <x14:dataValidation type="list" allowBlank="1" showInputMessage="1" showErrorMessage="1" xr:uid="{8616E055-A5F5-448D-BC4B-72B16074AAFC}">
          <x14:formula1>
            <xm:f>Datos!$F$2:$F$18</xm:f>
          </x14:formula1>
          <xm:sqref>K8:L8</xm:sqref>
        </x14:dataValidation>
        <x14:dataValidation type="list" allowBlank="1" showInputMessage="1" showErrorMessage="1" xr:uid="{939D6298-7679-47A2-BE97-1A299C35C251}">
          <x14:formula1>
            <xm:f>Datos!$G$2:$G$8</xm:f>
          </x14:formula1>
          <xm:sqref>K13:L13</xm:sqref>
        </x14:dataValidation>
        <x14:dataValidation type="list" allowBlank="1" showInputMessage="1" showErrorMessage="1" xr:uid="{B1F81C88-51B1-48C7-9ABE-E9224EAE4E02}">
          <x14:formula1>
            <xm:f>Datos!$H$2:$H$3</xm:f>
          </x14:formula1>
          <xm:sqref>D15:H15</xm:sqref>
        </x14:dataValidation>
        <x14:dataValidation type="list" allowBlank="1" showInputMessage="1" showErrorMessage="1" xr:uid="{4D379D5F-D598-49CC-B957-CDCC250C0D78}">
          <x14:formula1>
            <xm:f>Datos!$I$2:$I$7</xm:f>
          </x14:formula1>
          <xm:sqref>K15:L15</xm:sqref>
        </x14:dataValidation>
        <x14:dataValidation type="list" allowBlank="1" showInputMessage="1" showErrorMessage="1" xr:uid="{A40BF644-7864-400F-8BB0-6EEDC57E3179}">
          <x14:formula1>
            <xm:f>Datos!$J$2:$J$5</xm:f>
          </x14:formula1>
          <xm:sqref>K16:L16</xm:sqref>
        </x14:dataValidation>
        <x14:dataValidation type="list" allowBlank="1" showInputMessage="1" showErrorMessage="1" xr:uid="{8DEFA064-8B22-4C42-91F2-95162FD9C61B}">
          <x14:formula1>
            <xm:f>Datos!$K$2:$K$4</xm:f>
          </x14:formula1>
          <xm:sqref>L23</xm:sqref>
        </x14:dataValidation>
        <x14:dataValidation type="list" allowBlank="1" showInputMessage="1" showErrorMessage="1" xr:uid="{A9EC4099-FEDB-4CB8-ABE3-83FDFF7942DD}">
          <x14:formula1>
            <xm:f>Datos!$K$2:$K$3</xm:f>
          </x14:formula1>
          <xm:sqref>J19:K21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D2D5-43BB-42E2-BF34-EA3BBF07AB63}">
  <sheetPr>
    <tabColor theme="5" tint="0.59999389629810485"/>
    <pageSetUpPr fitToPage="1"/>
  </sheetPr>
  <dimension ref="A1:P28"/>
  <sheetViews>
    <sheetView view="pageBreakPreview" topLeftCell="A12" zoomScale="60" zoomScaleNormal="100" workbookViewId="0">
      <selection activeCell="D17" sqref="D17:H17"/>
    </sheetView>
  </sheetViews>
  <sheetFormatPr defaultColWidth="8.7109375" defaultRowHeight="13.9"/>
  <cols>
    <col min="1" max="1" width="3.28515625" style="311" customWidth="1"/>
    <col min="2" max="2" width="9.28515625" style="311" customWidth="1"/>
    <col min="3" max="3" width="5.7109375" style="311" customWidth="1"/>
    <col min="4" max="4" width="6.7109375" style="311" customWidth="1"/>
    <col min="5" max="5" width="5.7109375" style="311" customWidth="1"/>
    <col min="6" max="6" width="10.28515625" style="311" customWidth="1"/>
    <col min="7" max="7" width="2.140625" style="311" customWidth="1"/>
    <col min="8" max="8" width="18.7109375" style="311" customWidth="1"/>
    <col min="9" max="9" width="12.7109375" style="311" customWidth="1"/>
    <col min="10" max="10" width="6.7109375" style="311" customWidth="1"/>
    <col min="11" max="11" width="18.7109375" style="311" customWidth="1"/>
    <col min="12" max="12" width="25.7109375" style="311" customWidth="1"/>
    <col min="13" max="16384" width="8.7109375" style="311"/>
  </cols>
  <sheetData>
    <row r="1" spans="1:12" ht="18.75" customHeight="1">
      <c r="A1" s="704"/>
      <c r="B1" s="705"/>
      <c r="C1" s="705"/>
      <c r="D1" s="705"/>
      <c r="E1" s="706"/>
      <c r="F1" s="713" t="s">
        <v>484</v>
      </c>
      <c r="G1" s="714"/>
      <c r="H1" s="714"/>
      <c r="I1" s="714"/>
      <c r="J1" s="714"/>
      <c r="K1" s="714"/>
      <c r="L1" s="271"/>
    </row>
    <row r="2" spans="1:12" ht="18.75" customHeight="1">
      <c r="A2" s="707"/>
      <c r="B2" s="708"/>
      <c r="C2" s="708"/>
      <c r="D2" s="708"/>
      <c r="E2" s="709"/>
      <c r="F2" s="715"/>
      <c r="G2" s="716"/>
      <c r="H2" s="716"/>
      <c r="I2" s="716"/>
      <c r="J2" s="716"/>
      <c r="K2" s="716"/>
      <c r="L2" s="271"/>
    </row>
    <row r="3" spans="1:12" ht="18.75" customHeight="1">
      <c r="A3" s="707"/>
      <c r="B3" s="708"/>
      <c r="C3" s="708"/>
      <c r="D3" s="708"/>
      <c r="E3" s="709"/>
      <c r="F3" s="713" t="s">
        <v>485</v>
      </c>
      <c r="G3" s="714"/>
      <c r="H3" s="714"/>
      <c r="I3" s="714"/>
      <c r="J3" s="714"/>
      <c r="K3" s="714"/>
      <c r="L3" s="271"/>
    </row>
    <row r="4" spans="1:12" ht="18.75" customHeight="1">
      <c r="A4" s="710"/>
      <c r="B4" s="711"/>
      <c r="C4" s="711"/>
      <c r="D4" s="711"/>
      <c r="E4" s="712"/>
      <c r="F4" s="715"/>
      <c r="G4" s="716"/>
      <c r="H4" s="716"/>
      <c r="I4" s="716"/>
      <c r="J4" s="716"/>
      <c r="K4" s="716"/>
      <c r="L4" s="271"/>
    </row>
    <row r="5" spans="1:12" ht="15.75" customHeight="1">
      <c r="A5" s="685" t="s">
        <v>486</v>
      </c>
      <c r="B5" s="686"/>
      <c r="C5" s="686"/>
      <c r="D5" s="686"/>
      <c r="E5" s="686"/>
      <c r="F5" s="686"/>
      <c r="G5" s="686"/>
      <c r="H5" s="686"/>
      <c r="I5" s="686"/>
      <c r="J5" s="686"/>
      <c r="K5" s="686"/>
      <c r="L5" s="699"/>
    </row>
    <row r="6" spans="1:12" ht="23.25" customHeight="1">
      <c r="A6" s="685" t="s">
        <v>487</v>
      </c>
      <c r="B6" s="686"/>
      <c r="C6" s="687"/>
      <c r="D6" s="680" t="s">
        <v>12</v>
      </c>
      <c r="E6" s="681"/>
      <c r="F6" s="681"/>
      <c r="G6" s="681"/>
      <c r="H6" s="682"/>
      <c r="I6" s="685" t="s">
        <v>488</v>
      </c>
      <c r="J6" s="687"/>
      <c r="K6" s="680" t="s">
        <v>37</v>
      </c>
      <c r="L6" s="682"/>
    </row>
    <row r="7" spans="1:12" ht="17.649999999999999" customHeight="1">
      <c r="A7" s="685" t="s">
        <v>489</v>
      </c>
      <c r="B7" s="686"/>
      <c r="C7" s="687"/>
      <c r="D7" s="680" t="s">
        <v>26</v>
      </c>
      <c r="E7" s="681"/>
      <c r="F7" s="681"/>
      <c r="G7" s="681"/>
      <c r="H7" s="682"/>
      <c r="I7" s="685" t="s">
        <v>98</v>
      </c>
      <c r="J7" s="687"/>
      <c r="K7" s="680" t="s">
        <v>15</v>
      </c>
      <c r="L7" s="682"/>
    </row>
    <row r="8" spans="1:12" ht="35.65" customHeight="1">
      <c r="A8" s="685" t="s">
        <v>490</v>
      </c>
      <c r="B8" s="686"/>
      <c r="C8" s="687"/>
      <c r="D8" s="680" t="s">
        <v>59</v>
      </c>
      <c r="E8" s="681"/>
      <c r="F8" s="681"/>
      <c r="G8" s="681"/>
      <c r="H8" s="682"/>
      <c r="I8" s="685" t="s">
        <v>491</v>
      </c>
      <c r="J8" s="687"/>
      <c r="K8" s="680" t="s">
        <v>73</v>
      </c>
      <c r="L8" s="682"/>
    </row>
    <row r="9" spans="1:12" ht="15.75" customHeight="1">
      <c r="A9" s="698" t="s">
        <v>492</v>
      </c>
      <c r="B9" s="691"/>
      <c r="C9" s="691"/>
      <c r="D9" s="691"/>
      <c r="E9" s="686"/>
      <c r="F9" s="686"/>
      <c r="G9" s="686"/>
      <c r="H9" s="686"/>
      <c r="I9" s="686"/>
      <c r="J9" s="686"/>
      <c r="K9" s="686"/>
      <c r="L9" s="699"/>
    </row>
    <row r="10" spans="1:12" ht="15.75" customHeight="1">
      <c r="A10" s="683" t="s">
        <v>493</v>
      </c>
      <c r="B10" s="683"/>
      <c r="C10" s="683"/>
      <c r="D10" s="683"/>
      <c r="E10" s="684" t="str">
        <f>+ACTIVIDAD_5!B13</f>
        <v>Gestionar 9500 activaciones de rutas y servicios de la oferta distrital para la atención integral a mujeres</v>
      </c>
      <c r="F10" s="684"/>
      <c r="G10" s="684"/>
      <c r="H10" s="684"/>
      <c r="I10" s="684"/>
      <c r="J10" s="684"/>
      <c r="K10" s="684"/>
      <c r="L10" s="684"/>
    </row>
    <row r="11" spans="1:12" ht="34.5" customHeight="1">
      <c r="A11" s="700" t="s">
        <v>494</v>
      </c>
      <c r="B11" s="701"/>
      <c r="C11" s="701"/>
      <c r="D11" s="699"/>
      <c r="E11" s="702" t="str">
        <f>+ACTIVIDAD_5!I17</f>
        <v>Número de atenciones (activaciones de rutas y servicios) de la oferta distrital brindadas para la atención integral a mujeres</v>
      </c>
      <c r="F11" s="684"/>
      <c r="G11" s="684"/>
      <c r="H11" s="684"/>
      <c r="I11" s="684"/>
      <c r="J11" s="684"/>
      <c r="K11" s="684"/>
      <c r="L11" s="703"/>
    </row>
    <row r="12" spans="1:12" ht="47.25" customHeight="1">
      <c r="A12" s="685" t="s">
        <v>495</v>
      </c>
      <c r="B12" s="686"/>
      <c r="C12" s="686"/>
      <c r="D12" s="687"/>
      <c r="E12" s="702" t="s">
        <v>558</v>
      </c>
      <c r="F12" s="684"/>
      <c r="G12" s="684"/>
      <c r="H12" s="684"/>
      <c r="I12" s="684"/>
      <c r="J12" s="684"/>
      <c r="K12" s="684"/>
      <c r="L12" s="703"/>
    </row>
    <row r="13" spans="1:12" ht="28.5" customHeight="1">
      <c r="A13" s="685" t="s">
        <v>497</v>
      </c>
      <c r="B13" s="686"/>
      <c r="C13" s="687"/>
      <c r="D13" s="680" t="s">
        <v>498</v>
      </c>
      <c r="E13" s="681"/>
      <c r="F13" s="681"/>
      <c r="G13" s="681"/>
      <c r="H13" s="682"/>
      <c r="I13" s="685" t="s">
        <v>499</v>
      </c>
      <c r="J13" s="687"/>
      <c r="K13" s="680" t="s">
        <v>49</v>
      </c>
      <c r="L13" s="682"/>
    </row>
    <row r="14" spans="1:12" ht="15.75" customHeight="1">
      <c r="A14" s="685" t="s">
        <v>500</v>
      </c>
      <c r="B14" s="686"/>
      <c r="C14" s="686"/>
      <c r="D14" s="686"/>
      <c r="E14" s="686"/>
      <c r="F14" s="686"/>
      <c r="G14" s="686"/>
      <c r="H14" s="686"/>
      <c r="I14" s="686"/>
      <c r="J14" s="686"/>
      <c r="K14" s="686"/>
      <c r="L14" s="699"/>
    </row>
    <row r="15" spans="1:12" ht="25.5" customHeight="1">
      <c r="A15" s="685" t="s">
        <v>501</v>
      </c>
      <c r="B15" s="686"/>
      <c r="C15" s="687"/>
      <c r="D15" s="680" t="s">
        <v>19</v>
      </c>
      <c r="E15" s="681"/>
      <c r="F15" s="681"/>
      <c r="G15" s="681"/>
      <c r="H15" s="682"/>
      <c r="I15" s="685" t="s">
        <v>502</v>
      </c>
      <c r="J15" s="687"/>
      <c r="K15" s="680" t="s">
        <v>20</v>
      </c>
      <c r="L15" s="682"/>
    </row>
    <row r="16" spans="1:12" ht="25.5" customHeight="1">
      <c r="A16" s="685" t="s">
        <v>503</v>
      </c>
      <c r="B16" s="686"/>
      <c r="C16" s="687"/>
      <c r="D16" s="726">
        <f>ACTIVIDAD_5!D38</f>
        <v>3000</v>
      </c>
      <c r="E16" s="727"/>
      <c r="F16" s="727"/>
      <c r="G16" s="727"/>
      <c r="H16" s="728"/>
      <c r="I16" s="685" t="s">
        <v>237</v>
      </c>
      <c r="J16" s="687"/>
      <c r="K16" s="680" t="s">
        <v>21</v>
      </c>
      <c r="L16" s="682"/>
    </row>
    <row r="17" spans="1:16" ht="27.4" customHeight="1">
      <c r="A17" s="685" t="s">
        <v>504</v>
      </c>
      <c r="B17" s="686"/>
      <c r="C17" s="687"/>
      <c r="D17" s="680" t="s">
        <v>498</v>
      </c>
      <c r="E17" s="681"/>
      <c r="F17" s="681"/>
      <c r="G17" s="681"/>
      <c r="H17" s="682"/>
      <c r="I17" s="688"/>
      <c r="J17" s="690"/>
      <c r="K17" s="690"/>
      <c r="L17" s="689"/>
      <c r="M17" s="999"/>
      <c r="N17" s="999"/>
      <c r="O17" s="999"/>
      <c r="P17" s="999"/>
    </row>
    <row r="18" spans="1:16" ht="12" customHeight="1">
      <c r="A18" s="278" t="s">
        <v>505</v>
      </c>
      <c r="B18" s="278" t="s">
        <v>506</v>
      </c>
      <c r="C18" s="685" t="s">
        <v>507</v>
      </c>
      <c r="D18" s="686"/>
      <c r="E18" s="686"/>
      <c r="F18" s="686"/>
      <c r="G18" s="687"/>
      <c r="H18" s="685" t="s">
        <v>508</v>
      </c>
      <c r="I18" s="687"/>
      <c r="J18" s="685" t="s">
        <v>509</v>
      </c>
      <c r="K18" s="687"/>
      <c r="L18" s="278" t="s">
        <v>510</v>
      </c>
      <c r="M18" s="999"/>
      <c r="N18" s="999"/>
      <c r="O18" s="999"/>
      <c r="P18" s="999"/>
    </row>
    <row r="19" spans="1:16" ht="48.75" customHeight="1">
      <c r="A19" s="273">
        <v>1</v>
      </c>
      <c r="B19" s="274" t="s">
        <v>498</v>
      </c>
      <c r="C19" s="680" t="s">
        <v>559</v>
      </c>
      <c r="D19" s="681"/>
      <c r="E19" s="681"/>
      <c r="F19" s="681"/>
      <c r="G19" s="682"/>
      <c r="H19" s="729" t="s">
        <v>560</v>
      </c>
      <c r="I19" s="730"/>
      <c r="J19" s="688" t="s">
        <v>22</v>
      </c>
      <c r="K19" s="689"/>
      <c r="L19" s="274" t="s">
        <v>530</v>
      </c>
      <c r="M19" s="999"/>
      <c r="N19" s="999"/>
      <c r="O19" s="999"/>
      <c r="P19" s="999" t="s">
        <v>561</v>
      </c>
    </row>
    <row r="20" spans="1:16" ht="19.5" customHeight="1">
      <c r="A20" s="273">
        <v>2</v>
      </c>
      <c r="B20" s="274"/>
      <c r="C20" s="680"/>
      <c r="D20" s="681"/>
      <c r="E20" s="681"/>
      <c r="F20" s="681"/>
      <c r="G20" s="682"/>
      <c r="H20" s="680"/>
      <c r="I20" s="682"/>
      <c r="J20" s="688"/>
      <c r="K20" s="689"/>
      <c r="L20" s="274"/>
      <c r="M20" s="999"/>
      <c r="N20" s="999"/>
      <c r="O20" s="999"/>
      <c r="P20" s="999"/>
    </row>
    <row r="21" spans="1:16" ht="20.25" customHeight="1">
      <c r="A21" s="273">
        <v>3</v>
      </c>
      <c r="B21" s="274"/>
      <c r="C21" s="680"/>
      <c r="D21" s="681"/>
      <c r="E21" s="681"/>
      <c r="F21" s="681"/>
      <c r="G21" s="682"/>
      <c r="H21" s="680"/>
      <c r="I21" s="682"/>
      <c r="J21" s="688"/>
      <c r="K21" s="689"/>
      <c r="L21" s="274"/>
      <c r="M21" s="999"/>
      <c r="N21" s="999"/>
      <c r="O21" s="999"/>
      <c r="P21" s="999"/>
    </row>
    <row r="22" spans="1:16" ht="25.5" customHeight="1">
      <c r="A22" s="278" t="s">
        <v>505</v>
      </c>
      <c r="B22" s="685" t="s">
        <v>514</v>
      </c>
      <c r="C22" s="686"/>
      <c r="D22" s="686"/>
      <c r="E22" s="686"/>
      <c r="F22" s="686"/>
      <c r="G22" s="686"/>
      <c r="H22" s="686"/>
      <c r="I22" s="686"/>
      <c r="J22" s="686"/>
      <c r="K22" s="687"/>
      <c r="L22" s="278" t="s">
        <v>515</v>
      </c>
      <c r="M22" s="999"/>
      <c r="N22" s="999"/>
      <c r="O22" s="999"/>
      <c r="P22" s="999"/>
    </row>
    <row r="23" spans="1:16" ht="28.15" customHeight="1">
      <c r="A23" s="273">
        <v>1</v>
      </c>
      <c r="B23" s="680" t="s">
        <v>562</v>
      </c>
      <c r="C23" s="681"/>
      <c r="D23" s="681"/>
      <c r="E23" s="681"/>
      <c r="F23" s="681"/>
      <c r="G23" s="681"/>
      <c r="H23" s="681"/>
      <c r="I23" s="681"/>
      <c r="J23" s="681"/>
      <c r="K23" s="682"/>
      <c r="L23" s="274" t="s">
        <v>22</v>
      </c>
      <c r="M23" s="999"/>
      <c r="N23" s="999"/>
      <c r="O23" s="999"/>
      <c r="P23" s="999"/>
    </row>
    <row r="24" spans="1:16" ht="15.75" customHeight="1">
      <c r="A24" s="685" t="s">
        <v>517</v>
      </c>
      <c r="B24" s="686"/>
      <c r="C24" s="686"/>
      <c r="D24" s="686"/>
      <c r="E24" s="686"/>
      <c r="F24" s="691"/>
      <c r="G24" s="691"/>
      <c r="H24" s="686"/>
      <c r="I24" s="691"/>
      <c r="J24" s="691"/>
      <c r="K24" s="686"/>
      <c r="L24" s="692"/>
      <c r="M24" s="999"/>
      <c r="N24" s="999"/>
      <c r="O24" s="999"/>
      <c r="P24" s="999"/>
    </row>
    <row r="25" spans="1:16" ht="26.25" customHeight="1">
      <c r="A25" s="685" t="s">
        <v>518</v>
      </c>
      <c r="B25" s="686"/>
      <c r="C25" s="687"/>
      <c r="D25" s="680">
        <v>1437</v>
      </c>
      <c r="E25" s="681"/>
      <c r="F25" s="683" t="s">
        <v>519</v>
      </c>
      <c r="G25" s="683"/>
      <c r="H25" s="285">
        <v>2024</v>
      </c>
      <c r="I25" s="683" t="s">
        <v>520</v>
      </c>
      <c r="J25" s="683"/>
      <c r="K25" s="272"/>
      <c r="L25" s="284" t="s">
        <v>521</v>
      </c>
      <c r="M25" s="999"/>
      <c r="N25" s="999"/>
      <c r="O25" s="999"/>
      <c r="P25" s="999"/>
    </row>
    <row r="26" spans="1:16" ht="26.25" customHeight="1">
      <c r="A26" s="685" t="s">
        <v>522</v>
      </c>
      <c r="B26" s="686"/>
      <c r="C26" s="687"/>
      <c r="D26" s="680" t="s">
        <v>563</v>
      </c>
      <c r="E26" s="681"/>
      <c r="F26" s="693"/>
      <c r="G26" s="693"/>
      <c r="H26" s="681"/>
      <c r="I26" s="693"/>
      <c r="J26" s="693"/>
      <c r="K26" s="681"/>
      <c r="L26" s="694"/>
      <c r="M26" s="999"/>
      <c r="N26" s="999"/>
      <c r="O26" s="999"/>
      <c r="P26" s="999"/>
    </row>
    <row r="27" spans="1:16" ht="45.75" customHeight="1">
      <c r="A27" s="685" t="s">
        <v>524</v>
      </c>
      <c r="B27" s="686"/>
      <c r="C27" s="687"/>
      <c r="D27" s="688"/>
      <c r="E27" s="690"/>
      <c r="F27" s="690"/>
      <c r="G27" s="690"/>
      <c r="H27" s="690"/>
      <c r="I27" s="690"/>
      <c r="J27" s="690"/>
      <c r="K27" s="690"/>
      <c r="L27" s="689"/>
      <c r="M27" s="999"/>
      <c r="N27" s="999"/>
      <c r="O27" s="999"/>
      <c r="P27" s="999"/>
    </row>
    <row r="28" spans="1:16" ht="17.649999999999999" customHeight="1">
      <c r="A28" s="685" t="s">
        <v>526</v>
      </c>
      <c r="B28" s="686"/>
      <c r="C28" s="687"/>
      <c r="D28" s="680"/>
      <c r="E28" s="681"/>
      <c r="F28" s="681"/>
      <c r="G28" s="681"/>
      <c r="H28" s="681"/>
      <c r="I28" s="681"/>
      <c r="J28" s="681"/>
      <c r="K28" s="681"/>
      <c r="L28" s="682"/>
      <c r="M28" s="999"/>
      <c r="N28" s="999"/>
      <c r="O28" s="999"/>
      <c r="P28" s="999"/>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D72FD47-277A-4D92-B048-93D3984CEB32}">
          <x14:formula1>
            <xm:f>Datos!$K$2:$K$3</xm:f>
          </x14:formula1>
          <xm:sqref>J19:K21</xm:sqref>
        </x14:dataValidation>
        <x14:dataValidation type="list" allowBlank="1" showInputMessage="1" showErrorMessage="1" xr:uid="{DE7A13D2-9D63-4E06-86DA-DBC2C0FC4DE2}">
          <x14:formula1>
            <xm:f>Datos!$K$2:$K$4</xm:f>
          </x14:formula1>
          <xm:sqref>L23</xm:sqref>
        </x14:dataValidation>
        <x14:dataValidation type="list" allowBlank="1" showInputMessage="1" showErrorMessage="1" xr:uid="{A53C5551-B565-4041-90D5-D5FE1EA4EFA6}">
          <x14:formula1>
            <xm:f>Datos!$J$2:$J$5</xm:f>
          </x14:formula1>
          <xm:sqref>K16:L16</xm:sqref>
        </x14:dataValidation>
        <x14:dataValidation type="list" allowBlank="1" showInputMessage="1" showErrorMessage="1" xr:uid="{1D8322FA-8E50-4BAF-A651-E4A9D62E2764}">
          <x14:formula1>
            <xm:f>Datos!$I$2:$I$7</xm:f>
          </x14:formula1>
          <xm:sqref>K15:L15</xm:sqref>
        </x14:dataValidation>
        <x14:dataValidation type="list" allowBlank="1" showInputMessage="1" showErrorMessage="1" xr:uid="{8D855B28-98AC-4839-955B-93261D970D38}">
          <x14:formula1>
            <xm:f>Datos!$H$2:$H$3</xm:f>
          </x14:formula1>
          <xm:sqref>D15:H15</xm:sqref>
        </x14:dataValidation>
        <x14:dataValidation type="list" allowBlank="1" showInputMessage="1" showErrorMessage="1" xr:uid="{8F60D9FF-A7B3-4255-862F-A03D0E4448FA}">
          <x14:formula1>
            <xm:f>Datos!$G$2:$G$8</xm:f>
          </x14:formula1>
          <xm:sqref>K13:L13</xm:sqref>
        </x14:dataValidation>
        <x14:dataValidation type="list" allowBlank="1" showInputMessage="1" showErrorMessage="1" xr:uid="{EC1D1D18-0096-442B-BB84-698C710E6C54}">
          <x14:formula1>
            <xm:f>Datos!$F$2:$F$18</xm:f>
          </x14:formula1>
          <xm:sqref>K8:L8</xm:sqref>
        </x14:dataValidation>
        <x14:dataValidation type="list" allowBlank="1" showInputMessage="1" showErrorMessage="1" xr:uid="{B672E18E-0954-4C8F-8D2B-B8E3BA430859}">
          <x14:formula1>
            <xm:f>Datos!$E$2:$E$23</xm:f>
          </x14:formula1>
          <xm:sqref>D8:H8</xm:sqref>
        </x14:dataValidation>
        <x14:dataValidation type="list" allowBlank="1" showInputMessage="1" showErrorMessage="1" xr:uid="{BE5E9B8F-91B6-4B65-8D0E-57619006BDA4}">
          <x14:formula1>
            <xm:f>Datos!$D$2:$D$7</xm:f>
          </x14:formula1>
          <xm:sqref>K7:L7</xm:sqref>
        </x14:dataValidation>
        <x14:dataValidation type="list" allowBlank="1" showInputMessage="1" showErrorMessage="1" xr:uid="{FF5E5122-3E6D-4E99-8F4A-69B3C6AB5B39}">
          <x14:formula1>
            <xm:f>Datos!$C$2:$C$3</xm:f>
          </x14:formula1>
          <xm:sqref>D7:H7</xm:sqref>
        </x14:dataValidation>
        <x14:dataValidation type="list" allowBlank="1" showInputMessage="1" showErrorMessage="1" xr:uid="{765F0E21-C552-4E61-9687-92A420A9DD65}">
          <x14:formula1>
            <xm:f>Datos!$B$2:$B$6</xm:f>
          </x14:formula1>
          <xm:sqref>K6:L6</xm:sqref>
        </x14:dataValidation>
        <x14:dataValidation type="list" allowBlank="1" showInputMessage="1" showErrorMessage="1" xr:uid="{0DB820E2-5F0E-4177-A05F-ADD2B72CBCFE}">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3"/>
  <sheetViews>
    <sheetView showGridLines="0" topLeftCell="A26" zoomScale="60" zoomScaleNormal="60" zoomScaleSheetLayoutView="90" workbookViewId="0">
      <selection activeCell="F29" sqref="F29:G29"/>
    </sheetView>
  </sheetViews>
  <sheetFormatPr defaultColWidth="10.7109375" defaultRowHeight="13.9"/>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140625" style="68" customWidth="1"/>
    <col min="37" max="16384" width="10.7109375" style="68"/>
  </cols>
  <sheetData>
    <row r="1" spans="1:25" ht="24" customHeight="1" thickBot="1">
      <c r="A1" s="746"/>
      <c r="B1" s="517" t="s">
        <v>182</v>
      </c>
      <c r="C1" s="518"/>
      <c r="D1" s="518"/>
      <c r="E1" s="518"/>
      <c r="F1" s="518"/>
      <c r="G1" s="518"/>
      <c r="H1" s="519"/>
      <c r="I1" s="124" t="s">
        <v>121</v>
      </c>
      <c r="J1" s="125" t="s">
        <v>564</v>
      </c>
      <c r="M1" s="158"/>
    </row>
    <row r="2" spans="1:25" ht="24" customHeight="1" thickBot="1">
      <c r="A2" s="747"/>
      <c r="B2" s="520" t="s">
        <v>184</v>
      </c>
      <c r="C2" s="521"/>
      <c r="D2" s="521"/>
      <c r="E2" s="521"/>
      <c r="F2" s="521"/>
      <c r="G2" s="521"/>
      <c r="H2" s="522"/>
      <c r="I2" s="124" t="s">
        <v>122</v>
      </c>
      <c r="J2" s="125" t="s">
        <v>185</v>
      </c>
      <c r="M2" s="158"/>
    </row>
    <row r="3" spans="1:25" ht="24" customHeight="1" thickBot="1">
      <c r="A3" s="747"/>
      <c r="B3" s="520" t="s">
        <v>186</v>
      </c>
      <c r="C3" s="521"/>
      <c r="D3" s="521"/>
      <c r="E3" s="521"/>
      <c r="F3" s="521"/>
      <c r="G3" s="521"/>
      <c r="H3" s="522"/>
      <c r="I3" s="124" t="s">
        <v>565</v>
      </c>
      <c r="J3" s="125" t="s">
        <v>566</v>
      </c>
      <c r="M3" s="158"/>
    </row>
    <row r="4" spans="1:25" ht="24" customHeight="1" thickBot="1">
      <c r="A4" s="748"/>
      <c r="B4" s="523" t="s">
        <v>567</v>
      </c>
      <c r="C4" s="524"/>
      <c r="D4" s="524"/>
      <c r="E4" s="524"/>
      <c r="F4" s="524"/>
      <c r="G4" s="524"/>
      <c r="H4" s="525"/>
      <c r="I4" s="124" t="s">
        <v>568</v>
      </c>
      <c r="J4" s="125" t="s">
        <v>569</v>
      </c>
      <c r="M4" s="158"/>
    </row>
    <row r="6" spans="1:25" ht="15" customHeight="1" thickBot="1">
      <c r="A6" s="73"/>
      <c r="B6" s="74"/>
      <c r="C6" s="74"/>
      <c r="D6" s="76"/>
      <c r="E6" s="75"/>
      <c r="F6" s="75"/>
      <c r="G6" s="355"/>
      <c r="H6" s="355"/>
      <c r="I6" s="77"/>
      <c r="J6" s="77"/>
      <c r="K6" s="74"/>
      <c r="L6" s="74"/>
      <c r="M6" s="74"/>
      <c r="N6" s="74"/>
      <c r="O6" s="74"/>
      <c r="P6" s="74"/>
      <c r="Q6" s="74"/>
      <c r="R6" s="74"/>
      <c r="S6" s="74"/>
      <c r="T6" s="78"/>
      <c r="U6" s="74"/>
      <c r="V6" s="74"/>
      <c r="X6" s="79"/>
      <c r="Y6" s="80"/>
    </row>
    <row r="7" spans="1:25" ht="15" customHeight="1">
      <c r="A7" s="749" t="s">
        <v>570</v>
      </c>
      <c r="B7" s="753" t="s">
        <v>191</v>
      </c>
      <c r="C7" s="753"/>
      <c r="D7" s="753"/>
      <c r="E7" s="753"/>
      <c r="F7" s="753"/>
      <c r="G7" s="753"/>
      <c r="H7" s="753"/>
      <c r="I7" s="759" t="s">
        <v>192</v>
      </c>
      <c r="J7" s="762">
        <v>2024110010300</v>
      </c>
      <c r="K7" s="74"/>
      <c r="L7" s="74"/>
      <c r="M7" s="74"/>
      <c r="N7" s="74"/>
      <c r="O7" s="74"/>
      <c r="P7" s="74"/>
      <c r="Q7" s="74"/>
      <c r="R7" s="74"/>
      <c r="S7" s="74"/>
      <c r="T7" s="74"/>
      <c r="U7" s="74"/>
      <c r="V7" s="74"/>
      <c r="W7" s="74"/>
      <c r="X7" s="74"/>
      <c r="Y7" s="74"/>
    </row>
    <row r="8" spans="1:25" ht="15" customHeight="1">
      <c r="A8" s="750"/>
      <c r="B8" s="754"/>
      <c r="C8" s="754"/>
      <c r="D8" s="754"/>
      <c r="E8" s="754"/>
      <c r="F8" s="754"/>
      <c r="G8" s="754"/>
      <c r="H8" s="754"/>
      <c r="I8" s="760"/>
      <c r="J8" s="763"/>
      <c r="K8" s="74"/>
      <c r="L8" s="74"/>
      <c r="M8" s="74"/>
      <c r="N8" s="74"/>
      <c r="O8" s="74"/>
      <c r="P8" s="74"/>
      <c r="Q8" s="74"/>
      <c r="R8" s="74"/>
      <c r="S8" s="74"/>
      <c r="T8" s="74"/>
      <c r="U8" s="74"/>
      <c r="V8" s="74"/>
      <c r="W8" s="74"/>
      <c r="X8" s="74"/>
      <c r="Y8" s="74"/>
    </row>
    <row r="9" spans="1:25" ht="15" customHeight="1">
      <c r="A9" s="750"/>
      <c r="B9" s="754"/>
      <c r="C9" s="754"/>
      <c r="D9" s="754"/>
      <c r="E9" s="754"/>
      <c r="F9" s="754"/>
      <c r="G9" s="754"/>
      <c r="H9" s="754"/>
      <c r="I9" s="760"/>
      <c r="J9" s="763"/>
      <c r="K9" s="74"/>
      <c r="L9" s="74"/>
      <c r="M9" s="74"/>
      <c r="N9" s="74"/>
      <c r="O9" s="74"/>
      <c r="P9" s="74"/>
      <c r="Q9" s="74"/>
      <c r="R9" s="74"/>
      <c r="S9" s="74"/>
      <c r="T9" s="74"/>
      <c r="U9" s="74"/>
      <c r="V9" s="74"/>
      <c r="W9" s="74"/>
      <c r="X9" s="74"/>
      <c r="Y9" s="74"/>
    </row>
    <row r="10" spans="1:25" ht="15" customHeight="1" thickBot="1">
      <c r="A10" s="751"/>
      <c r="B10" s="755"/>
      <c r="C10" s="755"/>
      <c r="D10" s="755"/>
      <c r="E10" s="755"/>
      <c r="F10" s="755"/>
      <c r="G10" s="755"/>
      <c r="H10" s="755"/>
      <c r="I10" s="761"/>
      <c r="J10" s="764"/>
      <c r="K10" s="74"/>
      <c r="L10" s="74"/>
      <c r="M10" s="74"/>
      <c r="N10" s="74"/>
      <c r="O10" s="74"/>
      <c r="P10" s="74"/>
      <c r="Q10" s="74"/>
      <c r="R10" s="74"/>
      <c r="S10" s="74"/>
      <c r="T10" s="74"/>
      <c r="U10" s="74"/>
      <c r="V10" s="74"/>
      <c r="W10" s="74"/>
      <c r="X10" s="74"/>
      <c r="Y10" s="74"/>
    </row>
    <row r="11" spans="1:25" ht="9" customHeight="1" thickBot="1">
      <c r="A11" s="81"/>
      <c r="B11" s="152"/>
      <c r="C11" s="74"/>
      <c r="D11" s="74"/>
      <c r="E11" s="74"/>
      <c r="F11" s="74"/>
      <c r="G11" s="74"/>
      <c r="H11" s="74"/>
      <c r="I11" s="74"/>
      <c r="J11" s="74"/>
      <c r="K11" s="74"/>
      <c r="L11" s="74"/>
      <c r="M11" s="74"/>
      <c r="N11" s="74"/>
      <c r="O11" s="74"/>
      <c r="P11" s="74"/>
      <c r="Q11" s="74"/>
      <c r="R11" s="74"/>
      <c r="S11" s="74"/>
      <c r="T11" s="74"/>
      <c r="U11" s="74"/>
      <c r="V11" s="74"/>
      <c r="W11" s="74"/>
      <c r="X11" s="74"/>
      <c r="Y11" s="74"/>
    </row>
    <row r="12" spans="1:25" s="153" customFormat="1" ht="21.75" customHeight="1" thickBot="1">
      <c r="A12" s="541" t="s">
        <v>193</v>
      </c>
      <c r="B12" s="235" t="s">
        <v>194</v>
      </c>
      <c r="C12" s="259"/>
      <c r="D12" s="235" t="s">
        <v>195</v>
      </c>
      <c r="E12" s="216"/>
      <c r="F12" s="235" t="s">
        <v>196</v>
      </c>
      <c r="G12" s="216"/>
      <c r="H12" s="235" t="s">
        <v>197</v>
      </c>
      <c r="I12" s="164"/>
    </row>
    <row r="13" spans="1:25" s="153" customFormat="1" ht="21.75" customHeight="1" thickBot="1">
      <c r="A13" s="541"/>
      <c r="B13" s="237" t="s">
        <v>201</v>
      </c>
      <c r="C13" s="164" t="s">
        <v>198</v>
      </c>
      <c r="D13" s="235" t="s">
        <v>202</v>
      </c>
      <c r="E13" s="125"/>
      <c r="F13" s="235" t="s">
        <v>203</v>
      </c>
      <c r="G13" s="125"/>
      <c r="H13" s="235" t="s">
        <v>204</v>
      </c>
      <c r="I13" s="260"/>
    </row>
    <row r="14" spans="1:25" s="153" customFormat="1" ht="21.75" customHeight="1" thickBot="1">
      <c r="A14" s="541"/>
      <c r="B14" s="235" t="s">
        <v>206</v>
      </c>
      <c r="C14" s="259"/>
      <c r="D14" s="235" t="s">
        <v>207</v>
      </c>
      <c r="E14" s="125"/>
      <c r="F14" s="235" t="s">
        <v>208</v>
      </c>
      <c r="G14" s="125"/>
      <c r="H14" s="235" t="s">
        <v>209</v>
      </c>
      <c r="I14" s="260"/>
    </row>
    <row r="15" spans="1:25" s="153" customFormat="1" ht="21.75" customHeight="1" thickBot="1">
      <c r="A15" s="68"/>
      <c r="B15" s="68"/>
      <c r="C15" s="68"/>
      <c r="D15" s="68"/>
      <c r="E15" s="68"/>
      <c r="F15" s="68"/>
      <c r="G15" s="68"/>
      <c r="H15" s="68"/>
      <c r="I15" s="68"/>
      <c r="J15" s="68"/>
      <c r="K15" s="68"/>
      <c r="L15" s="169"/>
      <c r="M15" s="170"/>
      <c r="N15" s="170"/>
      <c r="O15" s="170"/>
    </row>
    <row r="16" spans="1:25" s="153" customFormat="1" ht="21.75" customHeight="1" thickBot="1">
      <c r="A16" s="540" t="s">
        <v>199</v>
      </c>
      <c r="B16" s="540"/>
      <c r="C16" s="256" t="s">
        <v>200</v>
      </c>
      <c r="D16" s="502"/>
      <c r="E16" s="502"/>
      <c r="F16" s="502"/>
      <c r="G16" s="68"/>
      <c r="H16" s="68"/>
      <c r="I16" s="68"/>
      <c r="J16" s="68"/>
      <c r="K16" s="68"/>
      <c r="L16" s="169"/>
      <c r="M16" s="170"/>
      <c r="N16" s="170"/>
      <c r="O16" s="170"/>
    </row>
    <row r="17" spans="1:15" s="153" customFormat="1" ht="21.75" customHeight="1" thickBot="1">
      <c r="A17" s="540"/>
      <c r="B17" s="540"/>
      <c r="C17" s="256" t="s">
        <v>205</v>
      </c>
      <c r="D17" s="502"/>
      <c r="E17" s="502"/>
      <c r="F17" s="502"/>
      <c r="G17" s="68"/>
      <c r="H17" s="68"/>
      <c r="I17" s="68"/>
      <c r="J17" s="68"/>
      <c r="K17" s="68"/>
      <c r="L17" s="169"/>
      <c r="M17" s="170"/>
      <c r="N17" s="170"/>
      <c r="O17" s="170"/>
    </row>
    <row r="18" spans="1:15" s="153" customFormat="1" ht="21.75" customHeight="1" thickBot="1">
      <c r="A18" s="540"/>
      <c r="B18" s="540"/>
      <c r="C18" s="256" t="s">
        <v>210</v>
      </c>
      <c r="D18" s="502" t="s">
        <v>198</v>
      </c>
      <c r="E18" s="502"/>
      <c r="F18" s="502"/>
      <c r="G18" s="68"/>
      <c r="H18" s="68"/>
      <c r="I18" s="68"/>
      <c r="J18" s="68"/>
      <c r="K18" s="68"/>
      <c r="L18" s="169"/>
      <c r="M18" s="170"/>
      <c r="N18" s="170"/>
      <c r="O18" s="170"/>
    </row>
    <row r="19" spans="1:15" s="153" customFormat="1" ht="21.75" customHeight="1">
      <c r="A19" s="68"/>
      <c r="B19" s="68"/>
      <c r="C19" s="68"/>
      <c r="D19" s="68"/>
      <c r="E19" s="68"/>
      <c r="F19" s="68"/>
      <c r="G19" s="68"/>
      <c r="H19" s="68"/>
      <c r="I19" s="68"/>
      <c r="J19" s="68"/>
      <c r="K19" s="68"/>
      <c r="L19" s="169"/>
      <c r="M19" s="170"/>
      <c r="N19" s="170"/>
      <c r="O19" s="170"/>
    </row>
    <row r="20" spans="1:15" s="94" customFormat="1" ht="16.5" customHeight="1"/>
    <row r="21" spans="1:15" ht="5.25" customHeight="1" thickBot="1"/>
    <row r="22" spans="1:15" ht="48" customHeight="1" thickBot="1">
      <c r="A22" s="752" t="s">
        <v>571</v>
      </c>
      <c r="B22" s="752"/>
      <c r="C22" s="752"/>
      <c r="D22" s="752"/>
      <c r="E22" s="752"/>
      <c r="F22" s="752"/>
      <c r="G22" s="752"/>
      <c r="H22" s="752"/>
      <c r="I22" s="752"/>
      <c r="J22" s="752"/>
    </row>
    <row r="23" spans="1:15" ht="70.150000000000006" customHeight="1" thickBot="1">
      <c r="A23" s="241" t="s">
        <v>221</v>
      </c>
      <c r="B23" s="733" t="s">
        <v>310</v>
      </c>
      <c r="C23" s="740"/>
      <c r="D23" s="734"/>
      <c r="E23" s="242" t="s">
        <v>572</v>
      </c>
      <c r="F23" s="243" t="s">
        <v>573</v>
      </c>
      <c r="G23" s="242" t="s">
        <v>574</v>
      </c>
      <c r="H23" s="733" t="s">
        <v>575</v>
      </c>
      <c r="I23" s="740"/>
      <c r="J23" s="734"/>
    </row>
    <row r="24" spans="1:15" ht="50.25" customHeight="1" thickBot="1">
      <c r="A24" s="211" t="s">
        <v>576</v>
      </c>
      <c r="B24" s="733" t="s">
        <v>577</v>
      </c>
      <c r="C24" s="740"/>
      <c r="D24" s="740"/>
      <c r="E24" s="740"/>
      <c r="F24" s="740"/>
      <c r="G24" s="740"/>
      <c r="H24" s="740"/>
      <c r="I24" s="740"/>
      <c r="J24" s="734"/>
    </row>
    <row r="25" spans="1:15" ht="50.25" customHeight="1" thickBot="1">
      <c r="A25" s="735" t="s">
        <v>578</v>
      </c>
      <c r="B25" s="244">
        <v>2024</v>
      </c>
      <c r="C25" s="245">
        <v>2025</v>
      </c>
      <c r="D25" s="245">
        <v>2026</v>
      </c>
      <c r="E25" s="245">
        <v>2027</v>
      </c>
      <c r="F25" s="246" t="s">
        <v>93</v>
      </c>
      <c r="G25" s="247" t="s">
        <v>579</v>
      </c>
      <c r="H25" s="737" t="s">
        <v>580</v>
      </c>
      <c r="I25" s="738"/>
      <c r="J25" s="739"/>
    </row>
    <row r="26" spans="1:15" ht="50.25" customHeight="1" thickBot="1">
      <c r="A26" s="736"/>
      <c r="B26" s="248">
        <v>1</v>
      </c>
      <c r="C26" s="249">
        <v>1</v>
      </c>
      <c r="D26" s="249">
        <v>1</v>
      </c>
      <c r="E26" s="249">
        <v>1</v>
      </c>
      <c r="F26" s="250">
        <v>1</v>
      </c>
      <c r="G26" s="251"/>
      <c r="H26" s="733" t="s">
        <v>23</v>
      </c>
      <c r="I26" s="740"/>
      <c r="J26" s="734"/>
    </row>
    <row r="27" spans="1:15" ht="52.5" customHeight="1" thickBot="1">
      <c r="A27" s="211"/>
      <c r="B27" s="741" t="s">
        <v>581</v>
      </c>
      <c r="C27" s="742"/>
      <c r="D27" s="742"/>
      <c r="E27" s="742"/>
      <c r="F27" s="742"/>
      <c r="G27" s="742"/>
      <c r="H27" s="742"/>
      <c r="I27" s="742"/>
      <c r="J27" s="743"/>
    </row>
    <row r="28" spans="1:15" s="98" customFormat="1" ht="56.25" customHeight="1" thickBot="1">
      <c r="A28" s="735" t="s">
        <v>240</v>
      </c>
      <c r="B28" s="211" t="s">
        <v>241</v>
      </c>
      <c r="C28" s="241" t="s">
        <v>242</v>
      </c>
      <c r="D28" s="744" t="s">
        <v>243</v>
      </c>
      <c r="E28" s="745"/>
      <c r="F28" s="744" t="s">
        <v>244</v>
      </c>
      <c r="G28" s="745"/>
      <c r="H28" s="212" t="s">
        <v>245</v>
      </c>
      <c r="I28" s="210" t="s">
        <v>246</v>
      </c>
      <c r="J28" s="210" t="s">
        <v>582</v>
      </c>
    </row>
    <row r="29" spans="1:15" ht="262.14999999999998" customHeight="1" thickBot="1">
      <c r="A29" s="736"/>
      <c r="B29" s="428">
        <v>1</v>
      </c>
      <c r="C29" s="428">
        <v>1</v>
      </c>
      <c r="D29" s="733" t="str">
        <f>+ACTIVIDAD_2!D41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E29" s="734"/>
      <c r="F29" s="733" t="str">
        <f>+ACTIVIDAD_2!F41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G29" s="734"/>
      <c r="H29" s="252" t="str">
        <f>+ACTIVIDAD_2!H41</f>
        <v>Para este periodo no se presentaron retrasos en el cumplimiento de lo programado.</v>
      </c>
      <c r="I29" s="252" t="str">
        <f>+ACTIVIDAD_2!I41</f>
        <v>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v>
      </c>
      <c r="J29" s="435" t="s">
        <v>583</v>
      </c>
    </row>
    <row r="30" spans="1:15" s="98" customFormat="1" ht="45" customHeight="1" thickBot="1">
      <c r="A30" s="735" t="s">
        <v>250</v>
      </c>
      <c r="B30" s="209" t="s">
        <v>241</v>
      </c>
      <c r="C30" s="212" t="s">
        <v>242</v>
      </c>
      <c r="D30" s="744" t="s">
        <v>243</v>
      </c>
      <c r="E30" s="745"/>
      <c r="F30" s="744" t="s">
        <v>244</v>
      </c>
      <c r="G30" s="745"/>
      <c r="H30" s="212" t="s">
        <v>245</v>
      </c>
      <c r="I30" s="210" t="s">
        <v>246</v>
      </c>
      <c r="J30" s="210" t="s">
        <v>582</v>
      </c>
    </row>
    <row r="31" spans="1:15" ht="334.5" customHeight="1" thickBot="1">
      <c r="A31" s="736"/>
      <c r="B31" s="428">
        <v>1</v>
      </c>
      <c r="C31" s="428">
        <v>1</v>
      </c>
      <c r="D31" s="733" t="str">
        <f>+ACTIVIDAD_2!D43</f>
        <v>Durante el mes de febrero se avanzó en el acompañamiento psicosocial asociado a las representaciones jurídicas abiertas para litigio. De las 95 representaciones nuevas aperturadas en el mes, se inició acompañamiento psicosocial a 31 mujeres, se realizaron 23 seguimientos a representaciones iniciadas en el mismo periodo y se efectuó el seguimiento a 11 mujeres que ya contaban con proceso de acompañamiento previo y que actualmente están siendo representadas por el equipo de litigio, para un total de 42 casos atendidos. En el desarrollo de estas acciones, las profesionales realizaron entrevistas con ciudadanas, aplicación de pruebas psicométricas, entrevistas complementarias, comunicaciones y reuniones con las solicitantes, así como citaciones y asistencias a audiencias. De igual manera, se elaboraron y entregaron informes de evaluación psicológica y se realizó la socialización de resultados, aportando insumos técnicos para los procesos judiciales. Adicionalmente, se adelantaron actividades de preparación de audiencias, asesoría a la representación jurídica, revisión de documentos, articulación con el equipo psicosocial y gestión de cancelaciones de servicio, contribuyendo al fortalecimiento del componente psicosocial dentro de los procesos de litigio y al acompañamiento integral a las mujeres representadas.</v>
      </c>
      <c r="E31" s="734"/>
      <c r="F31" s="733" t="str">
        <f>+ACTIVIDAD_2!F43</f>
        <v>Con corte al 28 de febrero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este periodo se brindó acompañamiento psicosocial a 33 mujeres que iniciaron procesos de representación jurídica, así como seguimiento a 45 casos correspondientes a representaciones iniciadas en el mismo periodo y a procesos que ya contaban con acompañamiento previo, para un total de 67 casos atendidos.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v>
      </c>
      <c r="G31" s="734"/>
      <c r="H31" s="450" t="str">
        <f>+ACTIVIDAD_2!H43</f>
        <v>Para este periodo no se presentaron retrasos en el cumplimiento de lo programado.</v>
      </c>
      <c r="I31" s="252" t="str">
        <f>+ACTIVIDAD_2!I43</f>
        <v>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v>
      </c>
      <c r="J31" s="451" t="s">
        <v>584</v>
      </c>
    </row>
    <row r="32" spans="1:15" s="98" customFormat="1" ht="45" customHeight="1" thickBot="1">
      <c r="A32" s="735" t="s">
        <v>255</v>
      </c>
      <c r="B32" s="209" t="s">
        <v>241</v>
      </c>
      <c r="C32" s="212" t="s">
        <v>242</v>
      </c>
      <c r="D32" s="744" t="s">
        <v>243</v>
      </c>
      <c r="E32" s="745"/>
      <c r="F32" s="744" t="s">
        <v>244</v>
      </c>
      <c r="G32" s="745"/>
      <c r="H32" s="212" t="s">
        <v>245</v>
      </c>
      <c r="I32" s="210" t="s">
        <v>246</v>
      </c>
      <c r="J32" s="210" t="s">
        <v>582</v>
      </c>
    </row>
    <row r="33" spans="1:10" ht="304.14999999999998" customHeight="1" thickBot="1">
      <c r="A33" s="736"/>
      <c r="B33" s="428">
        <v>1</v>
      </c>
      <c r="C33" s="428">
        <v>1</v>
      </c>
      <c r="D33" s="733" t="str">
        <f>+ACTIVIDAD_2!D45</f>
        <v>Durante el mes de marzo, de las 119 nuevas representaciones jurídicas, se inició acompañamiento psicosocial en 12 casos y 37 mujeres continuaron con procesos previos, evidenciando atención integral; sin embargo, 70 casos aún no cuentan con este acompañamiento. En cuanto a la psicología forense, se desarrollaron entrevistas, aplicación de pruebas, participación en audiencias, elaboración de informes y acciones de articulación y asesoría, junto con la gestión de atenciones en Simisional, reflejando un trabajo técnico continuo en el fortalecimiento de los procesos judiciales.</v>
      </c>
      <c r="E33" s="734"/>
      <c r="F33" s="733" t="s">
        <v>585</v>
      </c>
      <c r="G33" s="734"/>
      <c r="H33" s="450" t="str">
        <f>+ACTIVIDAD_2!H45</f>
        <v>Para este periodo no se presentaron retrasos en el cumplimiento de lo programado.</v>
      </c>
      <c r="I33" s="252" t="str">
        <f>+ACTIVIDAD_2!I45</f>
        <v>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v>
      </c>
      <c r="J33" s="451" t="s">
        <v>586</v>
      </c>
    </row>
    <row r="34" spans="1:10" s="98" customFormat="1" ht="47.25" customHeight="1" thickBot="1">
      <c r="A34" s="735" t="s">
        <v>260</v>
      </c>
      <c r="B34" s="209" t="s">
        <v>241</v>
      </c>
      <c r="C34" s="209" t="s">
        <v>242</v>
      </c>
      <c r="D34" s="744" t="s">
        <v>243</v>
      </c>
      <c r="E34" s="745"/>
      <c r="F34" s="744" t="s">
        <v>244</v>
      </c>
      <c r="G34" s="745"/>
      <c r="H34" s="212" t="s">
        <v>245</v>
      </c>
      <c r="I34" s="212" t="s">
        <v>246</v>
      </c>
      <c r="J34" s="210" t="s">
        <v>582</v>
      </c>
    </row>
    <row r="35" spans="1:10" ht="343.15" customHeight="1" thickBot="1">
      <c r="A35" s="736"/>
      <c r="B35" s="428">
        <v>1</v>
      </c>
      <c r="C35" s="428">
        <v>1</v>
      </c>
      <c r="D35" s="733" t="s">
        <v>318</v>
      </c>
      <c r="E35" s="734"/>
      <c r="F35" s="733" t="s">
        <v>319</v>
      </c>
      <c r="G35" s="734"/>
      <c r="H35" s="165" t="s">
        <v>253</v>
      </c>
      <c r="I35" s="252" t="s">
        <v>320</v>
      </c>
      <c r="J35" s="451" t="s">
        <v>587</v>
      </c>
    </row>
    <row r="36" spans="1:10" s="98" customFormat="1" ht="47.25" customHeight="1" thickBot="1">
      <c r="A36" s="735" t="s">
        <v>265</v>
      </c>
      <c r="B36" s="209" t="s">
        <v>241</v>
      </c>
      <c r="C36" s="212" t="s">
        <v>242</v>
      </c>
      <c r="D36" s="744" t="s">
        <v>243</v>
      </c>
      <c r="E36" s="745"/>
      <c r="F36" s="744" t="s">
        <v>244</v>
      </c>
      <c r="G36" s="745"/>
      <c r="H36" s="212" t="s">
        <v>245</v>
      </c>
      <c r="I36" s="210" t="s">
        <v>246</v>
      </c>
      <c r="J36" s="210" t="s">
        <v>582</v>
      </c>
    </row>
    <row r="37" spans="1:10" ht="409.15" customHeight="1" thickBot="1">
      <c r="A37" s="736"/>
      <c r="B37" s="428">
        <v>1</v>
      </c>
      <c r="C37" s="428">
        <v>1</v>
      </c>
      <c r="D37" s="733" t="s">
        <v>321</v>
      </c>
      <c r="E37" s="734"/>
      <c r="F37" s="733" t="s">
        <v>322</v>
      </c>
      <c r="G37" s="734"/>
      <c r="H37" s="450" t="s">
        <v>253</v>
      </c>
      <c r="I37" s="475" t="s">
        <v>323</v>
      </c>
      <c r="J37" s="478" t="s">
        <v>588</v>
      </c>
    </row>
    <row r="38" spans="1:10" s="98" customFormat="1" ht="48.75" customHeight="1" thickBot="1">
      <c r="A38" s="735" t="s">
        <v>269</v>
      </c>
      <c r="B38" s="209" t="s">
        <v>241</v>
      </c>
      <c r="C38" s="212" t="s">
        <v>242</v>
      </c>
      <c r="D38" s="744" t="s">
        <v>243</v>
      </c>
      <c r="E38" s="745"/>
      <c r="F38" s="744" t="s">
        <v>244</v>
      </c>
      <c r="G38" s="745"/>
      <c r="H38" s="212" t="s">
        <v>245</v>
      </c>
      <c r="I38" s="210" t="s">
        <v>246</v>
      </c>
      <c r="J38" s="210" t="s">
        <v>582</v>
      </c>
    </row>
    <row r="39" spans="1:10" ht="120.75" customHeight="1" thickBot="1">
      <c r="A39" s="736"/>
      <c r="B39" s="254">
        <v>100</v>
      </c>
      <c r="C39" s="167">
        <f>+G56</f>
        <v>0</v>
      </c>
      <c r="D39" s="756"/>
      <c r="E39" s="758"/>
      <c r="F39" s="756"/>
      <c r="G39" s="758"/>
      <c r="H39" s="165"/>
      <c r="I39" s="253"/>
      <c r="J39" s="253"/>
    </row>
    <row r="40" spans="1:10" ht="46.5" customHeight="1" thickBot="1">
      <c r="A40" s="735" t="s">
        <v>270</v>
      </c>
      <c r="B40" s="211" t="s">
        <v>241</v>
      </c>
      <c r="C40" s="241" t="s">
        <v>242</v>
      </c>
      <c r="D40" s="744" t="s">
        <v>243</v>
      </c>
      <c r="E40" s="745"/>
      <c r="F40" s="744" t="s">
        <v>244</v>
      </c>
      <c r="G40" s="745"/>
      <c r="H40" s="212" t="s">
        <v>245</v>
      </c>
      <c r="I40" s="210" t="s">
        <v>246</v>
      </c>
      <c r="J40" s="210" t="s">
        <v>582</v>
      </c>
    </row>
    <row r="41" spans="1:10" ht="120.75" customHeight="1" thickBot="1">
      <c r="A41" s="736"/>
      <c r="B41" s="254">
        <v>100</v>
      </c>
      <c r="C41" s="167">
        <f>+H56</f>
        <v>0</v>
      </c>
      <c r="D41" s="756"/>
      <c r="E41" s="757"/>
      <c r="F41" s="756"/>
      <c r="G41" s="758"/>
      <c r="H41" s="165"/>
      <c r="I41" s="253"/>
      <c r="J41" s="253"/>
    </row>
    <row r="42" spans="1:10" ht="48.75" customHeight="1" thickBot="1">
      <c r="A42" s="735" t="s">
        <v>271</v>
      </c>
      <c r="B42" s="211" t="s">
        <v>241</v>
      </c>
      <c r="C42" s="241" t="s">
        <v>242</v>
      </c>
      <c r="D42" s="744" t="s">
        <v>243</v>
      </c>
      <c r="E42" s="745"/>
      <c r="F42" s="744" t="s">
        <v>244</v>
      </c>
      <c r="G42" s="745"/>
      <c r="H42" s="212" t="s">
        <v>245</v>
      </c>
      <c r="I42" s="210" t="s">
        <v>246</v>
      </c>
      <c r="J42" s="210" t="s">
        <v>582</v>
      </c>
    </row>
    <row r="43" spans="1:10" ht="120.75" customHeight="1" thickBot="1">
      <c r="A43" s="736"/>
      <c r="B43" s="254">
        <v>100</v>
      </c>
      <c r="C43" s="167">
        <f>+I56</f>
        <v>0</v>
      </c>
      <c r="D43" s="756"/>
      <c r="E43" s="757"/>
      <c r="F43" s="756"/>
      <c r="G43" s="758"/>
      <c r="H43" s="255"/>
      <c r="I43" s="165"/>
      <c r="J43" s="253"/>
    </row>
    <row r="44" spans="1:10" ht="42.75" customHeight="1" thickBot="1">
      <c r="A44" s="735" t="s">
        <v>272</v>
      </c>
      <c r="B44" s="211" t="s">
        <v>241</v>
      </c>
      <c r="C44" s="241" t="s">
        <v>242</v>
      </c>
      <c r="D44" s="744" t="s">
        <v>243</v>
      </c>
      <c r="E44" s="745"/>
      <c r="F44" s="744" t="s">
        <v>244</v>
      </c>
      <c r="G44" s="745"/>
      <c r="H44" s="212" t="s">
        <v>245</v>
      </c>
      <c r="I44" s="210" t="s">
        <v>246</v>
      </c>
      <c r="J44" s="210" t="s">
        <v>582</v>
      </c>
    </row>
    <row r="45" spans="1:10" ht="120.75" customHeight="1" thickBot="1">
      <c r="A45" s="736"/>
      <c r="B45" s="254">
        <v>100</v>
      </c>
      <c r="C45" s="167">
        <f>+J56</f>
        <v>0</v>
      </c>
      <c r="D45" s="756"/>
      <c r="E45" s="758"/>
      <c r="F45" s="756"/>
      <c r="G45" s="758"/>
      <c r="H45" s="165"/>
      <c r="I45" s="165"/>
      <c r="J45" s="165"/>
    </row>
    <row r="46" spans="1:10" ht="45" customHeight="1" thickBot="1">
      <c r="A46" s="735" t="s">
        <v>273</v>
      </c>
      <c r="B46" s="211" t="s">
        <v>241</v>
      </c>
      <c r="C46" s="241" t="s">
        <v>242</v>
      </c>
      <c r="D46" s="744" t="s">
        <v>243</v>
      </c>
      <c r="E46" s="745"/>
      <c r="F46" s="744" t="s">
        <v>244</v>
      </c>
      <c r="G46" s="745"/>
      <c r="H46" s="212" t="s">
        <v>245</v>
      </c>
      <c r="I46" s="210" t="s">
        <v>246</v>
      </c>
      <c r="J46" s="210" t="s">
        <v>582</v>
      </c>
    </row>
    <row r="47" spans="1:10" ht="120.75" customHeight="1" thickBot="1">
      <c r="A47" s="736"/>
      <c r="B47" s="254">
        <v>100</v>
      </c>
      <c r="C47" s="167">
        <f>+K56</f>
        <v>0</v>
      </c>
      <c r="D47" s="756"/>
      <c r="E47" s="758"/>
      <c r="F47" s="756"/>
      <c r="G47" s="758"/>
      <c r="H47" s="165"/>
      <c r="I47" s="253"/>
      <c r="J47" s="253"/>
    </row>
    <row r="48" spans="1:10" ht="46.5" customHeight="1" thickBot="1">
      <c r="A48" s="735" t="s">
        <v>274</v>
      </c>
      <c r="B48" s="211" t="s">
        <v>241</v>
      </c>
      <c r="C48" s="241" t="s">
        <v>242</v>
      </c>
      <c r="D48" s="744" t="s">
        <v>243</v>
      </c>
      <c r="E48" s="745"/>
      <c r="F48" s="744" t="s">
        <v>244</v>
      </c>
      <c r="G48" s="745"/>
      <c r="H48" s="212" t="s">
        <v>245</v>
      </c>
      <c r="I48" s="210" t="s">
        <v>246</v>
      </c>
      <c r="J48" s="210" t="s">
        <v>582</v>
      </c>
    </row>
    <row r="49" spans="1:13" ht="120.75" customHeight="1" thickBot="1">
      <c r="A49" s="736"/>
      <c r="B49" s="254">
        <v>100</v>
      </c>
      <c r="C49" s="167">
        <f>+L56</f>
        <v>0</v>
      </c>
      <c r="D49" s="756"/>
      <c r="E49" s="758"/>
      <c r="F49" s="757"/>
      <c r="G49" s="757"/>
      <c r="H49" s="165"/>
      <c r="I49" s="165"/>
      <c r="J49" s="165"/>
    </row>
    <row r="50" spans="1:13" ht="48.75" customHeight="1" thickBot="1">
      <c r="A50" s="735" t="s">
        <v>275</v>
      </c>
      <c r="B50" s="211" t="s">
        <v>241</v>
      </c>
      <c r="C50" s="241" t="s">
        <v>242</v>
      </c>
      <c r="D50" s="744" t="s">
        <v>243</v>
      </c>
      <c r="E50" s="745"/>
      <c r="F50" s="744" t="s">
        <v>244</v>
      </c>
      <c r="G50" s="745"/>
      <c r="H50" s="212" t="s">
        <v>245</v>
      </c>
      <c r="I50" s="210" t="s">
        <v>246</v>
      </c>
      <c r="J50" s="210" t="s">
        <v>582</v>
      </c>
    </row>
    <row r="51" spans="1:13" ht="120.75" customHeight="1" thickBot="1">
      <c r="A51" s="736"/>
      <c r="B51" s="254">
        <v>100</v>
      </c>
      <c r="C51" s="167">
        <f>+M56</f>
        <v>0</v>
      </c>
      <c r="D51" s="756"/>
      <c r="E51" s="758"/>
      <c r="F51" s="756"/>
      <c r="G51" s="758"/>
      <c r="H51" s="165"/>
      <c r="I51" s="165"/>
      <c r="J51" s="165"/>
    </row>
    <row r="53" spans="1:13" ht="86.45">
      <c r="A53" s="122" t="s">
        <v>276</v>
      </c>
      <c r="B53" s="310" t="s">
        <v>589</v>
      </c>
    </row>
    <row r="55" spans="1:13" ht="22.9">
      <c r="A55" s="765" t="s">
        <v>590</v>
      </c>
      <c r="B55" s="106" t="s">
        <v>194</v>
      </c>
      <c r="C55" s="106" t="s">
        <v>195</v>
      </c>
      <c r="D55" s="106" t="s">
        <v>196</v>
      </c>
      <c r="E55" s="106" t="s">
        <v>197</v>
      </c>
      <c r="F55" s="106" t="s">
        <v>201</v>
      </c>
      <c r="G55" s="106" t="s">
        <v>202</v>
      </c>
      <c r="H55" s="106" t="s">
        <v>203</v>
      </c>
      <c r="I55" s="106" t="s">
        <v>204</v>
      </c>
      <c r="J55" s="106" t="s">
        <v>206</v>
      </c>
      <c r="K55" s="106" t="s">
        <v>207</v>
      </c>
      <c r="L55" s="106" t="s">
        <v>208</v>
      </c>
      <c r="M55" s="106" t="s">
        <v>209</v>
      </c>
    </row>
    <row r="56" spans="1:13" ht="24.75" customHeight="1">
      <c r="A56" s="765"/>
      <c r="B56" s="431">
        <f>+C29</f>
        <v>1</v>
      </c>
      <c r="C56" s="107"/>
      <c r="D56" s="107"/>
      <c r="E56" s="107"/>
      <c r="F56" s="107"/>
      <c r="G56" s="107"/>
      <c r="H56" s="107"/>
      <c r="I56" s="107"/>
      <c r="J56" s="107"/>
      <c r="K56" s="107"/>
      <c r="L56" s="107"/>
      <c r="M56" s="107"/>
    </row>
    <row r="57" spans="1:13" ht="24.75" customHeight="1" thickBot="1">
      <c r="B57" s="77"/>
      <c r="C57" s="77"/>
      <c r="D57" s="77"/>
      <c r="E57" s="77"/>
      <c r="F57" s="77"/>
      <c r="G57" s="77"/>
    </row>
    <row r="58" spans="1:13" ht="44.25" customHeight="1" thickBot="1">
      <c r="A58" s="732" t="s">
        <v>591</v>
      </c>
      <c r="B58" s="261" t="s">
        <v>592</v>
      </c>
      <c r="C58" s="262"/>
      <c r="D58" s="731" t="s">
        <v>593</v>
      </c>
      <c r="E58" s="261" t="s">
        <v>592</v>
      </c>
      <c r="F58" s="262"/>
      <c r="G58" s="731" t="s">
        <v>594</v>
      </c>
      <c r="H58" s="261" t="s">
        <v>595</v>
      </c>
      <c r="I58" s="542"/>
      <c r="J58" s="542"/>
    </row>
    <row r="59" spans="1:13" ht="14.45" thickBot="1">
      <c r="A59" s="732"/>
      <c r="B59" s="261" t="s">
        <v>596</v>
      </c>
      <c r="C59" s="262" t="s">
        <v>597</v>
      </c>
      <c r="D59" s="731"/>
      <c r="E59" s="261" t="s">
        <v>596</v>
      </c>
      <c r="F59" s="262" t="s">
        <v>598</v>
      </c>
      <c r="G59" s="731"/>
      <c r="H59" s="261" t="s">
        <v>599</v>
      </c>
      <c r="I59" s="542"/>
      <c r="J59" s="542"/>
    </row>
    <row r="60" spans="1:13" ht="28.15" thickBot="1">
      <c r="A60" s="732"/>
      <c r="B60" s="261" t="s">
        <v>600</v>
      </c>
      <c r="C60" s="379" t="s">
        <v>601</v>
      </c>
      <c r="D60" s="731"/>
      <c r="E60" s="261" t="s">
        <v>600</v>
      </c>
      <c r="F60" s="379" t="s">
        <v>602</v>
      </c>
      <c r="G60" s="731"/>
      <c r="H60" s="261" t="s">
        <v>603</v>
      </c>
      <c r="I60" s="542"/>
      <c r="J60" s="542"/>
    </row>
    <row r="61" spans="1:13" ht="39.75" customHeight="1" thickBot="1">
      <c r="A61" s="732"/>
      <c r="B61" s="261" t="s">
        <v>592</v>
      </c>
      <c r="C61" s="262"/>
      <c r="D61" s="731"/>
      <c r="E61" s="261" t="s">
        <v>592</v>
      </c>
      <c r="F61" s="262"/>
      <c r="G61" s="731"/>
      <c r="H61" s="261" t="s">
        <v>595</v>
      </c>
      <c r="I61" s="542"/>
      <c r="J61" s="542"/>
    </row>
    <row r="62" spans="1:13" ht="14.45" thickBot="1">
      <c r="A62" s="732"/>
      <c r="B62" s="261" t="s">
        <v>596</v>
      </c>
      <c r="C62" s="262" t="s">
        <v>604</v>
      </c>
      <c r="D62" s="731"/>
      <c r="E62" s="261" t="s">
        <v>596</v>
      </c>
      <c r="F62" s="262" t="s">
        <v>605</v>
      </c>
      <c r="G62" s="731"/>
      <c r="H62" s="261" t="s">
        <v>599</v>
      </c>
      <c r="I62" s="542"/>
      <c r="J62" s="542"/>
    </row>
    <row r="63" spans="1:13" ht="14.45" thickBot="1">
      <c r="A63" s="732"/>
      <c r="B63" s="261" t="s">
        <v>600</v>
      </c>
      <c r="C63" s="262" t="s">
        <v>606</v>
      </c>
      <c r="D63" s="731"/>
      <c r="E63" s="261" t="s">
        <v>600</v>
      </c>
      <c r="F63" s="262" t="s">
        <v>607</v>
      </c>
      <c r="G63" s="731"/>
      <c r="H63" s="261" t="s">
        <v>603</v>
      </c>
      <c r="I63" s="542"/>
      <c r="J63" s="542"/>
    </row>
  </sheetData>
  <mergeCells count="92">
    <mergeCell ref="I7:I10"/>
    <mergeCell ref="J7:J10"/>
    <mergeCell ref="A55:A56"/>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D29:E29"/>
    <mergeCell ref="F29:G29"/>
    <mergeCell ref="A25:A26"/>
    <mergeCell ref="H25:J25"/>
    <mergeCell ref="H26:J26"/>
    <mergeCell ref="B27:J27"/>
    <mergeCell ref="A28:A29"/>
    <mergeCell ref="D28:E28"/>
    <mergeCell ref="F28:G28"/>
    <mergeCell ref="D58:D63"/>
    <mergeCell ref="A58:A63"/>
    <mergeCell ref="G58:G63"/>
    <mergeCell ref="I58:J58"/>
    <mergeCell ref="I59:J59"/>
    <mergeCell ref="I60:J60"/>
    <mergeCell ref="I61:J61"/>
    <mergeCell ref="I62:J62"/>
    <mergeCell ref="I63:J63"/>
  </mergeCells>
  <hyperlinks>
    <hyperlink ref="J29" r:id="rId1" xr:uid="{CAD613D2-EE33-684E-8A96-CAD71676F4B5}"/>
    <hyperlink ref="J31" r:id="rId2" xr:uid="{177D1FC0-5244-654E-9DBB-AE8EDFA99B59}"/>
    <hyperlink ref="J33" r:id="rId3" xr:uid="{B1577A2A-6FAE-E946-8BCF-5C141DC16D0D}"/>
    <hyperlink ref="J35" r:id="rId4" xr:uid="{59C0CD8A-0526-9F47-9732-316DCEF4802A}"/>
    <hyperlink ref="J37" r:id="rId5" xr:uid="{F7CF621B-21B8-BF48-BEE7-EDCB5C728B05}"/>
  </hyperlinks>
  <pageMargins left="0.25" right="0.25" top="0.75" bottom="0.75" header="0.3" footer="0.3"/>
  <pageSetup scale="28" fitToHeight="0"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254F5-7CB2-4447-B8D8-E7A6A1A72023}">
  <sheetPr>
    <tabColor theme="7" tint="0.39997558519241921"/>
    <pageSetUpPr fitToPage="1"/>
  </sheetPr>
  <dimension ref="A1:Y68"/>
  <sheetViews>
    <sheetView showGridLines="0" topLeftCell="A36" zoomScale="90" zoomScaleNormal="90" zoomScaleSheetLayoutView="75" workbookViewId="0">
      <selection activeCell="K37" sqref="K37"/>
    </sheetView>
  </sheetViews>
  <sheetFormatPr defaultColWidth="10.7109375" defaultRowHeight="13.9"/>
  <cols>
    <col min="1" max="1" width="42.42578125" style="68" customWidth="1"/>
    <col min="2" max="2" width="35.7109375" style="364" customWidth="1"/>
    <col min="3"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140625" style="68" customWidth="1"/>
    <col min="37" max="16384" width="10.7109375" style="68"/>
  </cols>
  <sheetData>
    <row r="1" spans="1:25" ht="24" customHeight="1" thickBot="1">
      <c r="A1" s="746"/>
      <c r="B1" s="517" t="s">
        <v>182</v>
      </c>
      <c r="C1" s="518"/>
      <c r="D1" s="518"/>
      <c r="E1" s="518"/>
      <c r="F1" s="518"/>
      <c r="G1" s="518"/>
      <c r="H1" s="519"/>
      <c r="I1" s="124" t="s">
        <v>121</v>
      </c>
      <c r="J1" s="125" t="s">
        <v>564</v>
      </c>
      <c r="M1" s="158"/>
    </row>
    <row r="2" spans="1:25" ht="24" customHeight="1" thickBot="1">
      <c r="A2" s="747"/>
      <c r="B2" s="520" t="s">
        <v>184</v>
      </c>
      <c r="C2" s="521"/>
      <c r="D2" s="521"/>
      <c r="E2" s="521"/>
      <c r="F2" s="521"/>
      <c r="G2" s="521"/>
      <c r="H2" s="522"/>
      <c r="I2" s="124" t="s">
        <v>122</v>
      </c>
      <c r="J2" s="125" t="s">
        <v>185</v>
      </c>
      <c r="M2" s="158"/>
    </row>
    <row r="3" spans="1:25" ht="24" customHeight="1" thickBot="1">
      <c r="A3" s="747"/>
      <c r="B3" s="520" t="s">
        <v>186</v>
      </c>
      <c r="C3" s="521"/>
      <c r="D3" s="521"/>
      <c r="E3" s="521"/>
      <c r="F3" s="521"/>
      <c r="G3" s="521"/>
      <c r="H3" s="522"/>
      <c r="I3" s="124" t="s">
        <v>565</v>
      </c>
      <c r="J3" s="125" t="s">
        <v>566</v>
      </c>
      <c r="M3" s="158"/>
    </row>
    <row r="4" spans="1:25" ht="24" customHeight="1" thickBot="1">
      <c r="A4" s="748"/>
      <c r="B4" s="523" t="s">
        <v>567</v>
      </c>
      <c r="C4" s="524"/>
      <c r="D4" s="524"/>
      <c r="E4" s="524"/>
      <c r="F4" s="524"/>
      <c r="G4" s="524"/>
      <c r="H4" s="525"/>
      <c r="I4" s="124" t="s">
        <v>568</v>
      </c>
      <c r="J4" s="125" t="s">
        <v>569</v>
      </c>
      <c r="M4" s="158"/>
    </row>
    <row r="6" spans="1:25" ht="15" customHeight="1" thickBot="1">
      <c r="A6" s="73"/>
      <c r="B6" s="74"/>
      <c r="C6" s="74"/>
      <c r="D6" s="76"/>
      <c r="E6" s="75"/>
      <c r="F6" s="75"/>
      <c r="G6" s="355"/>
      <c r="H6" s="355"/>
      <c r="I6" s="77"/>
      <c r="J6" s="77"/>
      <c r="K6" s="74"/>
      <c r="L6" s="74"/>
      <c r="M6" s="74"/>
      <c r="N6" s="74"/>
      <c r="O6" s="74"/>
      <c r="P6" s="74"/>
      <c r="Q6" s="74"/>
      <c r="R6" s="74"/>
      <c r="S6" s="74"/>
      <c r="T6" s="78"/>
      <c r="U6" s="74"/>
      <c r="V6" s="74"/>
      <c r="X6" s="79"/>
      <c r="Y6" s="80"/>
    </row>
    <row r="7" spans="1:25" ht="15" customHeight="1">
      <c r="A7" s="759" t="s">
        <v>570</v>
      </c>
      <c r="B7" s="753" t="s">
        <v>191</v>
      </c>
      <c r="C7" s="753"/>
      <c r="D7" s="753"/>
      <c r="E7" s="753"/>
      <c r="F7" s="753"/>
      <c r="G7" s="753"/>
      <c r="H7" s="753"/>
      <c r="I7" s="759" t="s">
        <v>192</v>
      </c>
      <c r="J7" s="762">
        <v>2024110010300</v>
      </c>
      <c r="K7" s="74"/>
      <c r="L7" s="74"/>
      <c r="M7" s="74"/>
      <c r="N7" s="74"/>
      <c r="O7" s="74"/>
      <c r="P7" s="74"/>
      <c r="Q7" s="74"/>
      <c r="R7" s="74"/>
      <c r="S7" s="74"/>
      <c r="T7" s="74"/>
      <c r="U7" s="74"/>
      <c r="V7" s="74"/>
      <c r="W7" s="74"/>
      <c r="X7" s="74"/>
      <c r="Y7" s="74"/>
    </row>
    <row r="8" spans="1:25" ht="15" customHeight="1">
      <c r="A8" s="760"/>
      <c r="B8" s="754"/>
      <c r="C8" s="754"/>
      <c r="D8" s="754"/>
      <c r="E8" s="754"/>
      <c r="F8" s="754"/>
      <c r="G8" s="754"/>
      <c r="H8" s="754"/>
      <c r="I8" s="760"/>
      <c r="J8" s="763"/>
      <c r="K8" s="74"/>
      <c r="L8" s="74"/>
      <c r="M8" s="74"/>
      <c r="N8" s="74"/>
      <c r="O8" s="74"/>
      <c r="P8" s="74"/>
      <c r="Q8" s="74"/>
      <c r="R8" s="74"/>
      <c r="S8" s="74"/>
      <c r="T8" s="74"/>
      <c r="U8" s="74"/>
      <c r="V8" s="74"/>
      <c r="W8" s="74"/>
      <c r="X8" s="74"/>
      <c r="Y8" s="74"/>
    </row>
    <row r="9" spans="1:25" ht="15" customHeight="1">
      <c r="A9" s="760"/>
      <c r="B9" s="754"/>
      <c r="C9" s="754"/>
      <c r="D9" s="754"/>
      <c r="E9" s="754"/>
      <c r="F9" s="754"/>
      <c r="G9" s="754"/>
      <c r="H9" s="754"/>
      <c r="I9" s="760"/>
      <c r="J9" s="763"/>
      <c r="K9" s="74"/>
      <c r="L9" s="74"/>
      <c r="M9" s="74"/>
      <c r="N9" s="74"/>
      <c r="O9" s="74"/>
      <c r="P9" s="74"/>
      <c r="Q9" s="74"/>
      <c r="R9" s="74"/>
      <c r="S9" s="74"/>
      <c r="T9" s="74"/>
      <c r="U9" s="74"/>
      <c r="V9" s="74"/>
      <c r="W9" s="74"/>
      <c r="X9" s="74"/>
      <c r="Y9" s="74"/>
    </row>
    <row r="10" spans="1:25" ht="15" customHeight="1" thickBot="1">
      <c r="A10" s="761"/>
      <c r="B10" s="755"/>
      <c r="C10" s="755"/>
      <c r="D10" s="755"/>
      <c r="E10" s="755"/>
      <c r="F10" s="755"/>
      <c r="G10" s="755"/>
      <c r="H10" s="755"/>
      <c r="I10" s="761"/>
      <c r="J10" s="764"/>
      <c r="K10" s="74"/>
      <c r="L10" s="74"/>
      <c r="M10" s="74"/>
      <c r="N10" s="74"/>
      <c r="O10" s="74"/>
      <c r="P10" s="74"/>
      <c r="Q10" s="74"/>
      <c r="R10" s="74"/>
      <c r="S10" s="74"/>
      <c r="T10" s="74"/>
      <c r="U10" s="74"/>
      <c r="V10" s="74"/>
      <c r="W10" s="74"/>
      <c r="X10" s="74"/>
      <c r="Y10" s="74"/>
    </row>
    <row r="11" spans="1:25" ht="9" customHeight="1" thickBot="1">
      <c r="A11" s="81"/>
      <c r="B11" s="152"/>
      <c r="C11" s="74"/>
      <c r="D11" s="74"/>
      <c r="E11" s="74"/>
      <c r="F11" s="74"/>
      <c r="G11" s="74"/>
      <c r="H11" s="74"/>
      <c r="I11" s="74"/>
      <c r="J11" s="74"/>
      <c r="K11" s="74"/>
      <c r="L11" s="74"/>
      <c r="M11" s="74"/>
      <c r="N11" s="74"/>
      <c r="O11" s="74"/>
      <c r="P11" s="74"/>
      <c r="Q11" s="74"/>
      <c r="R11" s="74"/>
      <c r="S11" s="74"/>
      <c r="T11" s="74"/>
      <c r="U11" s="74"/>
      <c r="V11" s="74"/>
      <c r="W11" s="74"/>
      <c r="X11" s="74"/>
      <c r="Y11" s="74"/>
    </row>
    <row r="12" spans="1:25" s="153" customFormat="1" ht="21.75" customHeight="1" thickBot="1">
      <c r="A12" s="541" t="s">
        <v>193</v>
      </c>
      <c r="B12" s="235" t="s">
        <v>194</v>
      </c>
      <c r="C12" s="259"/>
      <c r="D12" s="235" t="s">
        <v>195</v>
      </c>
      <c r="E12" s="216"/>
      <c r="F12" s="235" t="s">
        <v>196</v>
      </c>
      <c r="G12" s="216"/>
      <c r="H12" s="235" t="s">
        <v>197</v>
      </c>
      <c r="I12" s="164"/>
    </row>
    <row r="13" spans="1:25" s="153" customFormat="1" ht="21.75" customHeight="1" thickBot="1">
      <c r="A13" s="541"/>
      <c r="B13" s="237" t="s">
        <v>201</v>
      </c>
      <c r="C13" s="164" t="s">
        <v>198</v>
      </c>
      <c r="D13" s="235" t="s">
        <v>202</v>
      </c>
      <c r="E13" s="125"/>
      <c r="F13" s="235" t="s">
        <v>203</v>
      </c>
      <c r="G13" s="125"/>
      <c r="H13" s="235" t="s">
        <v>204</v>
      </c>
      <c r="I13" s="260"/>
    </row>
    <row r="14" spans="1:25" s="153" customFormat="1" ht="21.75" customHeight="1" thickBot="1">
      <c r="A14" s="541"/>
      <c r="B14" s="235" t="s">
        <v>206</v>
      </c>
      <c r="C14" s="259"/>
      <c r="D14" s="235" t="s">
        <v>207</v>
      </c>
      <c r="E14" s="125"/>
      <c r="F14" s="235" t="s">
        <v>208</v>
      </c>
      <c r="G14" s="125"/>
      <c r="H14" s="235" t="s">
        <v>209</v>
      </c>
      <c r="I14" s="260"/>
    </row>
    <row r="15" spans="1:25" s="153" customFormat="1" ht="21.75" customHeight="1" thickBot="1">
      <c r="A15" s="68"/>
      <c r="B15" s="364"/>
      <c r="C15" s="68"/>
      <c r="D15" s="68"/>
      <c r="E15" s="68"/>
      <c r="F15" s="68"/>
      <c r="G15" s="68"/>
      <c r="H15" s="68"/>
      <c r="I15" s="68"/>
      <c r="J15" s="68"/>
      <c r="K15" s="68"/>
      <c r="L15" s="169"/>
      <c r="M15" s="170"/>
      <c r="N15" s="170"/>
      <c r="O15" s="170"/>
    </row>
    <row r="16" spans="1:25" s="153" customFormat="1" ht="21.75" customHeight="1" thickBot="1">
      <c r="A16" s="540" t="s">
        <v>199</v>
      </c>
      <c r="B16" s="540"/>
      <c r="C16" s="256" t="s">
        <v>200</v>
      </c>
      <c r="D16" s="502"/>
      <c r="E16" s="502"/>
      <c r="F16" s="502"/>
      <c r="G16" s="68"/>
      <c r="H16" s="68"/>
      <c r="I16" s="68"/>
      <c r="J16" s="68"/>
      <c r="K16" s="68"/>
      <c r="L16" s="169"/>
      <c r="M16" s="170"/>
      <c r="N16" s="170"/>
      <c r="O16" s="170"/>
    </row>
    <row r="17" spans="1:15" s="153" customFormat="1" ht="21.75" customHeight="1" thickBot="1">
      <c r="A17" s="540"/>
      <c r="B17" s="540"/>
      <c r="C17" s="256" t="s">
        <v>205</v>
      </c>
      <c r="D17" s="502"/>
      <c r="E17" s="502"/>
      <c r="F17" s="502"/>
      <c r="G17" s="68"/>
      <c r="H17" s="68"/>
      <c r="I17" s="68"/>
      <c r="J17" s="68"/>
      <c r="K17" s="68"/>
      <c r="L17" s="169"/>
      <c r="M17" s="170"/>
      <c r="N17" s="170"/>
      <c r="O17" s="170"/>
    </row>
    <row r="18" spans="1:15" s="153" customFormat="1" ht="21.75" customHeight="1" thickBot="1">
      <c r="A18" s="540"/>
      <c r="B18" s="540"/>
      <c r="C18" s="256" t="s">
        <v>210</v>
      </c>
      <c r="D18" s="502" t="s">
        <v>198</v>
      </c>
      <c r="E18" s="502"/>
      <c r="F18" s="502"/>
      <c r="G18" s="68"/>
      <c r="H18" s="68"/>
      <c r="I18" s="68"/>
      <c r="J18" s="68"/>
      <c r="K18" s="68"/>
      <c r="L18" s="169"/>
      <c r="M18" s="170"/>
      <c r="N18" s="170"/>
      <c r="O18" s="170"/>
    </row>
    <row r="19" spans="1:15" s="153" customFormat="1" ht="21.75" customHeight="1">
      <c r="A19" s="68"/>
      <c r="B19" s="364"/>
      <c r="C19" s="68"/>
      <c r="D19" s="68"/>
      <c r="E19" s="68"/>
      <c r="F19" s="68"/>
      <c r="G19" s="68"/>
      <c r="H19" s="68"/>
      <c r="I19" s="68"/>
      <c r="J19" s="68"/>
      <c r="K19" s="68"/>
      <c r="L19" s="169"/>
      <c r="M19" s="170"/>
      <c r="N19" s="170"/>
      <c r="O19" s="170"/>
    </row>
    <row r="20" spans="1:15" s="94" customFormat="1" ht="16.5" customHeight="1">
      <c r="B20" s="363"/>
    </row>
    <row r="21" spans="1:15" ht="5.25" customHeight="1" thickBot="1"/>
    <row r="22" spans="1:15" ht="48" customHeight="1" thickBot="1">
      <c r="A22" s="752" t="s">
        <v>571</v>
      </c>
      <c r="B22" s="752"/>
      <c r="C22" s="752"/>
      <c r="D22" s="752"/>
      <c r="E22" s="752"/>
      <c r="F22" s="752"/>
      <c r="G22" s="752"/>
      <c r="H22" s="752"/>
      <c r="I22" s="752"/>
      <c r="J22" s="752"/>
    </row>
    <row r="23" spans="1:15" ht="70.150000000000006" customHeight="1" thickBot="1">
      <c r="A23" s="241" t="s">
        <v>221</v>
      </c>
      <c r="B23" s="733" t="s">
        <v>608</v>
      </c>
      <c r="C23" s="740"/>
      <c r="D23" s="734"/>
      <c r="E23" s="242" t="s">
        <v>572</v>
      </c>
      <c r="F23" s="243" t="s">
        <v>573</v>
      </c>
      <c r="G23" s="242" t="s">
        <v>574</v>
      </c>
      <c r="H23" s="733" t="s">
        <v>575</v>
      </c>
      <c r="I23" s="740"/>
      <c r="J23" s="734"/>
    </row>
    <row r="24" spans="1:15" ht="50.25" customHeight="1" thickBot="1">
      <c r="A24" s="211" t="s">
        <v>576</v>
      </c>
      <c r="B24" s="733" t="s">
        <v>609</v>
      </c>
      <c r="C24" s="740"/>
      <c r="D24" s="740"/>
      <c r="E24" s="740"/>
      <c r="F24" s="740"/>
      <c r="G24" s="740"/>
      <c r="H24" s="740"/>
      <c r="I24" s="740"/>
      <c r="J24" s="734"/>
    </row>
    <row r="25" spans="1:15" ht="50.25" customHeight="1" thickBot="1">
      <c r="A25" s="735" t="s">
        <v>578</v>
      </c>
      <c r="B25" s="371">
        <v>2024</v>
      </c>
      <c r="C25" s="245">
        <v>2025</v>
      </c>
      <c r="D25" s="245">
        <v>2026</v>
      </c>
      <c r="E25" s="245">
        <v>2027</v>
      </c>
      <c r="F25" s="246" t="s">
        <v>93</v>
      </c>
      <c r="G25" s="247" t="s">
        <v>579</v>
      </c>
      <c r="H25" s="737" t="s">
        <v>580</v>
      </c>
      <c r="I25" s="738"/>
      <c r="J25" s="739"/>
    </row>
    <row r="26" spans="1:15" ht="50.25" customHeight="1" thickBot="1">
      <c r="A26" s="736"/>
      <c r="B26" s="372">
        <v>13</v>
      </c>
      <c r="C26" s="369">
        <v>20</v>
      </c>
      <c r="D26" s="369">
        <v>21</v>
      </c>
      <c r="E26" s="369">
        <v>22</v>
      </c>
      <c r="F26" s="370">
        <f>+E26</f>
        <v>22</v>
      </c>
      <c r="G26" s="251">
        <v>13</v>
      </c>
      <c r="H26" s="733" t="s">
        <v>33</v>
      </c>
      <c r="I26" s="740"/>
      <c r="J26" s="734"/>
    </row>
    <row r="27" spans="1:15" ht="52.5" customHeight="1" thickBot="1">
      <c r="A27" s="211"/>
      <c r="B27" s="741" t="s">
        <v>581</v>
      </c>
      <c r="C27" s="742"/>
      <c r="D27" s="742"/>
      <c r="E27" s="742"/>
      <c r="F27" s="742"/>
      <c r="G27" s="742"/>
      <c r="H27" s="742"/>
      <c r="I27" s="742"/>
      <c r="J27" s="743"/>
    </row>
    <row r="28" spans="1:15" s="98" customFormat="1" ht="56.25" customHeight="1" thickBot="1">
      <c r="A28" s="735" t="s">
        <v>240</v>
      </c>
      <c r="B28" s="211" t="s">
        <v>241</v>
      </c>
      <c r="C28" s="241" t="s">
        <v>242</v>
      </c>
      <c r="D28" s="744" t="s">
        <v>243</v>
      </c>
      <c r="E28" s="745"/>
      <c r="F28" s="744" t="s">
        <v>244</v>
      </c>
      <c r="G28" s="745"/>
      <c r="H28" s="212" t="s">
        <v>245</v>
      </c>
      <c r="I28" s="210" t="s">
        <v>246</v>
      </c>
      <c r="J28" s="210" t="s">
        <v>582</v>
      </c>
    </row>
    <row r="29" spans="1:15" ht="150" customHeight="1" thickBot="1">
      <c r="A29" s="736"/>
      <c r="B29" s="373">
        <v>20</v>
      </c>
      <c r="C29" s="166">
        <v>20</v>
      </c>
      <c r="D29" s="767" t="s">
        <v>610</v>
      </c>
      <c r="E29" s="768"/>
      <c r="F29" s="767" t="s">
        <v>610</v>
      </c>
      <c r="G29" s="768"/>
      <c r="H29" s="432" t="s">
        <v>611</v>
      </c>
      <c r="I29" s="433" t="s">
        <v>612</v>
      </c>
      <c r="J29" s="435" t="s">
        <v>613</v>
      </c>
    </row>
    <row r="30" spans="1:15" s="98" customFormat="1" ht="45" customHeight="1" thickBot="1">
      <c r="A30" s="735" t="s">
        <v>250</v>
      </c>
      <c r="B30" s="209" t="s">
        <v>241</v>
      </c>
      <c r="C30" s="212" t="s">
        <v>242</v>
      </c>
      <c r="D30" s="744" t="s">
        <v>243</v>
      </c>
      <c r="E30" s="745"/>
      <c r="F30" s="744" t="s">
        <v>244</v>
      </c>
      <c r="G30" s="745"/>
      <c r="H30" s="212" t="s">
        <v>245</v>
      </c>
      <c r="I30" s="210" t="s">
        <v>246</v>
      </c>
      <c r="J30" s="210" t="s">
        <v>582</v>
      </c>
    </row>
    <row r="31" spans="1:15" ht="208.9" customHeight="1" thickBot="1">
      <c r="A31" s="736"/>
      <c r="B31" s="374">
        <v>20</v>
      </c>
      <c r="C31" s="166">
        <v>20</v>
      </c>
      <c r="D31" s="766" t="s">
        <v>614</v>
      </c>
      <c r="E31" s="734"/>
      <c r="F31" s="766" t="s">
        <v>615</v>
      </c>
      <c r="G31" s="734"/>
      <c r="H31" s="432" t="s">
        <v>611</v>
      </c>
      <c r="I31" s="433" t="s">
        <v>612</v>
      </c>
      <c r="J31" s="451" t="s">
        <v>616</v>
      </c>
    </row>
    <row r="32" spans="1:15" s="98" customFormat="1" ht="45" customHeight="1" thickBot="1">
      <c r="A32" s="735" t="s">
        <v>255</v>
      </c>
      <c r="B32" s="209" t="s">
        <v>241</v>
      </c>
      <c r="C32" s="212" t="s">
        <v>242</v>
      </c>
      <c r="D32" s="744" t="s">
        <v>243</v>
      </c>
      <c r="E32" s="745"/>
      <c r="F32" s="744" t="s">
        <v>244</v>
      </c>
      <c r="G32" s="745"/>
      <c r="H32" s="212" t="s">
        <v>245</v>
      </c>
      <c r="I32" s="210" t="s">
        <v>246</v>
      </c>
      <c r="J32" s="210" t="s">
        <v>582</v>
      </c>
    </row>
    <row r="33" spans="1:10" ht="151.15" customHeight="1" thickBot="1">
      <c r="A33" s="736"/>
      <c r="B33" s="374">
        <v>20</v>
      </c>
      <c r="C33" s="166">
        <v>20</v>
      </c>
      <c r="D33" s="733" t="s">
        <v>617</v>
      </c>
      <c r="E33" s="734"/>
      <c r="F33" s="733" t="s">
        <v>618</v>
      </c>
      <c r="G33" s="734"/>
      <c r="H33" s="432" t="s">
        <v>611</v>
      </c>
      <c r="I33" s="433" t="s">
        <v>612</v>
      </c>
      <c r="J33" s="451" t="s">
        <v>619</v>
      </c>
    </row>
    <row r="34" spans="1:10" s="98" customFormat="1" ht="47.25" customHeight="1" thickBot="1">
      <c r="A34" s="735" t="s">
        <v>260</v>
      </c>
      <c r="B34" s="209" t="s">
        <v>241</v>
      </c>
      <c r="C34" s="209" t="s">
        <v>242</v>
      </c>
      <c r="D34" s="744" t="s">
        <v>243</v>
      </c>
      <c r="E34" s="745"/>
      <c r="F34" s="744" t="s">
        <v>244</v>
      </c>
      <c r="G34" s="745"/>
      <c r="H34" s="212" t="s">
        <v>245</v>
      </c>
      <c r="I34" s="212" t="s">
        <v>246</v>
      </c>
      <c r="J34" s="210" t="s">
        <v>582</v>
      </c>
    </row>
    <row r="35" spans="1:10" ht="157.15" customHeight="1" thickBot="1">
      <c r="A35" s="736"/>
      <c r="B35" s="374">
        <v>20</v>
      </c>
      <c r="C35" s="166">
        <v>21</v>
      </c>
      <c r="D35" s="733" t="s">
        <v>620</v>
      </c>
      <c r="E35" s="734"/>
      <c r="F35" s="733" t="s">
        <v>620</v>
      </c>
      <c r="G35" s="734"/>
      <c r="H35" s="432" t="s">
        <v>611</v>
      </c>
      <c r="I35" s="433"/>
      <c r="J35" s="451" t="s">
        <v>621</v>
      </c>
    </row>
    <row r="36" spans="1:10" s="98" customFormat="1" ht="47.25" customHeight="1" thickBot="1">
      <c r="A36" s="735" t="s">
        <v>265</v>
      </c>
      <c r="B36" s="209" t="s">
        <v>241</v>
      </c>
      <c r="C36" s="212" t="s">
        <v>242</v>
      </c>
      <c r="D36" s="744" t="s">
        <v>243</v>
      </c>
      <c r="E36" s="745"/>
      <c r="F36" s="744" t="s">
        <v>244</v>
      </c>
      <c r="G36" s="745"/>
      <c r="H36" s="212" t="s">
        <v>245</v>
      </c>
      <c r="I36" s="210" t="s">
        <v>246</v>
      </c>
      <c r="J36" s="210" t="s">
        <v>582</v>
      </c>
    </row>
    <row r="37" spans="1:10" ht="120.75" customHeight="1" thickBot="1">
      <c r="A37" s="736"/>
      <c r="B37" s="374">
        <v>20</v>
      </c>
      <c r="C37" s="166">
        <v>21</v>
      </c>
      <c r="D37" s="733" t="s">
        <v>622</v>
      </c>
      <c r="E37" s="734"/>
      <c r="F37" s="733" t="s">
        <v>622</v>
      </c>
      <c r="G37" s="734"/>
      <c r="H37" s="432" t="s">
        <v>611</v>
      </c>
      <c r="I37" s="433" t="s">
        <v>612</v>
      </c>
      <c r="J37" s="478" t="s">
        <v>623</v>
      </c>
    </row>
    <row r="38" spans="1:10" s="98" customFormat="1" ht="48.75" customHeight="1" thickBot="1">
      <c r="A38" s="735" t="s">
        <v>269</v>
      </c>
      <c r="B38" s="209" t="s">
        <v>241</v>
      </c>
      <c r="C38" s="212" t="s">
        <v>242</v>
      </c>
      <c r="D38" s="744" t="s">
        <v>243</v>
      </c>
      <c r="E38" s="745"/>
      <c r="F38" s="744" t="s">
        <v>244</v>
      </c>
      <c r="G38" s="745"/>
      <c r="H38" s="212" t="s">
        <v>245</v>
      </c>
      <c r="I38" s="210" t="s">
        <v>246</v>
      </c>
      <c r="J38" s="210" t="s">
        <v>582</v>
      </c>
    </row>
    <row r="39" spans="1:10" ht="120.75" customHeight="1" thickBot="1">
      <c r="A39" s="736"/>
      <c r="B39" s="375">
        <v>20</v>
      </c>
      <c r="C39" s="167">
        <f>+G59</f>
        <v>0</v>
      </c>
      <c r="D39" s="756"/>
      <c r="E39" s="758"/>
      <c r="F39" s="756"/>
      <c r="G39" s="758"/>
      <c r="H39" s="165"/>
      <c r="I39" s="253"/>
      <c r="J39" s="253"/>
    </row>
    <row r="40" spans="1:10" ht="46.5" customHeight="1" thickBot="1">
      <c r="A40" s="735" t="s">
        <v>270</v>
      </c>
      <c r="B40" s="211" t="s">
        <v>241</v>
      </c>
      <c r="C40" s="241" t="s">
        <v>242</v>
      </c>
      <c r="D40" s="744" t="s">
        <v>243</v>
      </c>
      <c r="E40" s="745"/>
      <c r="F40" s="744" t="s">
        <v>244</v>
      </c>
      <c r="G40" s="745"/>
      <c r="H40" s="212" t="s">
        <v>245</v>
      </c>
      <c r="I40" s="210" t="s">
        <v>246</v>
      </c>
      <c r="J40" s="210" t="s">
        <v>582</v>
      </c>
    </row>
    <row r="41" spans="1:10" ht="120.75" customHeight="1" thickBot="1">
      <c r="A41" s="736"/>
      <c r="B41" s="375">
        <v>21</v>
      </c>
      <c r="C41" s="167">
        <f>+H59</f>
        <v>0</v>
      </c>
      <c r="D41" s="756"/>
      <c r="E41" s="757"/>
      <c r="F41" s="756"/>
      <c r="G41" s="758"/>
      <c r="H41" s="165"/>
      <c r="I41" s="253"/>
      <c r="J41" s="253"/>
    </row>
    <row r="42" spans="1:10" ht="48.75" customHeight="1" thickBot="1">
      <c r="A42" s="735" t="s">
        <v>271</v>
      </c>
      <c r="B42" s="211" t="s">
        <v>241</v>
      </c>
      <c r="C42" s="241" t="s">
        <v>242</v>
      </c>
      <c r="D42" s="744" t="s">
        <v>243</v>
      </c>
      <c r="E42" s="745"/>
      <c r="F42" s="744" t="s">
        <v>244</v>
      </c>
      <c r="G42" s="745"/>
      <c r="H42" s="212" t="s">
        <v>245</v>
      </c>
      <c r="I42" s="210" t="s">
        <v>246</v>
      </c>
      <c r="J42" s="210" t="s">
        <v>582</v>
      </c>
    </row>
    <row r="43" spans="1:10" ht="120.75" customHeight="1" thickBot="1">
      <c r="A43" s="736"/>
      <c r="B43" s="375">
        <v>21</v>
      </c>
      <c r="C43" s="167">
        <f>+I59</f>
        <v>0</v>
      </c>
      <c r="D43" s="756"/>
      <c r="E43" s="757"/>
      <c r="F43" s="756"/>
      <c r="G43" s="758"/>
      <c r="H43" s="255"/>
      <c r="I43" s="165"/>
      <c r="J43" s="253"/>
    </row>
    <row r="44" spans="1:10" ht="42.75" customHeight="1" thickBot="1">
      <c r="A44" s="735" t="s">
        <v>272</v>
      </c>
      <c r="B44" s="211" t="s">
        <v>241</v>
      </c>
      <c r="C44" s="241" t="s">
        <v>242</v>
      </c>
      <c r="D44" s="744" t="s">
        <v>243</v>
      </c>
      <c r="E44" s="745"/>
      <c r="F44" s="744" t="s">
        <v>244</v>
      </c>
      <c r="G44" s="745"/>
      <c r="H44" s="212" t="s">
        <v>245</v>
      </c>
      <c r="I44" s="210" t="s">
        <v>246</v>
      </c>
      <c r="J44" s="210" t="s">
        <v>582</v>
      </c>
    </row>
    <row r="45" spans="1:10" ht="120.75" customHeight="1" thickBot="1">
      <c r="A45" s="736"/>
      <c r="B45" s="375">
        <v>21</v>
      </c>
      <c r="C45" s="167">
        <f>+J59</f>
        <v>0</v>
      </c>
      <c r="D45" s="756"/>
      <c r="E45" s="758"/>
      <c r="F45" s="756"/>
      <c r="G45" s="758"/>
      <c r="H45" s="165"/>
      <c r="I45" s="165"/>
      <c r="J45" s="165"/>
    </row>
    <row r="46" spans="1:10" ht="45" customHeight="1" thickBot="1">
      <c r="A46" s="735" t="s">
        <v>273</v>
      </c>
      <c r="B46" s="211" t="s">
        <v>241</v>
      </c>
      <c r="C46" s="241" t="s">
        <v>242</v>
      </c>
      <c r="D46" s="744" t="s">
        <v>243</v>
      </c>
      <c r="E46" s="745"/>
      <c r="F46" s="744" t="s">
        <v>244</v>
      </c>
      <c r="G46" s="745"/>
      <c r="H46" s="212" t="s">
        <v>245</v>
      </c>
      <c r="I46" s="210" t="s">
        <v>246</v>
      </c>
      <c r="J46" s="210" t="s">
        <v>582</v>
      </c>
    </row>
    <row r="47" spans="1:10" ht="120.75" customHeight="1" thickBot="1">
      <c r="A47" s="736"/>
      <c r="B47" s="375">
        <v>21</v>
      </c>
      <c r="C47" s="167">
        <f>+K59</f>
        <v>0</v>
      </c>
      <c r="D47" s="756"/>
      <c r="E47" s="758"/>
      <c r="F47" s="756"/>
      <c r="G47" s="758"/>
      <c r="H47" s="165"/>
      <c r="I47" s="253"/>
      <c r="J47" s="253"/>
    </row>
    <row r="48" spans="1:10" ht="46.5" customHeight="1" thickBot="1">
      <c r="A48" s="735" t="s">
        <v>274</v>
      </c>
      <c r="B48" s="211" t="s">
        <v>241</v>
      </c>
      <c r="C48" s="241" t="s">
        <v>242</v>
      </c>
      <c r="D48" s="744" t="s">
        <v>243</v>
      </c>
      <c r="E48" s="745"/>
      <c r="F48" s="744" t="s">
        <v>244</v>
      </c>
      <c r="G48" s="745"/>
      <c r="H48" s="212" t="s">
        <v>245</v>
      </c>
      <c r="I48" s="210" t="s">
        <v>246</v>
      </c>
      <c r="J48" s="210" t="s">
        <v>582</v>
      </c>
    </row>
    <row r="49" spans="1:13" ht="120.75" customHeight="1" thickBot="1">
      <c r="A49" s="736"/>
      <c r="B49" s="375">
        <v>21</v>
      </c>
      <c r="C49" s="167">
        <f>+L59</f>
        <v>0</v>
      </c>
      <c r="D49" s="756"/>
      <c r="E49" s="758"/>
      <c r="F49" s="757"/>
      <c r="G49" s="757"/>
      <c r="H49" s="165"/>
      <c r="I49" s="165"/>
      <c r="J49" s="165"/>
    </row>
    <row r="50" spans="1:13" ht="48.75" customHeight="1" thickBot="1">
      <c r="A50" s="735" t="s">
        <v>275</v>
      </c>
      <c r="B50" s="211" t="s">
        <v>241</v>
      </c>
      <c r="C50" s="241" t="s">
        <v>242</v>
      </c>
      <c r="D50" s="744" t="s">
        <v>243</v>
      </c>
      <c r="E50" s="745"/>
      <c r="F50" s="744" t="s">
        <v>244</v>
      </c>
      <c r="G50" s="745"/>
      <c r="H50" s="212" t="s">
        <v>245</v>
      </c>
      <c r="I50" s="210" t="s">
        <v>246</v>
      </c>
      <c r="J50" s="210" t="s">
        <v>582</v>
      </c>
    </row>
    <row r="51" spans="1:13" ht="120.75" customHeight="1" thickBot="1">
      <c r="A51" s="736"/>
      <c r="B51" s="375">
        <v>21</v>
      </c>
      <c r="C51" s="167">
        <f>+M59</f>
        <v>0</v>
      </c>
      <c r="D51" s="756"/>
      <c r="E51" s="758"/>
      <c r="F51" s="756"/>
      <c r="G51" s="758"/>
      <c r="H51" s="165"/>
      <c r="I51" s="165"/>
      <c r="J51" s="165"/>
    </row>
    <row r="55" spans="1:13" ht="17.45">
      <c r="A55" s="122" t="s">
        <v>276</v>
      </c>
    </row>
    <row r="56" spans="1:13" ht="57.75" customHeight="1">
      <c r="A56" s="309" t="s">
        <v>624</v>
      </c>
    </row>
    <row r="58" spans="1:13" ht="22.9">
      <c r="A58" s="765" t="s">
        <v>590</v>
      </c>
      <c r="B58" s="106" t="s">
        <v>194</v>
      </c>
      <c r="C58" s="106" t="s">
        <v>195</v>
      </c>
      <c r="D58" s="106" t="s">
        <v>196</v>
      </c>
      <c r="E58" s="106" t="s">
        <v>197</v>
      </c>
      <c r="F58" s="106" t="s">
        <v>201</v>
      </c>
      <c r="G58" s="106" t="s">
        <v>202</v>
      </c>
      <c r="H58" s="106" t="s">
        <v>203</v>
      </c>
      <c r="I58" s="106" t="s">
        <v>204</v>
      </c>
      <c r="J58" s="106" t="s">
        <v>206</v>
      </c>
      <c r="K58" s="106" t="s">
        <v>207</v>
      </c>
      <c r="L58" s="106" t="s">
        <v>208</v>
      </c>
      <c r="M58" s="106" t="s">
        <v>209</v>
      </c>
    </row>
    <row r="59" spans="1:13" ht="24.75" customHeight="1">
      <c r="A59" s="765"/>
      <c r="B59" s="376">
        <f>+C29</f>
        <v>20</v>
      </c>
      <c r="C59" s="107">
        <v>20</v>
      </c>
      <c r="D59" s="107">
        <v>20</v>
      </c>
      <c r="E59" s="107"/>
      <c r="F59" s="107"/>
      <c r="G59" s="107"/>
      <c r="H59" s="107"/>
      <c r="I59" s="107"/>
      <c r="J59" s="107"/>
      <c r="K59" s="107"/>
      <c r="L59" s="107"/>
      <c r="M59" s="107"/>
    </row>
    <row r="60" spans="1:13" ht="24.75" customHeight="1">
      <c r="B60" s="377"/>
      <c r="C60" s="77"/>
      <c r="D60" s="77"/>
      <c r="E60" s="77"/>
      <c r="F60" s="77"/>
      <c r="G60" s="77"/>
    </row>
    <row r="61" spans="1:13" s="97" customFormat="1" ht="30" customHeight="1">
      <c r="A61" s="68"/>
      <c r="B61" s="364"/>
      <c r="C61" s="68"/>
      <c r="D61" s="68"/>
      <c r="E61" s="68"/>
      <c r="F61" s="68"/>
      <c r="G61" s="68"/>
      <c r="H61" s="68"/>
      <c r="I61" s="68"/>
    </row>
    <row r="62" spans="1:13" ht="14.45" thickBot="1"/>
    <row r="63" spans="1:13" ht="44.25" customHeight="1" thickBot="1">
      <c r="A63" s="732" t="s">
        <v>591</v>
      </c>
      <c r="B63" s="378" t="s">
        <v>592</v>
      </c>
      <c r="C63" s="262"/>
      <c r="D63" s="731" t="s">
        <v>593</v>
      </c>
      <c r="E63" s="261" t="s">
        <v>592</v>
      </c>
      <c r="F63" s="262"/>
      <c r="G63" s="731" t="s">
        <v>594</v>
      </c>
      <c r="H63" s="261" t="s">
        <v>595</v>
      </c>
      <c r="I63" s="542"/>
      <c r="J63" s="542"/>
    </row>
    <row r="64" spans="1:13" ht="14.45" thickBot="1">
      <c r="A64" s="732"/>
      <c r="B64" s="378" t="s">
        <v>596</v>
      </c>
      <c r="C64" s="262" t="s">
        <v>597</v>
      </c>
      <c r="D64" s="731"/>
      <c r="E64" s="261" t="s">
        <v>596</v>
      </c>
      <c r="F64" s="262" t="s">
        <v>598</v>
      </c>
      <c r="G64" s="731"/>
      <c r="H64" s="261" t="s">
        <v>599</v>
      </c>
      <c r="I64" s="542"/>
      <c r="J64" s="542"/>
    </row>
    <row r="65" spans="1:10" ht="28.15" thickBot="1">
      <c r="A65" s="732"/>
      <c r="B65" s="378" t="s">
        <v>600</v>
      </c>
      <c r="C65" s="379" t="s">
        <v>601</v>
      </c>
      <c r="D65" s="731"/>
      <c r="E65" s="261" t="s">
        <v>600</v>
      </c>
      <c r="F65" s="379" t="s">
        <v>602</v>
      </c>
      <c r="G65" s="731"/>
      <c r="H65" s="261" t="s">
        <v>603</v>
      </c>
      <c r="I65" s="542"/>
      <c r="J65" s="542"/>
    </row>
    <row r="66" spans="1:10" ht="39.75" customHeight="1" thickBot="1">
      <c r="A66" s="732"/>
      <c r="B66" s="378" t="s">
        <v>592</v>
      </c>
      <c r="C66" s="262"/>
      <c r="D66" s="731"/>
      <c r="E66" s="261" t="s">
        <v>592</v>
      </c>
      <c r="F66" s="262"/>
      <c r="G66" s="731"/>
      <c r="H66" s="261" t="s">
        <v>595</v>
      </c>
      <c r="I66" s="542"/>
      <c r="J66" s="542"/>
    </row>
    <row r="67" spans="1:10" ht="14.45" thickBot="1">
      <c r="A67" s="732"/>
      <c r="B67" s="378" t="s">
        <v>596</v>
      </c>
      <c r="C67" s="262" t="s">
        <v>604</v>
      </c>
      <c r="D67" s="731"/>
      <c r="E67" s="261" t="s">
        <v>596</v>
      </c>
      <c r="F67" s="262" t="s">
        <v>605</v>
      </c>
      <c r="G67" s="731"/>
      <c r="H67" s="261" t="s">
        <v>599</v>
      </c>
      <c r="I67" s="542"/>
      <c r="J67" s="542"/>
    </row>
    <row r="68" spans="1:10" ht="14.45" thickBot="1">
      <c r="A68" s="732"/>
      <c r="B68" s="378" t="s">
        <v>600</v>
      </c>
      <c r="C68" s="262" t="s">
        <v>606</v>
      </c>
      <c r="D68" s="731"/>
      <c r="E68" s="261" t="s">
        <v>600</v>
      </c>
      <c r="F68" s="262" t="s">
        <v>607</v>
      </c>
      <c r="G68" s="731"/>
      <c r="H68" s="261" t="s">
        <v>603</v>
      </c>
      <c r="I68" s="542"/>
      <c r="J68" s="542"/>
    </row>
  </sheetData>
  <mergeCells count="92">
    <mergeCell ref="A22:J22"/>
    <mergeCell ref="A1:A4"/>
    <mergeCell ref="B1:H1"/>
    <mergeCell ref="B2:H2"/>
    <mergeCell ref="B3:H3"/>
    <mergeCell ref="B4:H4"/>
    <mergeCell ref="A7:A10"/>
    <mergeCell ref="A12:A14"/>
    <mergeCell ref="A16:B18"/>
    <mergeCell ref="D16:F16"/>
    <mergeCell ref="D17:F17"/>
    <mergeCell ref="D18:F18"/>
    <mergeCell ref="B7:H10"/>
    <mergeCell ref="I7:I10"/>
    <mergeCell ref="J7:J10"/>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63:A68"/>
    <mergeCell ref="D63:D68"/>
    <mergeCell ref="G63:G68"/>
    <mergeCell ref="I63:J63"/>
    <mergeCell ref="I64:J64"/>
    <mergeCell ref="I65:J65"/>
    <mergeCell ref="I66:J66"/>
    <mergeCell ref="I67:J67"/>
    <mergeCell ref="I68:J68"/>
  </mergeCells>
  <hyperlinks>
    <hyperlink ref="J29" r:id="rId1" xr:uid="{C9A93B75-D9FC-C843-8099-09AA647681BE}"/>
    <hyperlink ref="J31" r:id="rId2" xr:uid="{0E4D6665-B8D4-0D45-8F25-A25B3F049DBF}"/>
    <hyperlink ref="J33" r:id="rId3" xr:uid="{8E8D96A0-1E0D-C548-B39D-667BA38B7D04}"/>
    <hyperlink ref="J35" r:id="rId4" xr:uid="{A5153B30-FB41-184C-8395-CBCF38DE9A7C}"/>
    <hyperlink ref="J37" r:id="rId5" xr:uid="{3AEB8F51-27BB-1841-80D8-61E273C9B8E6}"/>
  </hyperlinks>
  <pageMargins left="0.23622047244094491" right="0.23622047244094491" top="0.74803149606299213" bottom="0.74803149606299213" header="0.31496062992125984" footer="0.31496062992125984"/>
  <pageSetup scale="28" fitToHeight="0"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93332D57-BE15-4C0C-9F72-57F1FC179406}">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view="pageBreakPreview" zoomScale="60" zoomScaleNormal="100" workbookViewId="0">
      <selection activeCell="C21" sqref="C21:G21"/>
    </sheetView>
  </sheetViews>
  <sheetFormatPr defaultColWidth="8.7109375" defaultRowHeight="13.9"/>
  <cols>
    <col min="1" max="1" width="3.28515625" style="272" customWidth="1"/>
    <col min="2" max="2" width="9.28515625" style="272" customWidth="1"/>
    <col min="3" max="3" width="5.7109375" style="272" customWidth="1"/>
    <col min="4" max="4" width="6.7109375" style="272" customWidth="1"/>
    <col min="5" max="5" width="5.7109375" style="272" customWidth="1"/>
    <col min="6" max="6" width="10.28515625" style="272" customWidth="1"/>
    <col min="7" max="7" width="2.140625" style="272" customWidth="1"/>
    <col min="8" max="8" width="18.7109375" style="272" customWidth="1"/>
    <col min="9" max="9" width="12.7109375" style="272" customWidth="1"/>
    <col min="10" max="10" width="6.7109375" style="272" customWidth="1"/>
    <col min="11" max="11" width="18.7109375" style="272" customWidth="1"/>
    <col min="12" max="12" width="25.7109375" style="272" customWidth="1"/>
    <col min="13" max="16384" width="8.7109375" style="272"/>
  </cols>
  <sheetData>
    <row r="1" spans="1:12" ht="18.75" customHeight="1">
      <c r="A1" s="704"/>
      <c r="B1" s="705"/>
      <c r="C1" s="705"/>
      <c r="D1" s="705"/>
      <c r="E1" s="706"/>
      <c r="F1" s="713" t="s">
        <v>484</v>
      </c>
      <c r="G1" s="714"/>
      <c r="H1" s="714"/>
      <c r="I1" s="714"/>
      <c r="J1" s="714"/>
      <c r="K1" s="714"/>
      <c r="L1" s="271"/>
    </row>
    <row r="2" spans="1:12" ht="18.75" customHeight="1">
      <c r="A2" s="707"/>
      <c r="B2" s="708"/>
      <c r="C2" s="708"/>
      <c r="D2" s="708"/>
      <c r="E2" s="709"/>
      <c r="F2" s="715"/>
      <c r="G2" s="716"/>
      <c r="H2" s="716"/>
      <c r="I2" s="716"/>
      <c r="J2" s="716"/>
      <c r="K2" s="716"/>
      <c r="L2" s="271"/>
    </row>
    <row r="3" spans="1:12" ht="18.75" customHeight="1">
      <c r="A3" s="707"/>
      <c r="B3" s="708"/>
      <c r="C3" s="708"/>
      <c r="D3" s="708"/>
      <c r="E3" s="709"/>
      <c r="F3" s="713" t="s">
        <v>485</v>
      </c>
      <c r="G3" s="714"/>
      <c r="H3" s="714"/>
      <c r="I3" s="714"/>
      <c r="J3" s="714"/>
      <c r="K3" s="714"/>
      <c r="L3" s="271"/>
    </row>
    <row r="4" spans="1:12" ht="18.75" customHeight="1">
      <c r="A4" s="710"/>
      <c r="B4" s="711"/>
      <c r="C4" s="711"/>
      <c r="D4" s="711"/>
      <c r="E4" s="712"/>
      <c r="F4" s="715"/>
      <c r="G4" s="716"/>
      <c r="H4" s="716"/>
      <c r="I4" s="716"/>
      <c r="J4" s="716"/>
      <c r="K4" s="716"/>
      <c r="L4" s="271"/>
    </row>
    <row r="5" spans="1:12" ht="15.75" customHeight="1">
      <c r="A5" s="685" t="s">
        <v>486</v>
      </c>
      <c r="B5" s="686"/>
      <c r="C5" s="686"/>
      <c r="D5" s="686"/>
      <c r="E5" s="686"/>
      <c r="F5" s="686"/>
      <c r="G5" s="686"/>
      <c r="H5" s="686"/>
      <c r="I5" s="686"/>
      <c r="J5" s="686"/>
      <c r="K5" s="686"/>
      <c r="L5" s="699"/>
    </row>
    <row r="6" spans="1:12" ht="23.25" customHeight="1">
      <c r="A6" s="685" t="s">
        <v>487</v>
      </c>
      <c r="B6" s="686"/>
      <c r="C6" s="687"/>
      <c r="D6" s="680" t="s">
        <v>12</v>
      </c>
      <c r="E6" s="681"/>
      <c r="F6" s="681"/>
      <c r="G6" s="681"/>
      <c r="H6" s="682"/>
      <c r="I6" s="685" t="s">
        <v>488</v>
      </c>
      <c r="J6" s="687"/>
      <c r="K6" s="680" t="s">
        <v>37</v>
      </c>
      <c r="L6" s="682"/>
    </row>
    <row r="7" spans="1:12" ht="17.649999999999999" customHeight="1">
      <c r="A7" s="685" t="s">
        <v>489</v>
      </c>
      <c r="B7" s="686"/>
      <c r="C7" s="687"/>
      <c r="D7" s="680" t="s">
        <v>26</v>
      </c>
      <c r="E7" s="681"/>
      <c r="F7" s="681"/>
      <c r="G7" s="681"/>
      <c r="H7" s="682"/>
      <c r="I7" s="685" t="s">
        <v>98</v>
      </c>
      <c r="J7" s="687"/>
      <c r="K7" s="680" t="s">
        <v>15</v>
      </c>
      <c r="L7" s="682"/>
    </row>
    <row r="8" spans="1:12" ht="35.65" customHeight="1">
      <c r="A8" s="685" t="s">
        <v>490</v>
      </c>
      <c r="B8" s="686"/>
      <c r="C8" s="687"/>
      <c r="D8" s="680" t="s">
        <v>59</v>
      </c>
      <c r="E8" s="681"/>
      <c r="F8" s="681"/>
      <c r="G8" s="681"/>
      <c r="H8" s="682"/>
      <c r="I8" s="685" t="s">
        <v>491</v>
      </c>
      <c r="J8" s="687"/>
      <c r="K8" s="680" t="s">
        <v>73</v>
      </c>
      <c r="L8" s="682"/>
    </row>
    <row r="9" spans="1:12" ht="15.75" customHeight="1">
      <c r="A9" s="698" t="s">
        <v>492</v>
      </c>
      <c r="B9" s="691"/>
      <c r="C9" s="691"/>
      <c r="D9" s="691"/>
      <c r="E9" s="691"/>
      <c r="F9" s="691"/>
      <c r="G9" s="691"/>
      <c r="H9" s="691"/>
      <c r="I9" s="691"/>
      <c r="J9" s="691"/>
      <c r="K9" s="691"/>
      <c r="L9" s="772"/>
    </row>
    <row r="10" spans="1:12" ht="41.25" customHeight="1">
      <c r="A10" s="683" t="s">
        <v>221</v>
      </c>
      <c r="B10" s="683"/>
      <c r="C10" s="683"/>
      <c r="D10" s="683"/>
      <c r="E10" s="773" t="str">
        <f>+META_PDD_1938!B23</f>
        <v>37. Asegurar que el 100% de los casos de representación jurídica ejercida por la SDMujer que requieran servicios de psicología forense y acompañamiento psicosocial, accedan a los mismos.</v>
      </c>
      <c r="F10" s="773"/>
      <c r="G10" s="773"/>
      <c r="H10" s="773"/>
      <c r="I10" s="773"/>
      <c r="J10" s="773"/>
      <c r="K10" s="773"/>
      <c r="L10" s="773"/>
    </row>
    <row r="11" spans="1:12" ht="34.5" customHeight="1">
      <c r="A11" s="700" t="s">
        <v>494</v>
      </c>
      <c r="B11" s="701"/>
      <c r="C11" s="701"/>
      <c r="D11" s="699"/>
      <c r="E11" s="774" t="str">
        <f>+META_PDD_1938!B24</f>
        <v>3860 - Porcentaje de casos de representación jurídica ejercida por la SDMujer que acceden a los servicios de psicología forense y acompañamiento psicosocial, cuando se requiera.</v>
      </c>
      <c r="F11" s="775"/>
      <c r="G11" s="775"/>
      <c r="H11" s="775"/>
      <c r="I11" s="775"/>
      <c r="J11" s="775"/>
      <c r="K11" s="775"/>
      <c r="L11" s="776"/>
    </row>
    <row r="12" spans="1:12" ht="47.25" customHeight="1">
      <c r="A12" s="685" t="s">
        <v>495</v>
      </c>
      <c r="B12" s="686"/>
      <c r="C12" s="686"/>
      <c r="D12" s="687"/>
      <c r="E12" s="702" t="s">
        <v>527</v>
      </c>
      <c r="F12" s="684"/>
      <c r="G12" s="684"/>
      <c r="H12" s="684"/>
      <c r="I12" s="684"/>
      <c r="J12" s="684"/>
      <c r="K12" s="684"/>
      <c r="L12" s="703"/>
    </row>
    <row r="13" spans="1:12" ht="28.5" customHeight="1">
      <c r="A13" s="685" t="s">
        <v>497</v>
      </c>
      <c r="B13" s="686"/>
      <c r="C13" s="687"/>
      <c r="D13" s="680">
        <v>3860</v>
      </c>
      <c r="E13" s="681"/>
      <c r="F13" s="681"/>
      <c r="G13" s="681"/>
      <c r="H13" s="682"/>
      <c r="I13" s="685" t="s">
        <v>499</v>
      </c>
      <c r="J13" s="687"/>
      <c r="K13" s="680" t="s">
        <v>49</v>
      </c>
      <c r="L13" s="682"/>
    </row>
    <row r="14" spans="1:12" ht="15.75" customHeight="1">
      <c r="A14" s="685" t="s">
        <v>500</v>
      </c>
      <c r="B14" s="686"/>
      <c r="C14" s="686"/>
      <c r="D14" s="686"/>
      <c r="E14" s="686"/>
      <c r="F14" s="686"/>
      <c r="G14" s="686"/>
      <c r="H14" s="686"/>
      <c r="I14" s="686"/>
      <c r="J14" s="686"/>
      <c r="K14" s="686"/>
      <c r="L14" s="699"/>
    </row>
    <row r="15" spans="1:12" ht="25.5" customHeight="1">
      <c r="A15" s="685" t="s">
        <v>501</v>
      </c>
      <c r="B15" s="686"/>
      <c r="C15" s="687"/>
      <c r="D15" s="680" t="s">
        <v>19</v>
      </c>
      <c r="E15" s="681"/>
      <c r="F15" s="681"/>
      <c r="G15" s="681"/>
      <c r="H15" s="682"/>
      <c r="I15" s="685" t="s">
        <v>502</v>
      </c>
      <c r="J15" s="687"/>
      <c r="K15" s="680" t="s">
        <v>20</v>
      </c>
      <c r="L15" s="682"/>
    </row>
    <row r="16" spans="1:12" ht="25.5" customHeight="1">
      <c r="A16" s="685" t="s">
        <v>503</v>
      </c>
      <c r="B16" s="686"/>
      <c r="C16" s="687"/>
      <c r="D16" s="769">
        <f>META_PDD_1938!C26</f>
        <v>1</v>
      </c>
      <c r="E16" s="770"/>
      <c r="F16" s="770"/>
      <c r="G16" s="770"/>
      <c r="H16" s="771"/>
      <c r="I16" s="685" t="s">
        <v>237</v>
      </c>
      <c r="J16" s="687"/>
      <c r="K16" s="680" t="s">
        <v>23</v>
      </c>
      <c r="L16" s="682"/>
    </row>
    <row r="17" spans="1:12" ht="27.4" customHeight="1">
      <c r="A17" s="685" t="s">
        <v>504</v>
      </c>
      <c r="B17" s="686"/>
      <c r="C17" s="687"/>
      <c r="D17" s="680" t="s">
        <v>625</v>
      </c>
      <c r="E17" s="681"/>
      <c r="F17" s="681"/>
      <c r="G17" s="681"/>
      <c r="H17" s="682"/>
      <c r="I17" s="688"/>
      <c r="J17" s="690"/>
      <c r="K17" s="690"/>
      <c r="L17" s="689"/>
    </row>
    <row r="18" spans="1:12" ht="12" customHeight="1">
      <c r="A18" s="278" t="s">
        <v>505</v>
      </c>
      <c r="B18" s="278" t="s">
        <v>506</v>
      </c>
      <c r="C18" s="685" t="s">
        <v>507</v>
      </c>
      <c r="D18" s="686"/>
      <c r="E18" s="686"/>
      <c r="F18" s="686"/>
      <c r="G18" s="687"/>
      <c r="H18" s="685" t="s">
        <v>508</v>
      </c>
      <c r="I18" s="687"/>
      <c r="J18" s="685" t="s">
        <v>509</v>
      </c>
      <c r="K18" s="687"/>
      <c r="L18" s="278" t="s">
        <v>510</v>
      </c>
    </row>
    <row r="19" spans="1:12" ht="64.5" customHeight="1">
      <c r="A19" s="367">
        <v>1</v>
      </c>
      <c r="B19" s="274" t="s">
        <v>498</v>
      </c>
      <c r="C19" s="680" t="s">
        <v>528</v>
      </c>
      <c r="D19" s="681"/>
      <c r="E19" s="681"/>
      <c r="F19" s="681"/>
      <c r="G19" s="682"/>
      <c r="H19" s="680" t="s">
        <v>529</v>
      </c>
      <c r="I19" s="682"/>
      <c r="J19" s="680" t="s">
        <v>22</v>
      </c>
      <c r="K19" s="682"/>
      <c r="L19" s="274" t="s">
        <v>530</v>
      </c>
    </row>
    <row r="20" spans="1:12" ht="75" customHeight="1">
      <c r="A20" s="367">
        <v>2</v>
      </c>
      <c r="B20" s="274" t="s">
        <v>498</v>
      </c>
      <c r="C20" s="680" t="s">
        <v>531</v>
      </c>
      <c r="D20" s="681"/>
      <c r="E20" s="681"/>
      <c r="F20" s="681"/>
      <c r="G20" s="682"/>
      <c r="H20" s="680" t="s">
        <v>532</v>
      </c>
      <c r="I20" s="682"/>
      <c r="J20" s="680" t="s">
        <v>22</v>
      </c>
      <c r="K20" s="682"/>
      <c r="L20" s="274" t="s">
        <v>533</v>
      </c>
    </row>
    <row r="21" spans="1:12" ht="64.5" customHeight="1">
      <c r="A21" s="367">
        <v>3</v>
      </c>
      <c r="B21" s="274" t="s">
        <v>498</v>
      </c>
      <c r="C21" s="680" t="s">
        <v>534</v>
      </c>
      <c r="D21" s="681"/>
      <c r="E21" s="681"/>
      <c r="F21" s="681"/>
      <c r="G21" s="682"/>
      <c r="H21" s="680" t="s">
        <v>535</v>
      </c>
      <c r="I21" s="682"/>
      <c r="J21" s="680" t="s">
        <v>22</v>
      </c>
      <c r="K21" s="682"/>
      <c r="L21" s="274" t="s">
        <v>533</v>
      </c>
    </row>
    <row r="22" spans="1:12" ht="25.5" customHeight="1">
      <c r="A22" s="278" t="s">
        <v>505</v>
      </c>
      <c r="B22" s="685" t="s">
        <v>514</v>
      </c>
      <c r="C22" s="686"/>
      <c r="D22" s="686"/>
      <c r="E22" s="686"/>
      <c r="F22" s="686"/>
      <c r="G22" s="686"/>
      <c r="H22" s="686"/>
      <c r="I22" s="686"/>
      <c r="J22" s="686"/>
      <c r="K22" s="687"/>
      <c r="L22" s="278" t="s">
        <v>515</v>
      </c>
    </row>
    <row r="23" spans="1:12" ht="28.15" customHeight="1">
      <c r="A23" s="367">
        <v>1</v>
      </c>
      <c r="B23" s="680" t="s">
        <v>536</v>
      </c>
      <c r="C23" s="681"/>
      <c r="D23" s="681"/>
      <c r="E23" s="681"/>
      <c r="F23" s="681"/>
      <c r="G23" s="681"/>
      <c r="H23" s="681"/>
      <c r="I23" s="681"/>
      <c r="J23" s="681"/>
      <c r="K23" s="682"/>
      <c r="L23" s="274" t="s">
        <v>34</v>
      </c>
    </row>
    <row r="24" spans="1:12" ht="15.75" customHeight="1">
      <c r="A24" s="685" t="s">
        <v>517</v>
      </c>
      <c r="B24" s="686"/>
      <c r="C24" s="686"/>
      <c r="D24" s="686"/>
      <c r="E24" s="686"/>
      <c r="F24" s="691"/>
      <c r="G24" s="691"/>
      <c r="H24" s="686"/>
      <c r="I24" s="691"/>
      <c r="J24" s="691"/>
      <c r="K24" s="686"/>
      <c r="L24" s="692"/>
    </row>
    <row r="25" spans="1:12" ht="26.25" customHeight="1">
      <c r="A25" s="685" t="s">
        <v>518</v>
      </c>
      <c r="B25" s="686"/>
      <c r="C25" s="687"/>
      <c r="D25" s="722">
        <v>0.91</v>
      </c>
      <c r="E25" s="681"/>
      <c r="F25" s="683" t="s">
        <v>519</v>
      </c>
      <c r="G25" s="683"/>
      <c r="H25" s="285">
        <v>2024</v>
      </c>
      <c r="I25" s="683" t="s">
        <v>520</v>
      </c>
      <c r="J25" s="683"/>
      <c r="K25" s="368"/>
      <c r="L25" s="284" t="s">
        <v>626</v>
      </c>
    </row>
    <row r="26" spans="1:12" ht="26.25" customHeight="1">
      <c r="A26" s="685" t="s">
        <v>522</v>
      </c>
      <c r="B26" s="686"/>
      <c r="C26" s="687"/>
      <c r="D26" s="680" t="s">
        <v>537</v>
      </c>
      <c r="E26" s="681"/>
      <c r="F26" s="693"/>
      <c r="G26" s="693"/>
      <c r="H26" s="681"/>
      <c r="I26" s="693"/>
      <c r="J26" s="693"/>
      <c r="K26" s="681"/>
      <c r="L26" s="694"/>
    </row>
    <row r="27" spans="1:12" ht="53.25" customHeight="1">
      <c r="A27" s="685" t="s">
        <v>524</v>
      </c>
      <c r="B27" s="686"/>
      <c r="C27" s="687"/>
      <c r="D27" s="680" t="s">
        <v>538</v>
      </c>
      <c r="E27" s="681"/>
      <c r="F27" s="681"/>
      <c r="G27" s="681"/>
      <c r="H27" s="681"/>
      <c r="I27" s="681"/>
      <c r="J27" s="681"/>
      <c r="K27" s="681"/>
      <c r="L27" s="682"/>
    </row>
    <row r="28" spans="1:12" ht="17.649999999999999" customHeight="1">
      <c r="A28" s="685" t="s">
        <v>526</v>
      </c>
      <c r="B28" s="686"/>
      <c r="C28" s="687"/>
      <c r="D28" s="680"/>
      <c r="E28" s="681"/>
      <c r="F28" s="681"/>
      <c r="G28" s="681"/>
      <c r="H28" s="681"/>
      <c r="I28" s="681"/>
      <c r="J28" s="681"/>
      <c r="K28" s="681"/>
      <c r="L28" s="68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3430A85B-1C85-4F42-AFC8-86DD37E75221}">
          <x14:formula1>
            <xm:f>Datos!$K$2:$K$3</xm:f>
          </x14:formula1>
          <xm:sqref>J19:K21</xm:sqref>
        </x14:dataValidation>
        <x14:dataValidation type="list" allowBlank="1" showInputMessage="1" showErrorMessage="1" xr:uid="{8D540384-D896-4E67-80AB-0DF6A1EA117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B36D8-B1ED-497F-9697-B84B40EF61B8}">
  <sheetPr>
    <tabColor rgb="FFFFFF00"/>
    <pageSetUpPr fitToPage="1"/>
  </sheetPr>
  <dimension ref="A1:L28"/>
  <sheetViews>
    <sheetView view="pageBreakPreview" topLeftCell="A8" zoomScale="110" zoomScaleNormal="100" zoomScaleSheetLayoutView="110" workbookViewId="0">
      <selection activeCell="D17" sqref="D17:H17"/>
    </sheetView>
  </sheetViews>
  <sheetFormatPr defaultColWidth="8.7109375" defaultRowHeight="13.9"/>
  <cols>
    <col min="1" max="1" width="3.28515625" style="272" customWidth="1"/>
    <col min="2" max="2" width="9.28515625" style="272" customWidth="1"/>
    <col min="3" max="3" width="5.7109375" style="272" customWidth="1"/>
    <col min="4" max="4" width="6.7109375" style="272" customWidth="1"/>
    <col min="5" max="5" width="5.7109375" style="272" customWidth="1"/>
    <col min="6" max="6" width="10.28515625" style="272" customWidth="1"/>
    <col min="7" max="7" width="2.140625" style="272" customWidth="1"/>
    <col min="8" max="8" width="18.7109375" style="272" customWidth="1"/>
    <col min="9" max="9" width="12.7109375" style="272" customWidth="1"/>
    <col min="10" max="10" width="6.7109375" style="272" customWidth="1"/>
    <col min="11" max="11" width="18.7109375" style="272" customWidth="1"/>
    <col min="12" max="12" width="25.7109375" style="272" customWidth="1"/>
    <col min="13" max="16384" width="8.7109375" style="272"/>
  </cols>
  <sheetData>
    <row r="1" spans="1:12" ht="18.75" customHeight="1">
      <c r="A1" s="704"/>
      <c r="B1" s="705"/>
      <c r="C1" s="705"/>
      <c r="D1" s="705"/>
      <c r="E1" s="706"/>
      <c r="F1" s="713" t="s">
        <v>484</v>
      </c>
      <c r="G1" s="714"/>
      <c r="H1" s="714"/>
      <c r="I1" s="714"/>
      <c r="J1" s="714"/>
      <c r="K1" s="714"/>
      <c r="L1" s="271"/>
    </row>
    <row r="2" spans="1:12" ht="18.75" customHeight="1">
      <c r="A2" s="707"/>
      <c r="B2" s="708"/>
      <c r="C2" s="708"/>
      <c r="D2" s="708"/>
      <c r="E2" s="709"/>
      <c r="F2" s="715"/>
      <c r="G2" s="716"/>
      <c r="H2" s="716"/>
      <c r="I2" s="716"/>
      <c r="J2" s="716"/>
      <c r="K2" s="716"/>
      <c r="L2" s="271"/>
    </row>
    <row r="3" spans="1:12" ht="18.75" customHeight="1">
      <c r="A3" s="707"/>
      <c r="B3" s="708"/>
      <c r="C3" s="708"/>
      <c r="D3" s="708"/>
      <c r="E3" s="709"/>
      <c r="F3" s="713" t="s">
        <v>485</v>
      </c>
      <c r="G3" s="714"/>
      <c r="H3" s="714"/>
      <c r="I3" s="714"/>
      <c r="J3" s="714"/>
      <c r="K3" s="714"/>
      <c r="L3" s="271"/>
    </row>
    <row r="4" spans="1:12" ht="18.75" customHeight="1">
      <c r="A4" s="710"/>
      <c r="B4" s="711"/>
      <c r="C4" s="711"/>
      <c r="D4" s="711"/>
      <c r="E4" s="712"/>
      <c r="F4" s="715"/>
      <c r="G4" s="716"/>
      <c r="H4" s="716"/>
      <c r="I4" s="716"/>
      <c r="J4" s="716"/>
      <c r="K4" s="716"/>
      <c r="L4" s="271"/>
    </row>
    <row r="5" spans="1:12" ht="15.75" customHeight="1">
      <c r="A5" s="685" t="s">
        <v>486</v>
      </c>
      <c r="B5" s="686"/>
      <c r="C5" s="686"/>
      <c r="D5" s="686"/>
      <c r="E5" s="686"/>
      <c r="F5" s="686"/>
      <c r="G5" s="686"/>
      <c r="H5" s="686"/>
      <c r="I5" s="686"/>
      <c r="J5" s="686"/>
      <c r="K5" s="686"/>
      <c r="L5" s="699"/>
    </row>
    <row r="6" spans="1:12" ht="23.25" customHeight="1">
      <c r="A6" s="685" t="s">
        <v>487</v>
      </c>
      <c r="B6" s="686"/>
      <c r="C6" s="687"/>
      <c r="D6" s="680" t="s">
        <v>12</v>
      </c>
      <c r="E6" s="681"/>
      <c r="F6" s="681"/>
      <c r="G6" s="681"/>
      <c r="H6" s="682"/>
      <c r="I6" s="685" t="s">
        <v>488</v>
      </c>
      <c r="J6" s="687"/>
      <c r="K6" s="680" t="s">
        <v>37</v>
      </c>
      <c r="L6" s="682"/>
    </row>
    <row r="7" spans="1:12" ht="17.649999999999999" customHeight="1">
      <c r="A7" s="685" t="s">
        <v>489</v>
      </c>
      <c r="B7" s="686"/>
      <c r="C7" s="687"/>
      <c r="D7" s="680" t="s">
        <v>26</v>
      </c>
      <c r="E7" s="681"/>
      <c r="F7" s="681"/>
      <c r="G7" s="681"/>
      <c r="H7" s="682"/>
      <c r="I7" s="685" t="s">
        <v>98</v>
      </c>
      <c r="J7" s="687"/>
      <c r="K7" s="680" t="s">
        <v>15</v>
      </c>
      <c r="L7" s="682"/>
    </row>
    <row r="8" spans="1:12" ht="35.65" customHeight="1">
      <c r="A8" s="685" t="s">
        <v>490</v>
      </c>
      <c r="B8" s="686"/>
      <c r="C8" s="687"/>
      <c r="D8" s="680" t="s">
        <v>59</v>
      </c>
      <c r="E8" s="681"/>
      <c r="F8" s="681"/>
      <c r="G8" s="681"/>
      <c r="H8" s="682"/>
      <c r="I8" s="685" t="s">
        <v>491</v>
      </c>
      <c r="J8" s="687"/>
      <c r="K8" s="680" t="s">
        <v>73</v>
      </c>
      <c r="L8" s="682"/>
    </row>
    <row r="9" spans="1:12" ht="15.75" customHeight="1">
      <c r="A9" s="698" t="s">
        <v>492</v>
      </c>
      <c r="B9" s="691"/>
      <c r="C9" s="691"/>
      <c r="D9" s="691"/>
      <c r="E9" s="691"/>
      <c r="F9" s="691"/>
      <c r="G9" s="691"/>
      <c r="H9" s="691"/>
      <c r="I9" s="691"/>
      <c r="J9" s="691"/>
      <c r="K9" s="691"/>
      <c r="L9" s="772"/>
    </row>
    <row r="10" spans="1:12" ht="41.25" customHeight="1">
      <c r="A10" s="683" t="s">
        <v>221</v>
      </c>
      <c r="B10" s="683"/>
      <c r="C10" s="683"/>
      <c r="D10" s="683"/>
      <c r="E10" s="773" t="str">
        <f>+META_PDD_1939!B23</f>
        <v>Aumentar a (22) espacios interinstitucionales los servicios jurídicos y psicosociales dirigidos a mujeres víctimas de violencia fortaleciendo el modelo de ruta integral y la oferta de acompañamiento psico jurídico en los Centros de Atención de Fiscalía y URIs</v>
      </c>
      <c r="F10" s="773"/>
      <c r="G10" s="773"/>
      <c r="H10" s="773"/>
      <c r="I10" s="773"/>
      <c r="J10" s="773"/>
      <c r="K10" s="773"/>
      <c r="L10" s="773"/>
    </row>
    <row r="11" spans="1:12" ht="34.5" customHeight="1">
      <c r="A11" s="700" t="s">
        <v>494</v>
      </c>
      <c r="B11" s="701"/>
      <c r="C11" s="701"/>
      <c r="D11" s="699"/>
      <c r="E11" s="774" t="str">
        <f>+META_PDD_1939!B24</f>
        <v>Incremento en el número de espacios interinstitucionales con servicios jurídicos y psicosociales dirigido a mujeres víctimas de violencia.</v>
      </c>
      <c r="F11" s="775"/>
      <c r="G11" s="775"/>
      <c r="H11" s="775"/>
      <c r="I11" s="775"/>
      <c r="J11" s="775"/>
      <c r="K11" s="775"/>
      <c r="L11" s="776"/>
    </row>
    <row r="12" spans="1:12" ht="47.25" customHeight="1">
      <c r="A12" s="685" t="s">
        <v>495</v>
      </c>
      <c r="B12" s="686"/>
      <c r="C12" s="686"/>
      <c r="D12" s="687"/>
      <c r="E12" s="702" t="s">
        <v>627</v>
      </c>
      <c r="F12" s="684"/>
      <c r="G12" s="684"/>
      <c r="H12" s="684"/>
      <c r="I12" s="684"/>
      <c r="J12" s="684"/>
      <c r="K12" s="684"/>
      <c r="L12" s="703"/>
    </row>
    <row r="13" spans="1:12" ht="28.5" customHeight="1">
      <c r="A13" s="685" t="s">
        <v>497</v>
      </c>
      <c r="B13" s="686"/>
      <c r="C13" s="687"/>
      <c r="D13" s="680">
        <v>3861</v>
      </c>
      <c r="E13" s="681"/>
      <c r="F13" s="681"/>
      <c r="G13" s="681"/>
      <c r="H13" s="682"/>
      <c r="I13" s="685" t="s">
        <v>499</v>
      </c>
      <c r="J13" s="687"/>
      <c r="K13" s="680" t="s">
        <v>49</v>
      </c>
      <c r="L13" s="682"/>
    </row>
    <row r="14" spans="1:12" ht="15.75" customHeight="1">
      <c r="A14" s="685" t="s">
        <v>500</v>
      </c>
      <c r="B14" s="686"/>
      <c r="C14" s="686"/>
      <c r="D14" s="686"/>
      <c r="E14" s="686"/>
      <c r="F14" s="686"/>
      <c r="G14" s="686"/>
      <c r="H14" s="686"/>
      <c r="I14" s="686"/>
      <c r="J14" s="686"/>
      <c r="K14" s="686"/>
      <c r="L14" s="699"/>
    </row>
    <row r="15" spans="1:12" ht="25.5" customHeight="1">
      <c r="A15" s="685" t="s">
        <v>501</v>
      </c>
      <c r="B15" s="686"/>
      <c r="C15" s="687"/>
      <c r="D15" s="680" t="s">
        <v>19</v>
      </c>
      <c r="E15" s="681"/>
      <c r="F15" s="681"/>
      <c r="G15" s="681"/>
      <c r="H15" s="682"/>
      <c r="I15" s="685" t="s">
        <v>502</v>
      </c>
      <c r="J15" s="687"/>
      <c r="K15" s="680" t="s">
        <v>20</v>
      </c>
      <c r="L15" s="682"/>
    </row>
    <row r="16" spans="1:12" ht="25.5" customHeight="1">
      <c r="A16" s="685" t="s">
        <v>503</v>
      </c>
      <c r="B16" s="686"/>
      <c r="C16" s="687"/>
      <c r="D16" s="723">
        <f>META_PDD_1939!D26</f>
        <v>21</v>
      </c>
      <c r="E16" s="724"/>
      <c r="F16" s="724"/>
      <c r="G16" s="724"/>
      <c r="H16" s="725"/>
      <c r="I16" s="685" t="s">
        <v>237</v>
      </c>
      <c r="J16" s="687"/>
      <c r="K16" s="680" t="s">
        <v>33</v>
      </c>
      <c r="L16" s="682"/>
    </row>
    <row r="17" spans="1:12" ht="27.4" customHeight="1">
      <c r="A17" s="685" t="s">
        <v>504</v>
      </c>
      <c r="B17" s="686"/>
      <c r="C17" s="687"/>
      <c r="D17" s="680" t="s">
        <v>625</v>
      </c>
      <c r="E17" s="681"/>
      <c r="F17" s="681"/>
      <c r="G17" s="681"/>
      <c r="H17" s="682"/>
      <c r="I17" s="680"/>
      <c r="J17" s="681"/>
      <c r="K17" s="681"/>
      <c r="L17" s="682"/>
    </row>
    <row r="18" spans="1:12" ht="12" customHeight="1">
      <c r="A18" s="278" t="s">
        <v>505</v>
      </c>
      <c r="B18" s="278" t="s">
        <v>506</v>
      </c>
      <c r="C18" s="685" t="s">
        <v>507</v>
      </c>
      <c r="D18" s="686"/>
      <c r="E18" s="686"/>
      <c r="F18" s="686"/>
      <c r="G18" s="687"/>
      <c r="H18" s="685" t="s">
        <v>508</v>
      </c>
      <c r="I18" s="687"/>
      <c r="J18" s="685" t="s">
        <v>509</v>
      </c>
      <c r="K18" s="687"/>
      <c r="L18" s="278" t="s">
        <v>510</v>
      </c>
    </row>
    <row r="19" spans="1:12" ht="96.4" customHeight="1">
      <c r="A19" s="367">
        <v>1</v>
      </c>
      <c r="B19" s="274" t="s">
        <v>498</v>
      </c>
      <c r="C19" s="680" t="s">
        <v>628</v>
      </c>
      <c r="D19" s="681"/>
      <c r="E19" s="681"/>
      <c r="F19" s="681"/>
      <c r="G19" s="682"/>
      <c r="H19" s="680" t="s">
        <v>629</v>
      </c>
      <c r="I19" s="682"/>
      <c r="J19" s="680" t="s">
        <v>22</v>
      </c>
      <c r="K19" s="682"/>
      <c r="L19" s="284" t="s">
        <v>630</v>
      </c>
    </row>
    <row r="20" spans="1:12" ht="34.15" customHeight="1">
      <c r="A20" s="367"/>
      <c r="B20" s="274"/>
      <c r="C20" s="680"/>
      <c r="D20" s="681"/>
      <c r="E20" s="681"/>
      <c r="F20" s="681"/>
      <c r="G20" s="682"/>
      <c r="H20" s="680"/>
      <c r="I20" s="682"/>
      <c r="J20" s="680"/>
      <c r="K20" s="682"/>
      <c r="L20" s="274"/>
    </row>
    <row r="21" spans="1:12" ht="34.15" customHeight="1">
      <c r="A21" s="367"/>
      <c r="B21" s="274"/>
      <c r="C21" s="680"/>
      <c r="D21" s="681"/>
      <c r="E21" s="681"/>
      <c r="F21" s="681"/>
      <c r="G21" s="682"/>
      <c r="H21" s="680"/>
      <c r="I21" s="682"/>
      <c r="J21" s="680"/>
      <c r="K21" s="682"/>
      <c r="L21" s="274"/>
    </row>
    <row r="22" spans="1:12" ht="25.5" customHeight="1">
      <c r="A22" s="278" t="s">
        <v>505</v>
      </c>
      <c r="B22" s="685" t="s">
        <v>514</v>
      </c>
      <c r="C22" s="686"/>
      <c r="D22" s="686"/>
      <c r="E22" s="686"/>
      <c r="F22" s="686"/>
      <c r="G22" s="686"/>
      <c r="H22" s="686"/>
      <c r="I22" s="686"/>
      <c r="J22" s="686"/>
      <c r="K22" s="687"/>
      <c r="L22" s="278" t="s">
        <v>515</v>
      </c>
    </row>
    <row r="23" spans="1:12" ht="28.15" customHeight="1">
      <c r="A23" s="367">
        <v>1</v>
      </c>
      <c r="B23" s="680" t="s">
        <v>631</v>
      </c>
      <c r="C23" s="681"/>
      <c r="D23" s="681"/>
      <c r="E23" s="681"/>
      <c r="F23" s="681"/>
      <c r="G23" s="681"/>
      <c r="H23" s="681"/>
      <c r="I23" s="681"/>
      <c r="J23" s="681"/>
      <c r="K23" s="682"/>
      <c r="L23" s="274" t="s">
        <v>22</v>
      </c>
    </row>
    <row r="24" spans="1:12" ht="15.75" customHeight="1">
      <c r="A24" s="685" t="s">
        <v>517</v>
      </c>
      <c r="B24" s="686"/>
      <c r="C24" s="686"/>
      <c r="D24" s="686"/>
      <c r="E24" s="686"/>
      <c r="F24" s="691"/>
      <c r="G24" s="691"/>
      <c r="H24" s="686"/>
      <c r="I24" s="691"/>
      <c r="J24" s="691"/>
      <c r="K24" s="686"/>
      <c r="L24" s="692"/>
    </row>
    <row r="25" spans="1:12" ht="26.25" customHeight="1">
      <c r="A25" s="685" t="s">
        <v>518</v>
      </c>
      <c r="B25" s="686"/>
      <c r="C25" s="687"/>
      <c r="D25" s="777">
        <v>13</v>
      </c>
      <c r="E25" s="778"/>
      <c r="F25" s="683" t="s">
        <v>632</v>
      </c>
      <c r="G25" s="683"/>
      <c r="H25" s="285">
        <v>2024</v>
      </c>
      <c r="I25" s="683" t="s">
        <v>520</v>
      </c>
      <c r="J25" s="683"/>
      <c r="K25" s="368"/>
      <c r="L25" s="284" t="s">
        <v>630</v>
      </c>
    </row>
    <row r="26" spans="1:12" ht="26.25" customHeight="1">
      <c r="A26" s="685" t="s">
        <v>522</v>
      </c>
      <c r="B26" s="686"/>
      <c r="C26" s="687"/>
      <c r="D26" s="680" t="s">
        <v>633</v>
      </c>
      <c r="E26" s="681"/>
      <c r="F26" s="693"/>
      <c r="G26" s="693"/>
      <c r="H26" s="681"/>
      <c r="I26" s="693"/>
      <c r="J26" s="693"/>
      <c r="K26" s="681"/>
      <c r="L26" s="694"/>
    </row>
    <row r="27" spans="1:12" ht="45.75" customHeight="1">
      <c r="A27" s="685" t="s">
        <v>524</v>
      </c>
      <c r="B27" s="686"/>
      <c r="C27" s="687"/>
      <c r="D27" s="680" t="s">
        <v>634</v>
      </c>
      <c r="E27" s="681"/>
      <c r="F27" s="681"/>
      <c r="G27" s="681"/>
      <c r="H27" s="681"/>
      <c r="I27" s="681"/>
      <c r="J27" s="681"/>
      <c r="K27" s="681"/>
      <c r="L27" s="682"/>
    </row>
    <row r="28" spans="1:12" ht="17.649999999999999" customHeight="1">
      <c r="A28" s="685" t="s">
        <v>526</v>
      </c>
      <c r="B28" s="686"/>
      <c r="C28" s="687"/>
      <c r="D28" s="680"/>
      <c r="E28" s="681"/>
      <c r="F28" s="681"/>
      <c r="G28" s="681"/>
      <c r="H28" s="681"/>
      <c r="I28" s="681"/>
      <c r="J28" s="681"/>
      <c r="K28" s="681"/>
      <c r="L28" s="68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B0822ED5-FBC4-4E23-AA85-6A98BB8B8AF3}">
          <x14:formula1>
            <xm:f>Datos!$A$2:$A$5</xm:f>
          </x14:formula1>
          <xm:sqref>D6:H6</xm:sqref>
        </x14:dataValidation>
        <x14:dataValidation type="list" allowBlank="1" showInputMessage="1" showErrorMessage="1" xr:uid="{45231F7F-1A6E-489F-9F84-25B30D52E30E}">
          <x14:formula1>
            <xm:f>Datos!$B$2:$B$6</xm:f>
          </x14:formula1>
          <xm:sqref>K6:L6</xm:sqref>
        </x14:dataValidation>
        <x14:dataValidation type="list" allowBlank="1" showInputMessage="1" showErrorMessage="1" xr:uid="{7BD2B487-0FD6-48A9-A764-949F4037836A}">
          <x14:formula1>
            <xm:f>Datos!$C$2:$C$3</xm:f>
          </x14:formula1>
          <xm:sqref>D7:H7</xm:sqref>
        </x14:dataValidation>
        <x14:dataValidation type="list" allowBlank="1" showInputMessage="1" showErrorMessage="1" xr:uid="{197C8EB1-D635-4977-BD22-CE0BC1304C7A}">
          <x14:formula1>
            <xm:f>Datos!$D$2:$D$7</xm:f>
          </x14:formula1>
          <xm:sqref>K7:L7</xm:sqref>
        </x14:dataValidation>
        <x14:dataValidation type="list" allowBlank="1" showInputMessage="1" showErrorMessage="1" xr:uid="{E73783D7-92D7-4005-87CD-61EDFAD59A4F}">
          <x14:formula1>
            <xm:f>Datos!$E$2:$E$23</xm:f>
          </x14:formula1>
          <xm:sqref>D8:H8</xm:sqref>
        </x14:dataValidation>
        <x14:dataValidation type="list" allowBlank="1" showInputMessage="1" showErrorMessage="1" xr:uid="{AA8546DD-FDB0-4F51-A0FB-26B969A44586}">
          <x14:formula1>
            <xm:f>Datos!$F$2:$F$18</xm:f>
          </x14:formula1>
          <xm:sqref>K8:L8</xm:sqref>
        </x14:dataValidation>
        <x14:dataValidation type="list" allowBlank="1" showInputMessage="1" showErrorMessage="1" xr:uid="{66412273-D089-48B3-AF6A-2828AD9782D9}">
          <x14:formula1>
            <xm:f>Datos!$G$2:$G$8</xm:f>
          </x14:formula1>
          <xm:sqref>K13:L13</xm:sqref>
        </x14:dataValidation>
        <x14:dataValidation type="list" allowBlank="1" showInputMessage="1" showErrorMessage="1" xr:uid="{EDBD4D76-5958-45AE-9678-CFE436C15890}">
          <x14:formula1>
            <xm:f>Datos!$H$2:$H$3</xm:f>
          </x14:formula1>
          <xm:sqref>D15:H15</xm:sqref>
        </x14:dataValidation>
        <x14:dataValidation type="list" allowBlank="1" showInputMessage="1" showErrorMessage="1" xr:uid="{52D27F9A-36B3-4651-8B57-CB91A1124373}">
          <x14:formula1>
            <xm:f>Datos!$I$2:$I$7</xm:f>
          </x14:formula1>
          <xm:sqref>K15:L15</xm:sqref>
        </x14:dataValidation>
        <x14:dataValidation type="list" allowBlank="1" showInputMessage="1" showErrorMessage="1" xr:uid="{63BAE630-F814-4586-B9C6-41C80994041E}">
          <x14:formula1>
            <xm:f>Datos!$J$2:$J$5</xm:f>
          </x14:formula1>
          <xm:sqref>K16:L16</xm:sqref>
        </x14:dataValidation>
        <x14:dataValidation type="list" allowBlank="1" showInputMessage="1" showErrorMessage="1" xr:uid="{8B1467C2-1C36-4DAB-9892-A38AF6AB85E1}">
          <x14:formula1>
            <xm:f>Datos!$K$2:$K$4</xm:f>
          </x14:formula1>
          <xm:sqref>L23</xm:sqref>
        </x14:dataValidation>
        <x14:dataValidation type="list" allowBlank="1" showInputMessage="1" showErrorMessage="1" xr:uid="{919CAE1D-9935-477D-BFCE-7C85FBDE2627}">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1"/>
  <sheetViews>
    <sheetView showGridLines="0" topLeftCell="B25" zoomScale="80" zoomScaleNormal="80" zoomScaleSheetLayoutView="64" workbookViewId="0">
      <selection activeCell="H29" sqref="H29:H31"/>
    </sheetView>
  </sheetViews>
  <sheetFormatPr defaultColWidth="10.7109375" defaultRowHeight="13.9"/>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3" customFormat="1" ht="32.25" customHeight="1" thickBot="1">
      <c r="A1" s="537"/>
      <c r="B1" s="517" t="s">
        <v>182</v>
      </c>
      <c r="C1" s="518"/>
      <c r="D1" s="518"/>
      <c r="E1" s="518"/>
      <c r="F1" s="518"/>
      <c r="G1" s="518"/>
      <c r="H1" s="518"/>
      <c r="I1" s="519"/>
      <c r="J1" s="791" t="s">
        <v>635</v>
      </c>
      <c r="K1" s="792"/>
      <c r="L1" s="793"/>
    </row>
    <row r="2" spans="1:15" s="153" customFormat="1" ht="30.75" customHeight="1" thickBot="1">
      <c r="A2" s="538"/>
      <c r="B2" s="520" t="s">
        <v>184</v>
      </c>
      <c r="C2" s="521"/>
      <c r="D2" s="521"/>
      <c r="E2" s="521"/>
      <c r="F2" s="521"/>
      <c r="G2" s="521"/>
      <c r="H2" s="521"/>
      <c r="I2" s="522"/>
      <c r="J2" s="791" t="s">
        <v>185</v>
      </c>
      <c r="K2" s="792"/>
      <c r="L2" s="793"/>
    </row>
    <row r="3" spans="1:15" s="153" customFormat="1" ht="24" customHeight="1" thickBot="1">
      <c r="A3" s="538"/>
      <c r="B3" s="520" t="s">
        <v>186</v>
      </c>
      <c r="C3" s="521"/>
      <c r="D3" s="521"/>
      <c r="E3" s="521"/>
      <c r="F3" s="521"/>
      <c r="G3" s="521"/>
      <c r="H3" s="521"/>
      <c r="I3" s="522"/>
      <c r="J3" s="791" t="s">
        <v>187</v>
      </c>
      <c r="K3" s="792"/>
      <c r="L3" s="793"/>
    </row>
    <row r="4" spans="1:15" s="153" customFormat="1" ht="21.75" customHeight="1" thickBot="1">
      <c r="A4" s="539"/>
      <c r="B4" s="523" t="s">
        <v>636</v>
      </c>
      <c r="C4" s="524"/>
      <c r="D4" s="524"/>
      <c r="E4" s="524"/>
      <c r="F4" s="524"/>
      <c r="G4" s="524"/>
      <c r="H4" s="524"/>
      <c r="I4" s="525"/>
      <c r="J4" s="791" t="s">
        <v>637</v>
      </c>
      <c r="K4" s="792"/>
      <c r="L4" s="793"/>
    </row>
    <row r="5" spans="1:15" s="153" customFormat="1" ht="21.75" customHeight="1" thickBot="1">
      <c r="A5" s="154"/>
      <c r="B5" s="155"/>
      <c r="C5" s="155"/>
      <c r="D5" s="155"/>
      <c r="E5" s="155"/>
      <c r="F5" s="155"/>
      <c r="G5" s="155"/>
      <c r="H5" s="155"/>
      <c r="I5" s="155"/>
      <c r="J5" s="156"/>
      <c r="K5" s="156"/>
      <c r="L5" s="156"/>
    </row>
    <row r="6" spans="1:15" s="153" customFormat="1" ht="21.75" customHeight="1" thickBot="1">
      <c r="A6" s="426" t="s">
        <v>570</v>
      </c>
      <c r="B6" s="796" t="s">
        <v>191</v>
      </c>
      <c r="C6" s="797"/>
      <c r="D6" s="797"/>
      <c r="E6" s="797"/>
      <c r="F6" s="797"/>
      <c r="G6" s="797"/>
      <c r="H6" s="797"/>
      <c r="I6" s="798"/>
      <c r="J6" s="427" t="s">
        <v>192</v>
      </c>
      <c r="K6" s="799">
        <v>2024110010300</v>
      </c>
      <c r="L6" s="800"/>
    </row>
    <row r="7" spans="1:15" s="153" customFormat="1" ht="21.75" customHeight="1" thickBot="1">
      <c r="A7" s="154"/>
      <c r="B7" s="155"/>
      <c r="C7" s="155"/>
      <c r="D7" s="155"/>
      <c r="E7" s="155"/>
      <c r="F7" s="155"/>
      <c r="G7" s="155"/>
      <c r="H7" s="155"/>
      <c r="I7" s="155"/>
      <c r="J7" s="155"/>
      <c r="K7" s="155"/>
      <c r="L7" s="155"/>
      <c r="M7" s="156"/>
      <c r="N7" s="156"/>
      <c r="O7" s="156"/>
    </row>
    <row r="8" spans="1:15" s="153" customFormat="1" ht="21.75" customHeight="1" thickBot="1">
      <c r="A8" s="794" t="s">
        <v>193</v>
      </c>
      <c r="B8" s="257" t="s">
        <v>194</v>
      </c>
      <c r="C8" s="216"/>
      <c r="D8" s="257" t="s">
        <v>195</v>
      </c>
      <c r="E8" s="216"/>
      <c r="F8" s="257" t="s">
        <v>196</v>
      </c>
      <c r="G8" s="216"/>
      <c r="H8" s="257" t="s">
        <v>197</v>
      </c>
      <c r="I8" s="217"/>
      <c r="J8" s="795" t="s">
        <v>199</v>
      </c>
      <c r="K8" s="256" t="s">
        <v>200</v>
      </c>
      <c r="L8" s="303"/>
      <c r="M8" s="790"/>
      <c r="N8" s="790"/>
      <c r="O8" s="790"/>
    </row>
    <row r="9" spans="1:15" s="153" customFormat="1" ht="21.75" customHeight="1" thickBot="1">
      <c r="A9" s="794"/>
      <c r="B9" s="258" t="s">
        <v>201</v>
      </c>
      <c r="C9" s="218" t="s">
        <v>198</v>
      </c>
      <c r="D9" s="257" t="s">
        <v>202</v>
      </c>
      <c r="E9" s="219"/>
      <c r="F9" s="257" t="s">
        <v>203</v>
      </c>
      <c r="G9" s="219"/>
      <c r="H9" s="257" t="s">
        <v>204</v>
      </c>
      <c r="I9" s="217"/>
      <c r="J9" s="795"/>
      <c r="K9" s="256" t="s">
        <v>205</v>
      </c>
      <c r="L9" s="157"/>
      <c r="M9" s="790"/>
      <c r="N9" s="790"/>
      <c r="O9" s="790"/>
    </row>
    <row r="10" spans="1:15" s="153" customFormat="1" ht="21.75" customHeight="1" thickBot="1">
      <c r="A10" s="794"/>
      <c r="B10" s="257" t="s">
        <v>206</v>
      </c>
      <c r="C10" s="216"/>
      <c r="D10" s="257" t="s">
        <v>207</v>
      </c>
      <c r="E10" s="219"/>
      <c r="F10" s="257" t="s">
        <v>208</v>
      </c>
      <c r="G10" s="219"/>
      <c r="H10" s="257" t="s">
        <v>209</v>
      </c>
      <c r="I10" s="217"/>
      <c r="J10" s="795"/>
      <c r="K10" s="256" t="s">
        <v>210</v>
      </c>
      <c r="L10" s="303" t="s">
        <v>198</v>
      </c>
      <c r="M10" s="790"/>
      <c r="N10" s="790"/>
      <c r="O10" s="790"/>
    </row>
    <row r="11" spans="1:15" s="153" customFormat="1" ht="21.75" customHeight="1">
      <c r="A11" s="154"/>
      <c r="B11" s="155"/>
      <c r="C11" s="155"/>
      <c r="D11" s="155"/>
      <c r="E11" s="155"/>
      <c r="F11" s="155"/>
      <c r="G11" s="155"/>
      <c r="H11" s="155"/>
      <c r="I11" s="155"/>
      <c r="J11" s="155"/>
      <c r="K11" s="155"/>
      <c r="L11" s="155"/>
      <c r="M11" s="156"/>
      <c r="N11" s="156"/>
      <c r="O11" s="156"/>
    </row>
    <row r="12" spans="1:15" ht="15" customHeight="1">
      <c r="A12" s="73"/>
      <c r="B12" s="74"/>
      <c r="C12" s="74"/>
      <c r="D12" s="76"/>
      <c r="E12" s="75"/>
      <c r="F12" s="75"/>
      <c r="G12" s="355"/>
      <c r="H12" s="355"/>
      <c r="I12" s="77"/>
      <c r="J12" s="77"/>
      <c r="K12" s="74"/>
      <c r="L12" s="74"/>
      <c r="M12" s="74"/>
      <c r="N12" s="74"/>
      <c r="O12" s="74"/>
    </row>
    <row r="13" spans="1:15" ht="16.5" customHeight="1" thickBot="1">
      <c r="A13" s="150"/>
      <c r="B13" s="151"/>
      <c r="C13" s="151"/>
      <c r="D13" s="151"/>
      <c r="E13" s="151"/>
      <c r="F13" s="151"/>
      <c r="G13" s="151"/>
      <c r="H13" s="151"/>
      <c r="I13" s="151"/>
      <c r="J13" s="151"/>
      <c r="K13" s="151"/>
      <c r="L13" s="151"/>
      <c r="M13" s="151"/>
    </row>
    <row r="14" spans="1:15" ht="31.9" customHeight="1" thickBot="1">
      <c r="A14" s="816" t="s">
        <v>638</v>
      </c>
      <c r="B14" s="817"/>
      <c r="C14" s="817"/>
      <c r="D14" s="817"/>
      <c r="E14" s="817"/>
      <c r="F14" s="817"/>
      <c r="G14" s="817"/>
      <c r="H14" s="817"/>
      <c r="I14" s="817"/>
      <c r="J14" s="817"/>
      <c r="K14" s="817"/>
      <c r="L14" s="818"/>
    </row>
    <row r="15" spans="1:15" ht="31.9" customHeight="1" thickBot="1">
      <c r="A15" s="814" t="s">
        <v>639</v>
      </c>
      <c r="B15" s="804" t="s">
        <v>493</v>
      </c>
      <c r="C15" s="806" t="s">
        <v>213</v>
      </c>
      <c r="D15" s="801" t="s">
        <v>240</v>
      </c>
      <c r="E15" s="802"/>
      <c r="F15" s="803"/>
      <c r="G15" s="801" t="s">
        <v>250</v>
      </c>
      <c r="H15" s="802"/>
      <c r="I15" s="803"/>
      <c r="J15" s="503" t="s">
        <v>255</v>
      </c>
      <c r="K15" s="504"/>
      <c r="L15" s="505"/>
    </row>
    <row r="16" spans="1:15" ht="31.9" customHeight="1" thickBot="1">
      <c r="A16" s="825"/>
      <c r="B16" s="826"/>
      <c r="C16" s="827"/>
      <c r="D16" s="465" t="s">
        <v>228</v>
      </c>
      <c r="E16" s="466" t="s">
        <v>229</v>
      </c>
      <c r="F16" s="467" t="s">
        <v>640</v>
      </c>
      <c r="G16" s="465" t="s">
        <v>228</v>
      </c>
      <c r="H16" s="466" t="s">
        <v>229</v>
      </c>
      <c r="I16" s="467" t="s">
        <v>640</v>
      </c>
      <c r="J16" s="465" t="s">
        <v>228</v>
      </c>
      <c r="K16" s="466" t="s">
        <v>229</v>
      </c>
      <c r="L16" s="467" t="s">
        <v>640</v>
      </c>
    </row>
    <row r="17" spans="1:13" ht="58.9" customHeight="1">
      <c r="A17" s="813" t="s">
        <v>641</v>
      </c>
      <c r="B17" s="358" t="str">
        <f>+ACTIVIDAD_1!B13</f>
        <v>Iniciar 4600 casos de representación jurídica asignados por el Comité Técnico de Representación Jurídica</v>
      </c>
      <c r="C17" s="824" t="s">
        <v>214</v>
      </c>
      <c r="D17" s="830">
        <f>+ACTIVIDAD_1!B27+ACTIVIDAD_2!B27</f>
        <v>4650460000</v>
      </c>
      <c r="E17" s="833">
        <f>+ACTIVIDAD_1!B28</f>
        <v>0</v>
      </c>
      <c r="F17" s="822">
        <f>+ACTIVIDAD_1!C41</f>
        <v>23</v>
      </c>
      <c r="G17" s="852">
        <f>+ACTIVIDAD_1!C27+ACTIVIDAD_2!C27</f>
        <v>4139982</v>
      </c>
      <c r="H17" s="848">
        <f>+ACTIVIDAD_1!C28+ACTIVIDAD_2!C28</f>
        <v>50761383</v>
      </c>
      <c r="I17" s="822">
        <f>+ACTIVIDAD_1!C43</f>
        <v>95</v>
      </c>
      <c r="J17" s="852">
        <f>+ACTIVIDAD_1!D27+ACTIVIDAD_2!D27</f>
        <v>5550832</v>
      </c>
      <c r="K17" s="848">
        <f>+ACTIVIDAD_1!D28+ACTIVIDAD_2!D28</f>
        <v>553496966</v>
      </c>
      <c r="L17" s="822">
        <f>+ACTIVIDAD_1!C45</f>
        <v>119</v>
      </c>
    </row>
    <row r="18" spans="1:13" ht="58.9" customHeight="1">
      <c r="A18" s="813"/>
      <c r="B18" s="358" t="str">
        <f>+ACTIVIDAD_2!B13</f>
        <v xml:space="preserve">Acompañar el 100% de los casos de representación jurídica que requieran el apoyo de psicología forense. </v>
      </c>
      <c r="C18" s="824"/>
      <c r="D18" s="831"/>
      <c r="E18" s="834"/>
      <c r="F18" s="823"/>
      <c r="G18" s="849"/>
      <c r="H18" s="783"/>
      <c r="I18" s="823"/>
      <c r="J18" s="849"/>
      <c r="K18" s="783"/>
      <c r="L18" s="823"/>
    </row>
    <row r="19" spans="1:13" ht="58.9" customHeight="1">
      <c r="A19" s="813" t="s">
        <v>642</v>
      </c>
      <c r="B19" s="358" t="str">
        <f>+ACTIVIDAD_3!B13</f>
        <v>Brindar a 44500 mujeres orientación y asesoría jurídica en los espacios con presencia de la SDMujer</v>
      </c>
      <c r="C19" s="824" t="s">
        <v>346</v>
      </c>
      <c r="D19" s="831">
        <f>+ACTIVIDAD_3!B27+ACTIVIDAD_4!B27+ACTIVIDAD_5!B27</f>
        <v>4721442000</v>
      </c>
      <c r="E19" s="783">
        <f>+ACTIVIDAD_3!B28</f>
        <v>0</v>
      </c>
      <c r="F19" s="828">
        <v>1.66E-2</v>
      </c>
      <c r="G19" s="849">
        <f>+ACTIVIDAD_3!C27+ACTIVIDAD_4!C27+ACTIVIDAD_5!C27</f>
        <v>10135818</v>
      </c>
      <c r="H19" s="812">
        <f>+ACTIVIDAD_3!C28+ACTIVIDAD_4!C28+ACTIVIDAD_5!C28</f>
        <v>71818663</v>
      </c>
      <c r="I19" s="846">
        <f>+F19+1.66%</f>
        <v>3.32E-2</v>
      </c>
      <c r="J19" s="849">
        <f>+ACTIVIDAD_3!D27+ACTIVIDAD_4!D27+ACTIVIDAD_5!D27</f>
        <v>13589968</v>
      </c>
      <c r="K19" s="812">
        <f>+ACTIVIDAD_3!D28+ACTIVIDAD_4!D28+ACTIVIDAD_5!D28</f>
        <v>536762321</v>
      </c>
      <c r="L19" s="846">
        <f>I19+1.66%</f>
        <v>4.9799999999999997E-2</v>
      </c>
    </row>
    <row r="20" spans="1:13" ht="58.9" customHeight="1">
      <c r="A20" s="813"/>
      <c r="B20" s="358" t="str">
        <f>+ACTIVIDAD_4!B13</f>
        <v>Realizar a 22000 mujeres acompañamiento psicosocial en los espacios con presencia de la SDMujer</v>
      </c>
      <c r="C20" s="824"/>
      <c r="D20" s="831"/>
      <c r="E20" s="783"/>
      <c r="F20" s="828"/>
      <c r="G20" s="849"/>
      <c r="H20" s="812"/>
      <c r="I20" s="846"/>
      <c r="J20" s="849"/>
      <c r="K20" s="812"/>
      <c r="L20" s="846"/>
    </row>
    <row r="21" spans="1:13" ht="58.9" customHeight="1" thickBot="1">
      <c r="A21" s="813"/>
      <c r="B21" s="358" t="str">
        <f>+ACTIVIDAD_5!B13</f>
        <v>Gestionar 9500 activaciones de rutas y servicios de la oferta distrital para la atención integral a mujeres</v>
      </c>
      <c r="C21" s="824"/>
      <c r="D21" s="832"/>
      <c r="E21" s="835"/>
      <c r="F21" s="829"/>
      <c r="G21" s="850"/>
      <c r="H21" s="851"/>
      <c r="I21" s="847"/>
      <c r="J21" s="850"/>
      <c r="K21" s="851"/>
      <c r="L21" s="847"/>
    </row>
    <row r="22" spans="1:13" s="94" customFormat="1" ht="16.5" customHeight="1">
      <c r="M22" s="68"/>
    </row>
    <row r="24" spans="1:13" ht="34.9" customHeight="1" thickBot="1">
      <c r="A24" s="816" t="s">
        <v>643</v>
      </c>
      <c r="B24" s="817"/>
      <c r="C24" s="817"/>
      <c r="D24" s="817"/>
      <c r="E24" s="817"/>
      <c r="F24" s="817"/>
      <c r="G24" s="817"/>
      <c r="H24" s="817"/>
      <c r="I24" s="817"/>
      <c r="J24" s="817"/>
      <c r="K24" s="817"/>
      <c r="L24" s="818"/>
    </row>
    <row r="25" spans="1:13" ht="34.9" customHeight="1">
      <c r="A25" s="814" t="s">
        <v>639</v>
      </c>
      <c r="B25" s="804" t="s">
        <v>493</v>
      </c>
      <c r="C25" s="806" t="s">
        <v>213</v>
      </c>
      <c r="D25" s="801" t="s">
        <v>260</v>
      </c>
      <c r="E25" s="802"/>
      <c r="F25" s="803"/>
      <c r="G25" s="801" t="s">
        <v>265</v>
      </c>
      <c r="H25" s="802"/>
      <c r="I25" s="803"/>
      <c r="J25" s="801" t="s">
        <v>269</v>
      </c>
      <c r="K25" s="802"/>
      <c r="L25" s="803"/>
    </row>
    <row r="26" spans="1:13" ht="34.9" customHeight="1" thickBot="1">
      <c r="A26" s="815"/>
      <c r="B26" s="805"/>
      <c r="C26" s="807"/>
      <c r="D26" s="202" t="s">
        <v>228</v>
      </c>
      <c r="E26" s="200" t="s">
        <v>229</v>
      </c>
      <c r="F26" s="201" t="s">
        <v>640</v>
      </c>
      <c r="G26" s="202" t="s">
        <v>228</v>
      </c>
      <c r="H26" s="200" t="s">
        <v>229</v>
      </c>
      <c r="I26" s="201" t="s">
        <v>640</v>
      </c>
      <c r="J26" s="202" t="s">
        <v>228</v>
      </c>
      <c r="K26" s="200" t="s">
        <v>229</v>
      </c>
      <c r="L26" s="201" t="s">
        <v>640</v>
      </c>
    </row>
    <row r="27" spans="1:13" ht="58.15" customHeight="1">
      <c r="A27" s="813" t="s">
        <v>641</v>
      </c>
      <c r="B27" s="358" t="s">
        <v>644</v>
      </c>
      <c r="C27" s="813" t="s">
        <v>214</v>
      </c>
      <c r="D27" s="810">
        <f>+ACTIVIDAD_1!E27+ACTIVIDAD_2!E27</f>
        <v>4830559</v>
      </c>
      <c r="E27" s="779">
        <f>+ACTIVIDAD_1!E28+ACTIVIDAD_2!E28</f>
        <v>463654126</v>
      </c>
      <c r="F27" s="808">
        <f>+ACTIVIDAD_1!C47</f>
        <v>114</v>
      </c>
      <c r="G27" s="810">
        <f>+ACTIVIDAD_1!F27+ACTIVIDAD_2!F27</f>
        <v>4773574</v>
      </c>
      <c r="H27" s="779">
        <f>+ACTIVIDAD_1!F28+ACTIVIDAD_2!F28</f>
        <v>475357507</v>
      </c>
      <c r="I27" s="781">
        <f>+ACTIVIDAD_1!C49</f>
        <v>144</v>
      </c>
      <c r="J27" s="203"/>
      <c r="K27" s="198"/>
      <c r="L27" s="199"/>
    </row>
    <row r="28" spans="1:13" ht="58.15" customHeight="1">
      <c r="A28" s="813"/>
      <c r="B28" s="358" t="s">
        <v>308</v>
      </c>
      <c r="C28" s="813"/>
      <c r="D28" s="811"/>
      <c r="E28" s="780"/>
      <c r="F28" s="809"/>
      <c r="G28" s="811"/>
      <c r="H28" s="780"/>
      <c r="I28" s="782"/>
      <c r="J28" s="204"/>
      <c r="K28" s="90"/>
      <c r="L28" s="91"/>
    </row>
    <row r="29" spans="1:13" ht="58.15" customHeight="1">
      <c r="A29" s="813" t="s">
        <v>642</v>
      </c>
      <c r="B29" s="358" t="s">
        <v>645</v>
      </c>
      <c r="C29" s="824" t="s">
        <v>346</v>
      </c>
      <c r="D29" s="812">
        <f>+ACTIVIDAD_3!E27+ACTIVIDAD_4!E27+ACTIVIDAD_5!E27</f>
        <v>271216187</v>
      </c>
      <c r="E29" s="784">
        <f>+ACTIVIDAD_3!E28+ACTIVIDAD_4!E28+ACTIVIDAD_5!E28</f>
        <v>481159545</v>
      </c>
      <c r="F29" s="787">
        <f>L19+1.66%</f>
        <v>6.6400000000000001E-2</v>
      </c>
      <c r="G29" s="783">
        <f>+ACTIVIDAD_3!F27+ACTIVIDAD_4!F27+ACTIVIDAD_5!F27</f>
        <v>11687026</v>
      </c>
      <c r="H29" s="784">
        <f>+ACTIVIDAD_3!F28+ACTIVIDAD_4!F28+ACTIVIDAD_5!F28</f>
        <v>481020031</v>
      </c>
      <c r="I29" s="787">
        <f>F29+1.66%</f>
        <v>8.3000000000000004E-2</v>
      </c>
      <c r="J29" s="204"/>
      <c r="K29" s="90"/>
      <c r="L29" s="91"/>
    </row>
    <row r="30" spans="1:13" ht="58.15" customHeight="1">
      <c r="A30" s="813"/>
      <c r="B30" s="358" t="s">
        <v>646</v>
      </c>
      <c r="C30" s="824"/>
      <c r="D30" s="812"/>
      <c r="E30" s="785"/>
      <c r="F30" s="788"/>
      <c r="G30" s="783"/>
      <c r="H30" s="785"/>
      <c r="I30" s="788"/>
      <c r="J30" s="204"/>
      <c r="K30" s="90"/>
      <c r="L30" s="91"/>
    </row>
    <row r="31" spans="1:13" ht="58.15" customHeight="1" thickBot="1">
      <c r="A31" s="813"/>
      <c r="B31" s="358" t="s">
        <v>647</v>
      </c>
      <c r="C31" s="824"/>
      <c r="D31" s="812"/>
      <c r="E31" s="786"/>
      <c r="F31" s="789"/>
      <c r="G31" s="783"/>
      <c r="H31" s="786"/>
      <c r="I31" s="789"/>
      <c r="J31" s="205"/>
      <c r="K31" s="93"/>
      <c r="L31" s="96"/>
    </row>
    <row r="33" spans="1:12" ht="14.45" thickBot="1"/>
    <row r="34" spans="1:12" ht="34.9" customHeight="1" thickBot="1">
      <c r="A34" s="819" t="s">
        <v>648</v>
      </c>
      <c r="B34" s="820"/>
      <c r="C34" s="820"/>
      <c r="D34" s="820"/>
      <c r="E34" s="820"/>
      <c r="F34" s="820"/>
      <c r="G34" s="820"/>
      <c r="H34" s="820"/>
      <c r="I34" s="820"/>
      <c r="J34" s="820"/>
      <c r="K34" s="820"/>
      <c r="L34" s="821"/>
    </row>
    <row r="35" spans="1:12" ht="34.9" customHeight="1">
      <c r="A35" s="814" t="s">
        <v>639</v>
      </c>
      <c r="B35" s="804" t="s">
        <v>493</v>
      </c>
      <c r="C35" s="806" t="s">
        <v>213</v>
      </c>
      <c r="D35" s="801" t="s">
        <v>270</v>
      </c>
      <c r="E35" s="802"/>
      <c r="F35" s="803"/>
      <c r="G35" s="801" t="s">
        <v>271</v>
      </c>
      <c r="H35" s="802"/>
      <c r="I35" s="803"/>
      <c r="J35" s="801" t="s">
        <v>272</v>
      </c>
      <c r="K35" s="802"/>
      <c r="L35" s="803"/>
    </row>
    <row r="36" spans="1:12" ht="34.9" customHeight="1" thickBot="1">
      <c r="A36" s="815"/>
      <c r="B36" s="805"/>
      <c r="C36" s="807"/>
      <c r="D36" s="202" t="s">
        <v>228</v>
      </c>
      <c r="E36" s="200" t="s">
        <v>229</v>
      </c>
      <c r="F36" s="201" t="s">
        <v>640</v>
      </c>
      <c r="G36" s="202" t="s">
        <v>228</v>
      </c>
      <c r="H36" s="200" t="s">
        <v>229</v>
      </c>
      <c r="I36" s="201" t="s">
        <v>640</v>
      </c>
      <c r="J36" s="202" t="s">
        <v>228</v>
      </c>
      <c r="K36" s="200" t="s">
        <v>229</v>
      </c>
      <c r="L36" s="201" t="s">
        <v>640</v>
      </c>
    </row>
    <row r="37" spans="1:12" ht="55.15" customHeight="1">
      <c r="A37" s="836" t="s">
        <v>641</v>
      </c>
      <c r="B37" s="197" t="s">
        <v>644</v>
      </c>
      <c r="C37" s="838" t="s">
        <v>214</v>
      </c>
      <c r="D37" s="203"/>
      <c r="E37" s="198"/>
      <c r="F37" s="199"/>
      <c r="G37" s="203"/>
      <c r="H37" s="198"/>
      <c r="I37" s="199"/>
      <c r="J37" s="203"/>
      <c r="K37" s="198"/>
      <c r="L37" s="199"/>
    </row>
    <row r="38" spans="1:12" ht="55.15" customHeight="1">
      <c r="A38" s="837"/>
      <c r="B38" s="358" t="s">
        <v>308</v>
      </c>
      <c r="C38" s="839"/>
      <c r="D38" s="204"/>
      <c r="E38" s="90"/>
      <c r="F38" s="91"/>
      <c r="G38" s="204"/>
      <c r="H38" s="90"/>
      <c r="I38" s="91"/>
      <c r="J38" s="204"/>
      <c r="K38" s="90"/>
      <c r="L38" s="91"/>
    </row>
    <row r="39" spans="1:12" ht="55.15" customHeight="1">
      <c r="A39" s="840" t="s">
        <v>642</v>
      </c>
      <c r="B39" s="358" t="s">
        <v>645</v>
      </c>
      <c r="C39" s="843" t="s">
        <v>346</v>
      </c>
      <c r="D39" s="204"/>
      <c r="E39" s="90"/>
      <c r="F39" s="91"/>
      <c r="G39" s="204"/>
      <c r="H39" s="90"/>
      <c r="I39" s="91"/>
      <c r="J39" s="204"/>
      <c r="K39" s="90"/>
      <c r="L39" s="91"/>
    </row>
    <row r="40" spans="1:12" ht="55.15" customHeight="1">
      <c r="A40" s="841"/>
      <c r="B40" s="358" t="s">
        <v>646</v>
      </c>
      <c r="C40" s="844"/>
      <c r="D40" s="204"/>
      <c r="E40" s="90"/>
      <c r="F40" s="91"/>
      <c r="G40" s="204"/>
      <c r="H40" s="90"/>
      <c r="I40" s="91"/>
      <c r="J40" s="204"/>
      <c r="K40" s="90"/>
      <c r="L40" s="91"/>
    </row>
    <row r="41" spans="1:12" ht="55.15" customHeight="1" thickBot="1">
      <c r="A41" s="842"/>
      <c r="B41" s="359" t="s">
        <v>647</v>
      </c>
      <c r="C41" s="845"/>
      <c r="D41" s="205"/>
      <c r="E41" s="93"/>
      <c r="F41" s="96"/>
      <c r="G41" s="205"/>
      <c r="H41" s="93"/>
      <c r="I41" s="96"/>
      <c r="J41" s="205"/>
      <c r="K41" s="93"/>
      <c r="L41" s="96"/>
    </row>
    <row r="43" spans="1:12" ht="14.45" thickBot="1"/>
    <row r="44" spans="1:12" ht="34.9" customHeight="1" thickBot="1">
      <c r="A44" s="819" t="s">
        <v>649</v>
      </c>
      <c r="B44" s="820"/>
      <c r="C44" s="820"/>
      <c r="D44" s="820"/>
      <c r="E44" s="820"/>
      <c r="F44" s="820"/>
      <c r="G44" s="820"/>
      <c r="H44" s="820"/>
      <c r="I44" s="820"/>
      <c r="J44" s="820"/>
      <c r="K44" s="820"/>
      <c r="L44" s="821"/>
    </row>
    <row r="45" spans="1:12" ht="34.9" customHeight="1">
      <c r="A45" s="814" t="s">
        <v>639</v>
      </c>
      <c r="B45" s="804" t="s">
        <v>493</v>
      </c>
      <c r="C45" s="806" t="s">
        <v>213</v>
      </c>
      <c r="D45" s="801" t="s">
        <v>273</v>
      </c>
      <c r="E45" s="802"/>
      <c r="F45" s="803"/>
      <c r="G45" s="801" t="s">
        <v>650</v>
      </c>
      <c r="H45" s="802"/>
      <c r="I45" s="803"/>
      <c r="J45" s="801" t="s">
        <v>275</v>
      </c>
      <c r="K45" s="802"/>
      <c r="L45" s="803"/>
    </row>
    <row r="46" spans="1:12" ht="34.9" customHeight="1" thickBot="1">
      <c r="A46" s="815"/>
      <c r="B46" s="805"/>
      <c r="C46" s="807"/>
      <c r="D46" s="202" t="s">
        <v>228</v>
      </c>
      <c r="E46" s="200" t="s">
        <v>229</v>
      </c>
      <c r="F46" s="201" t="s">
        <v>640</v>
      </c>
      <c r="G46" s="202" t="s">
        <v>228</v>
      </c>
      <c r="H46" s="200" t="s">
        <v>229</v>
      </c>
      <c r="I46" s="201" t="s">
        <v>640</v>
      </c>
      <c r="J46" s="202" t="s">
        <v>228</v>
      </c>
      <c r="K46" s="200" t="s">
        <v>229</v>
      </c>
      <c r="L46" s="201" t="s">
        <v>640</v>
      </c>
    </row>
    <row r="47" spans="1:12" ht="55.15" customHeight="1">
      <c r="A47" s="836" t="s">
        <v>641</v>
      </c>
      <c r="B47" s="197" t="s">
        <v>644</v>
      </c>
      <c r="C47" s="838" t="s">
        <v>214</v>
      </c>
      <c r="D47" s="203"/>
      <c r="E47" s="198"/>
      <c r="F47" s="199"/>
      <c r="G47" s="203"/>
      <c r="H47" s="198"/>
      <c r="I47" s="199"/>
      <c r="J47" s="203"/>
      <c r="K47" s="198"/>
      <c r="L47" s="199"/>
    </row>
    <row r="48" spans="1:12" ht="55.15" customHeight="1">
      <c r="A48" s="837"/>
      <c r="B48" s="358" t="s">
        <v>308</v>
      </c>
      <c r="C48" s="839"/>
      <c r="D48" s="204"/>
      <c r="E48" s="90"/>
      <c r="F48" s="91"/>
      <c r="G48" s="204"/>
      <c r="H48" s="90"/>
      <c r="I48" s="91"/>
      <c r="J48" s="204"/>
      <c r="K48" s="90"/>
      <c r="L48" s="91"/>
    </row>
    <row r="49" spans="1:12" ht="55.15" customHeight="1">
      <c r="A49" s="840" t="s">
        <v>642</v>
      </c>
      <c r="B49" s="358" t="s">
        <v>645</v>
      </c>
      <c r="C49" s="843" t="s">
        <v>346</v>
      </c>
      <c r="D49" s="204"/>
      <c r="E49" s="90"/>
      <c r="F49" s="91"/>
      <c r="G49" s="204"/>
      <c r="H49" s="90"/>
      <c r="I49" s="91"/>
      <c r="J49" s="204"/>
      <c r="K49" s="90"/>
      <c r="L49" s="91"/>
    </row>
    <row r="50" spans="1:12" ht="55.15" customHeight="1">
      <c r="A50" s="841"/>
      <c r="B50" s="358" t="s">
        <v>646</v>
      </c>
      <c r="C50" s="844"/>
      <c r="D50" s="204"/>
      <c r="E50" s="90"/>
      <c r="F50" s="91"/>
      <c r="G50" s="204"/>
      <c r="H50" s="90"/>
      <c r="I50" s="91"/>
      <c r="J50" s="204"/>
      <c r="K50" s="90"/>
      <c r="L50" s="91"/>
    </row>
    <row r="51" spans="1:12" ht="55.15" customHeight="1" thickBot="1">
      <c r="A51" s="842"/>
      <c r="B51" s="359" t="s">
        <v>647</v>
      </c>
      <c r="C51" s="845"/>
      <c r="D51" s="205"/>
      <c r="E51" s="93"/>
      <c r="F51" s="96"/>
      <c r="G51" s="205"/>
      <c r="H51" s="93"/>
      <c r="I51" s="96"/>
      <c r="J51" s="205"/>
      <c r="K51" s="93"/>
      <c r="L51" s="96"/>
    </row>
  </sheetData>
  <mergeCells count="90">
    <mergeCell ref="I17:I18"/>
    <mergeCell ref="I19:I21"/>
    <mergeCell ref="G17:G18"/>
    <mergeCell ref="G19:G21"/>
    <mergeCell ref="H17:H18"/>
    <mergeCell ref="H19:H21"/>
    <mergeCell ref="L17:L18"/>
    <mergeCell ref="L19:L21"/>
    <mergeCell ref="K17:K18"/>
    <mergeCell ref="J19:J21"/>
    <mergeCell ref="K19:K21"/>
    <mergeCell ref="J17:J18"/>
    <mergeCell ref="A47:A48"/>
    <mergeCell ref="C47:C48"/>
    <mergeCell ref="A49:A51"/>
    <mergeCell ref="C49:C51"/>
    <mergeCell ref="G35:I35"/>
    <mergeCell ref="B45:B46"/>
    <mergeCell ref="A37:A38"/>
    <mergeCell ref="A39:A41"/>
    <mergeCell ref="C37:C38"/>
    <mergeCell ref="C39:C41"/>
    <mergeCell ref="A35:A36"/>
    <mergeCell ref="C45:C46"/>
    <mergeCell ref="D45:F45"/>
    <mergeCell ref="G45:I45"/>
    <mergeCell ref="A45:A46"/>
    <mergeCell ref="C19:C21"/>
    <mergeCell ref="A15:A16"/>
    <mergeCell ref="B15:B16"/>
    <mergeCell ref="C15:C16"/>
    <mergeCell ref="D15:F15"/>
    <mergeCell ref="F19:F21"/>
    <mergeCell ref="D17:D18"/>
    <mergeCell ref="D19:D21"/>
    <mergeCell ref="E17:E18"/>
    <mergeCell ref="E19:E21"/>
    <mergeCell ref="A27:A28"/>
    <mergeCell ref="C27:C28"/>
    <mergeCell ref="A25:A26"/>
    <mergeCell ref="A14:L14"/>
    <mergeCell ref="A44:L44"/>
    <mergeCell ref="F17:F18"/>
    <mergeCell ref="C17:C18"/>
    <mergeCell ref="A17:A18"/>
    <mergeCell ref="A29:A31"/>
    <mergeCell ref="C29:C31"/>
    <mergeCell ref="G15:I15"/>
    <mergeCell ref="A24:L24"/>
    <mergeCell ref="A34:L34"/>
    <mergeCell ref="J25:L25"/>
    <mergeCell ref="J15:L15"/>
    <mergeCell ref="A19:A21"/>
    <mergeCell ref="J45:L45"/>
    <mergeCell ref="G25:I25"/>
    <mergeCell ref="B35:B36"/>
    <mergeCell ref="C35:C36"/>
    <mergeCell ref="D35:F35"/>
    <mergeCell ref="J35:L35"/>
    <mergeCell ref="B25:B26"/>
    <mergeCell ref="C25:C26"/>
    <mergeCell ref="D25:F25"/>
    <mergeCell ref="F27:F28"/>
    <mergeCell ref="D27:D28"/>
    <mergeCell ref="E29:E31"/>
    <mergeCell ref="E27:E28"/>
    <mergeCell ref="D29:D31"/>
    <mergeCell ref="F29:F31"/>
    <mergeCell ref="G27:G28"/>
    <mergeCell ref="M8:O8"/>
    <mergeCell ref="M9:O9"/>
    <mergeCell ref="M10:O10"/>
    <mergeCell ref="A1:A4"/>
    <mergeCell ref="J1:L1"/>
    <mergeCell ref="J2:L2"/>
    <mergeCell ref="J3:L3"/>
    <mergeCell ref="J4:L4"/>
    <mergeCell ref="B1:I1"/>
    <mergeCell ref="B2:I2"/>
    <mergeCell ref="B3:I3"/>
    <mergeCell ref="B4:I4"/>
    <mergeCell ref="A8:A10"/>
    <mergeCell ref="J8:J10"/>
    <mergeCell ref="B6:I6"/>
    <mergeCell ref="K6:L6"/>
    <mergeCell ref="H27:H28"/>
    <mergeCell ref="I27:I28"/>
    <mergeCell ref="G29:G31"/>
    <mergeCell ref="H29:H31"/>
    <mergeCell ref="I29:I31"/>
  </mergeCells>
  <pageMargins left="0.25" right="0.25" top="0.75" bottom="0.75" header="0.3" footer="0.3"/>
  <pageSetup scale="25" orientation="landscape"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pageSetUpPr fitToPage="1"/>
  </sheetPr>
  <dimension ref="A1:CM16"/>
  <sheetViews>
    <sheetView topLeftCell="W13" zoomScale="90" zoomScaleNormal="90" zoomScaleSheetLayoutView="100" workbookViewId="0">
      <selection activeCell="Z15" sqref="Z15"/>
    </sheetView>
  </sheetViews>
  <sheetFormatPr defaultColWidth="11.42578125" defaultRowHeight="14.45"/>
  <cols>
    <col min="1" max="1" width="9.28515625" style="178" customWidth="1"/>
    <col min="2" max="2" width="35.42578125" style="178" customWidth="1"/>
    <col min="3" max="3" width="27.7109375" style="178" customWidth="1"/>
    <col min="4" max="4" width="12" style="178" customWidth="1"/>
    <col min="5" max="5" width="35" style="178" customWidth="1"/>
    <col min="6" max="6" width="17.28515625" style="178" customWidth="1"/>
    <col min="7" max="7" width="13.7109375" style="178" customWidth="1"/>
    <col min="8" max="8" width="13.42578125" style="178" customWidth="1"/>
    <col min="9" max="9" width="13.7109375" style="179" customWidth="1"/>
    <col min="10" max="10" width="11.42578125" style="179" customWidth="1"/>
    <col min="11" max="11" width="11.42578125" style="179"/>
    <col min="12" max="12" width="10.140625" style="179" customWidth="1"/>
    <col min="13" max="13" width="10.140625" style="178" customWidth="1"/>
    <col min="14" max="14" width="39" style="178" customWidth="1"/>
    <col min="15" max="16" width="10.140625" style="178" customWidth="1"/>
    <col min="17" max="17" width="49.140625" style="178" customWidth="1"/>
    <col min="18" max="19" width="10.140625" style="178" customWidth="1"/>
    <col min="20" max="20" width="58.28515625" style="178" customWidth="1"/>
    <col min="21" max="22" width="10.140625" style="178" customWidth="1"/>
    <col min="23" max="23" width="70.28515625" style="178" customWidth="1"/>
    <col min="24" max="25" width="10.28515625" style="178" customWidth="1"/>
    <col min="26" max="26" width="64.140625" style="178" customWidth="1"/>
    <col min="27" max="28" width="10.28515625" style="178" customWidth="1"/>
    <col min="29" max="29" width="12.7109375" style="178" customWidth="1"/>
    <col min="30" max="31" width="10.28515625" style="178" customWidth="1"/>
    <col min="32" max="32" width="13.42578125" style="178" customWidth="1"/>
    <col min="33" max="34" width="10.28515625" style="178" customWidth="1"/>
    <col min="35" max="35" width="13.42578125" style="178" customWidth="1"/>
    <col min="36" max="37" width="10.28515625" style="178" customWidth="1"/>
    <col min="38" max="38" width="13.42578125" style="178" customWidth="1"/>
    <col min="39" max="40" width="10.28515625" style="178" customWidth="1"/>
    <col min="41" max="41" width="13.42578125" style="178" customWidth="1"/>
    <col min="42" max="43" width="10.28515625" style="178" customWidth="1"/>
    <col min="44" max="44" width="12" style="178" customWidth="1"/>
    <col min="45" max="46" width="10.28515625" style="178" customWidth="1"/>
    <col min="47" max="47" width="12.42578125" style="178" customWidth="1"/>
    <col min="48" max="48" width="14" style="178" customWidth="1"/>
    <col min="49" max="50" width="12" style="178" customWidth="1"/>
    <col min="51" max="91" width="11.42578125" style="191"/>
    <col min="92" max="16384" width="11.42578125" style="178"/>
  </cols>
  <sheetData>
    <row r="1" spans="1:91" s="153" customFormat="1" ht="25.5" customHeight="1" thickBot="1">
      <c r="A1" s="538"/>
      <c r="B1" s="897"/>
      <c r="C1" s="875" t="s">
        <v>182</v>
      </c>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4" t="s">
        <v>635</v>
      </c>
      <c r="AW1" s="874"/>
      <c r="AX1" s="874"/>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174"/>
      <c r="CB1" s="174"/>
      <c r="CC1" s="174"/>
      <c r="CD1" s="174"/>
      <c r="CE1" s="174"/>
      <c r="CF1" s="174"/>
      <c r="CG1" s="174"/>
      <c r="CH1" s="174"/>
      <c r="CI1" s="174"/>
      <c r="CJ1" s="174"/>
      <c r="CK1" s="174"/>
      <c r="CL1" s="174"/>
      <c r="CM1" s="174"/>
    </row>
    <row r="2" spans="1:91" s="153" customFormat="1" ht="25.5" customHeight="1" thickBot="1">
      <c r="A2" s="538"/>
      <c r="B2" s="897"/>
      <c r="C2" s="876" t="s">
        <v>184</v>
      </c>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4" t="s">
        <v>185</v>
      </c>
      <c r="AW2" s="874"/>
      <c r="AX2" s="874"/>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174"/>
      <c r="CB2" s="174"/>
      <c r="CC2" s="174"/>
      <c r="CD2" s="174"/>
      <c r="CE2" s="174"/>
      <c r="CF2" s="174"/>
      <c r="CG2" s="174"/>
      <c r="CH2" s="174"/>
      <c r="CI2" s="174"/>
      <c r="CJ2" s="174"/>
      <c r="CK2" s="174"/>
      <c r="CL2" s="174"/>
      <c r="CM2" s="174"/>
    </row>
    <row r="3" spans="1:91" s="153" customFormat="1" ht="25.5" customHeight="1" thickBot="1">
      <c r="A3" s="538"/>
      <c r="B3" s="897"/>
      <c r="C3" s="876" t="s">
        <v>186</v>
      </c>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4" t="s">
        <v>651</v>
      </c>
      <c r="AW3" s="874"/>
      <c r="AX3" s="874"/>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174"/>
      <c r="CB3" s="174"/>
      <c r="CC3" s="174"/>
      <c r="CD3" s="174"/>
      <c r="CE3" s="174"/>
      <c r="CF3" s="174"/>
      <c r="CG3" s="174"/>
      <c r="CH3" s="174"/>
      <c r="CI3" s="174"/>
      <c r="CJ3" s="174"/>
      <c r="CK3" s="174"/>
      <c r="CL3" s="174"/>
      <c r="CM3" s="174"/>
    </row>
    <row r="4" spans="1:91" s="153" customFormat="1" ht="25.5" customHeight="1" thickBot="1">
      <c r="A4" s="539"/>
      <c r="B4" s="898"/>
      <c r="C4" s="899" t="s">
        <v>652</v>
      </c>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1"/>
      <c r="AV4" s="874" t="s">
        <v>653</v>
      </c>
      <c r="AW4" s="874"/>
      <c r="AX4" s="874"/>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174"/>
      <c r="CB4" s="174"/>
      <c r="CC4" s="174"/>
      <c r="CD4" s="174"/>
      <c r="CE4" s="174"/>
      <c r="CF4" s="174"/>
      <c r="CG4" s="174"/>
      <c r="CH4" s="174"/>
      <c r="CI4" s="174"/>
      <c r="CJ4" s="174"/>
      <c r="CK4" s="174"/>
      <c r="CL4" s="174"/>
      <c r="CM4" s="174"/>
    </row>
    <row r="5" spans="1:91" s="174" customFormat="1" ht="21.75" customHeight="1" thickBot="1">
      <c r="A5" s="192"/>
      <c r="B5" s="177"/>
      <c r="C5" s="177"/>
      <c r="D5" s="177"/>
      <c r="E5" s="177"/>
      <c r="F5" s="177"/>
      <c r="G5" s="177"/>
      <c r="H5" s="177"/>
      <c r="I5" s="177"/>
      <c r="J5" s="177"/>
      <c r="K5" s="177"/>
      <c r="L5" s="177"/>
      <c r="M5" s="193"/>
      <c r="N5" s="193"/>
      <c r="O5" s="193"/>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row>
    <row r="6" spans="1:91" s="174" customFormat="1" ht="36.75" customHeight="1" thickBot="1">
      <c r="A6" s="816" t="s">
        <v>570</v>
      </c>
      <c r="B6" s="817"/>
      <c r="C6" s="895" t="s">
        <v>191</v>
      </c>
      <c r="D6" s="895"/>
      <c r="E6" s="895"/>
      <c r="F6" s="895"/>
      <c r="G6" s="895"/>
      <c r="H6" s="895"/>
      <c r="I6" s="895"/>
      <c r="J6" s="895"/>
      <c r="K6" s="895"/>
      <c r="L6" s="895"/>
      <c r="M6" s="896"/>
      <c r="N6" s="193"/>
      <c r="O6" s="889" t="s">
        <v>192</v>
      </c>
      <c r="P6" s="890"/>
      <c r="Q6" s="891"/>
      <c r="R6" s="892">
        <v>2024110010300</v>
      </c>
      <c r="S6" s="893"/>
      <c r="T6" s="894"/>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row>
    <row r="7" spans="1:91" s="174" customFormat="1" ht="21.75" customHeight="1" thickBot="1">
      <c r="A7" s="192"/>
      <c r="B7" s="177"/>
      <c r="C7" s="177"/>
      <c r="D7" s="177"/>
      <c r="E7" s="177"/>
      <c r="F7" s="177"/>
      <c r="G7" s="177"/>
      <c r="H7" s="177"/>
      <c r="I7" s="177"/>
      <c r="J7" s="177"/>
      <c r="K7" s="177"/>
      <c r="L7" s="177"/>
      <c r="M7" s="193"/>
      <c r="N7" s="193"/>
      <c r="O7" s="193"/>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row>
    <row r="8" spans="1:91" s="153" customFormat="1" ht="21.75" customHeight="1" thickBot="1">
      <c r="A8" s="794" t="s">
        <v>193</v>
      </c>
      <c r="B8" s="794"/>
      <c r="C8" s="235" t="s">
        <v>194</v>
      </c>
      <c r="D8" s="259"/>
      <c r="E8" s="235" t="s">
        <v>195</v>
      </c>
      <c r="F8" s="216"/>
      <c r="G8" s="235" t="s">
        <v>196</v>
      </c>
      <c r="H8" s="216"/>
      <c r="I8" s="263" t="s">
        <v>197</v>
      </c>
      <c r="J8" s="471"/>
      <c r="K8" s="264"/>
      <c r="L8" s="265"/>
      <c r="M8" s="239"/>
      <c r="N8" s="879" t="s">
        <v>199</v>
      </c>
      <c r="O8" s="880"/>
      <c r="P8" s="881"/>
      <c r="Q8" s="888" t="s">
        <v>200</v>
      </c>
      <c r="R8" s="888"/>
      <c r="S8" s="888"/>
      <c r="T8" s="877"/>
      <c r="U8" s="878"/>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174"/>
      <c r="CB8" s="174"/>
      <c r="CC8" s="174"/>
      <c r="CD8" s="174"/>
      <c r="CE8" s="174"/>
      <c r="CF8" s="174"/>
      <c r="CG8" s="174"/>
      <c r="CH8" s="174"/>
      <c r="CI8" s="174"/>
      <c r="CJ8" s="174"/>
      <c r="CK8" s="174"/>
      <c r="CL8" s="174"/>
      <c r="CM8" s="174"/>
    </row>
    <row r="9" spans="1:91" s="153" customFormat="1" ht="21.75" customHeight="1" thickBot="1">
      <c r="A9" s="794"/>
      <c r="B9" s="794"/>
      <c r="C9" s="237" t="s">
        <v>201</v>
      </c>
      <c r="D9" s="471" t="s">
        <v>198</v>
      </c>
      <c r="E9" s="235" t="s">
        <v>202</v>
      </c>
      <c r="F9" s="229"/>
      <c r="G9" s="235" t="s">
        <v>203</v>
      </c>
      <c r="H9" s="238"/>
      <c r="I9" s="263" t="s">
        <v>204</v>
      </c>
      <c r="J9" s="236"/>
      <c r="K9" s="264"/>
      <c r="L9" s="265"/>
      <c r="M9" s="239"/>
      <c r="N9" s="882"/>
      <c r="O9" s="883"/>
      <c r="P9" s="884"/>
      <c r="Q9" s="888" t="s">
        <v>205</v>
      </c>
      <c r="R9" s="888"/>
      <c r="S9" s="888"/>
      <c r="T9" s="877"/>
      <c r="U9" s="878"/>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174"/>
      <c r="CB9" s="174"/>
      <c r="CC9" s="174"/>
      <c r="CD9" s="174"/>
      <c r="CE9" s="174"/>
      <c r="CF9" s="174"/>
      <c r="CG9" s="174"/>
      <c r="CH9" s="174"/>
      <c r="CI9" s="174"/>
      <c r="CJ9" s="174"/>
      <c r="CK9" s="174"/>
      <c r="CL9" s="174"/>
      <c r="CM9" s="174"/>
    </row>
    <row r="10" spans="1:91" s="153" customFormat="1" ht="21.75" customHeight="1" thickBot="1">
      <c r="A10" s="794"/>
      <c r="B10" s="794"/>
      <c r="C10" s="235" t="s">
        <v>206</v>
      </c>
      <c r="D10" s="229"/>
      <c r="E10" s="235" t="s">
        <v>207</v>
      </c>
      <c r="F10" s="229"/>
      <c r="G10" s="235" t="s">
        <v>208</v>
      </c>
      <c r="H10" s="238"/>
      <c r="I10" s="263" t="s">
        <v>209</v>
      </c>
      <c r="J10" s="236"/>
      <c r="K10" s="264"/>
      <c r="L10" s="265"/>
      <c r="M10" s="239"/>
      <c r="N10" s="885"/>
      <c r="O10" s="886"/>
      <c r="P10" s="887"/>
      <c r="Q10" s="888" t="s">
        <v>210</v>
      </c>
      <c r="R10" s="888"/>
      <c r="S10" s="888"/>
      <c r="T10" s="877" t="s">
        <v>198</v>
      </c>
      <c r="U10" s="878"/>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174"/>
      <c r="CB10" s="174"/>
      <c r="CC10" s="174"/>
      <c r="CD10" s="174"/>
      <c r="CE10" s="174"/>
      <c r="CF10" s="174"/>
      <c r="CG10" s="174"/>
      <c r="CH10" s="174"/>
      <c r="CI10" s="174"/>
      <c r="CJ10" s="174"/>
      <c r="CK10" s="174"/>
      <c r="CL10" s="174"/>
      <c r="CM10" s="174"/>
    </row>
    <row r="11" spans="1:91" s="174" customFormat="1" ht="21.75" customHeight="1">
      <c r="I11" s="266"/>
      <c r="J11" s="266"/>
      <c r="K11" s="266"/>
      <c r="L11" s="266"/>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row>
    <row r="12" spans="1:91" s="174" customFormat="1" ht="21.75" customHeight="1" thickBot="1">
      <c r="I12" s="266"/>
      <c r="J12" s="266"/>
      <c r="K12" s="266"/>
      <c r="L12" s="266"/>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row>
    <row r="13" spans="1:91" ht="23.65" customHeight="1">
      <c r="A13" s="861" t="s">
        <v>654</v>
      </c>
      <c r="B13" s="863" t="s">
        <v>655</v>
      </c>
      <c r="C13" s="865" t="s">
        <v>53</v>
      </c>
      <c r="D13" s="865" t="s">
        <v>656</v>
      </c>
      <c r="E13" s="865" t="s">
        <v>657</v>
      </c>
      <c r="F13" s="865" t="s">
        <v>658</v>
      </c>
      <c r="G13" s="863" t="s">
        <v>659</v>
      </c>
      <c r="H13" s="863" t="s">
        <v>660</v>
      </c>
      <c r="I13" s="867" t="s">
        <v>661</v>
      </c>
      <c r="J13" s="867" t="s">
        <v>662</v>
      </c>
      <c r="K13" s="872" t="s">
        <v>663</v>
      </c>
      <c r="L13" s="871" t="s">
        <v>194</v>
      </c>
      <c r="M13" s="859"/>
      <c r="N13" s="860"/>
      <c r="O13" s="858" t="s">
        <v>195</v>
      </c>
      <c r="P13" s="859"/>
      <c r="Q13" s="860"/>
      <c r="R13" s="858" t="s">
        <v>196</v>
      </c>
      <c r="S13" s="859"/>
      <c r="T13" s="860"/>
      <c r="U13" s="858" t="s">
        <v>197</v>
      </c>
      <c r="V13" s="859"/>
      <c r="W13" s="860"/>
      <c r="X13" s="858" t="s">
        <v>201</v>
      </c>
      <c r="Y13" s="859"/>
      <c r="Z13" s="860"/>
      <c r="AA13" s="858" t="s">
        <v>202</v>
      </c>
      <c r="AB13" s="859"/>
      <c r="AC13" s="860"/>
      <c r="AD13" s="858" t="s">
        <v>203</v>
      </c>
      <c r="AE13" s="859"/>
      <c r="AF13" s="860"/>
      <c r="AG13" s="858" t="s">
        <v>204</v>
      </c>
      <c r="AH13" s="859"/>
      <c r="AI13" s="860"/>
      <c r="AJ13" s="858" t="s">
        <v>206</v>
      </c>
      <c r="AK13" s="859"/>
      <c r="AL13" s="860"/>
      <c r="AM13" s="858" t="s">
        <v>207</v>
      </c>
      <c r="AN13" s="859"/>
      <c r="AO13" s="860"/>
      <c r="AP13" s="858" t="s">
        <v>208</v>
      </c>
      <c r="AQ13" s="859"/>
      <c r="AR13" s="860"/>
      <c r="AS13" s="858" t="s">
        <v>209</v>
      </c>
      <c r="AT13" s="859"/>
      <c r="AU13" s="860"/>
      <c r="AV13" s="869" t="s">
        <v>664</v>
      </c>
      <c r="AW13" s="853" t="s">
        <v>665</v>
      </c>
      <c r="AX13" s="855" t="s">
        <v>666</v>
      </c>
      <c r="AY13" s="857"/>
      <c r="AZ13" s="857"/>
      <c r="BA13" s="857"/>
      <c r="BB13" s="857"/>
      <c r="BC13" s="857"/>
      <c r="BD13" s="857"/>
      <c r="BE13" s="857"/>
      <c r="BF13" s="857"/>
      <c r="BG13" s="857"/>
    </row>
    <row r="14" spans="1:91" s="179" customFormat="1" ht="36.75" customHeight="1" thickBot="1">
      <c r="A14" s="862"/>
      <c r="B14" s="864"/>
      <c r="C14" s="866"/>
      <c r="D14" s="866"/>
      <c r="E14" s="866"/>
      <c r="F14" s="866"/>
      <c r="G14" s="864"/>
      <c r="H14" s="864"/>
      <c r="I14" s="868"/>
      <c r="J14" s="868"/>
      <c r="K14" s="873"/>
      <c r="L14" s="240" t="s">
        <v>667</v>
      </c>
      <c r="M14" s="230" t="s">
        <v>668</v>
      </c>
      <c r="N14" s="230" t="s">
        <v>669</v>
      </c>
      <c r="O14" s="240" t="s">
        <v>667</v>
      </c>
      <c r="P14" s="230" t="s">
        <v>668</v>
      </c>
      <c r="Q14" s="230" t="s">
        <v>669</v>
      </c>
      <c r="R14" s="240" t="s">
        <v>667</v>
      </c>
      <c r="S14" s="230" t="s">
        <v>668</v>
      </c>
      <c r="T14" s="230" t="s">
        <v>669</v>
      </c>
      <c r="U14" s="240" t="s">
        <v>667</v>
      </c>
      <c r="V14" s="230" t="s">
        <v>668</v>
      </c>
      <c r="W14" s="230" t="s">
        <v>669</v>
      </c>
      <c r="X14" s="240" t="s">
        <v>667</v>
      </c>
      <c r="Y14" s="230" t="s">
        <v>668</v>
      </c>
      <c r="Z14" s="230" t="s">
        <v>669</v>
      </c>
      <c r="AA14" s="240" t="s">
        <v>667</v>
      </c>
      <c r="AB14" s="230" t="s">
        <v>668</v>
      </c>
      <c r="AC14" s="230" t="s">
        <v>669</v>
      </c>
      <c r="AD14" s="240" t="s">
        <v>667</v>
      </c>
      <c r="AE14" s="230" t="s">
        <v>668</v>
      </c>
      <c r="AF14" s="230" t="s">
        <v>669</v>
      </c>
      <c r="AG14" s="240" t="s">
        <v>667</v>
      </c>
      <c r="AH14" s="230" t="s">
        <v>668</v>
      </c>
      <c r="AI14" s="230" t="s">
        <v>669</v>
      </c>
      <c r="AJ14" s="240" t="s">
        <v>667</v>
      </c>
      <c r="AK14" s="230" t="s">
        <v>668</v>
      </c>
      <c r="AL14" s="230" t="s">
        <v>669</v>
      </c>
      <c r="AM14" s="240" t="s">
        <v>667</v>
      </c>
      <c r="AN14" s="230" t="s">
        <v>668</v>
      </c>
      <c r="AO14" s="230" t="s">
        <v>669</v>
      </c>
      <c r="AP14" s="240" t="s">
        <v>667</v>
      </c>
      <c r="AQ14" s="230" t="s">
        <v>668</v>
      </c>
      <c r="AR14" s="230" t="s">
        <v>669</v>
      </c>
      <c r="AS14" s="240" t="s">
        <v>667</v>
      </c>
      <c r="AT14" s="230" t="s">
        <v>668</v>
      </c>
      <c r="AU14" s="230" t="s">
        <v>669</v>
      </c>
      <c r="AV14" s="870"/>
      <c r="AW14" s="854"/>
      <c r="AX14" s="856"/>
      <c r="AY14" s="857"/>
      <c r="AZ14" s="857"/>
      <c r="BA14" s="857"/>
      <c r="BB14" s="857"/>
      <c r="BC14" s="857"/>
      <c r="BD14" s="857"/>
      <c r="BE14" s="857"/>
      <c r="BF14" s="857"/>
      <c r="BG14" s="857"/>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row>
    <row r="15" spans="1:91" ht="157.9" customHeight="1">
      <c r="A15" s="184" t="s">
        <v>670</v>
      </c>
      <c r="B15" s="185" t="s">
        <v>671</v>
      </c>
      <c r="C15" s="185" t="s">
        <v>672</v>
      </c>
      <c r="D15" s="186">
        <v>1</v>
      </c>
      <c r="E15" s="185" t="s">
        <v>673</v>
      </c>
      <c r="F15" s="312" t="str">
        <f>+ACTIVIDAD_1!B13</f>
        <v>Iniciar 4600 casos de representación jurídica asignados por el Comité Técnico de Representación Jurídica</v>
      </c>
      <c r="G15" s="186" t="s">
        <v>674</v>
      </c>
      <c r="H15" s="186" t="s">
        <v>675</v>
      </c>
      <c r="I15" s="267">
        <v>3520</v>
      </c>
      <c r="J15" s="267">
        <v>9846</v>
      </c>
      <c r="K15" s="268">
        <v>1550</v>
      </c>
      <c r="L15" s="269">
        <f>+ACTIVIDAD_1!B41</f>
        <v>20</v>
      </c>
      <c r="M15" s="437">
        <f>+ACTIVIDAD_1!C41</f>
        <v>23</v>
      </c>
      <c r="N15" s="448" t="s">
        <v>676</v>
      </c>
      <c r="O15" s="446">
        <f>+ACTIVIDAD_1!B43</f>
        <v>79</v>
      </c>
      <c r="P15" s="458">
        <f>+ACTIVIDAD_1!C43</f>
        <v>95</v>
      </c>
      <c r="Q15" s="456" t="s">
        <v>677</v>
      </c>
      <c r="R15" s="231">
        <f>+ACTIVIDAD_1!B45</f>
        <v>158</v>
      </c>
      <c r="S15" s="232">
        <f>+ACTIVIDAD_1!C45</f>
        <v>119</v>
      </c>
      <c r="T15" s="462" t="str">
        <f>+ACTIVIDAD_1!D45</f>
        <v>En marzo de 2026 se apertura la representación de 119 casos que se encuentran distribuidos en: 82 en materia administrativa, 2 en materia de familia, 28 en materia penal y 7 se encuentra pendiente de clasificación.
Durante el mes también se realizaron 4 sesiones ordinarias del Comité de Representación Jurídica, en las cuales se revisaron casos y se realizaron orientaciones técnicas para el desarrollo de las representaciones jurídicas.</v>
      </c>
      <c r="U15" s="446">
        <f>+ACTIVIDAD_1!B47</f>
        <v>158</v>
      </c>
      <c r="V15" s="458">
        <f>+ACTIVIDAD_1!C47</f>
        <v>114</v>
      </c>
      <c r="W15" s="462" t="str">
        <f>+ACTIVIDAD_1!D47</f>
        <v>En abril de 2026 se apertura la representación de 114 casos que se encuentran distribuidos en: 95 en materia administrativa, 1 en materia de familia, 16 en materia penal y 2 se encuentra pendiente de clasificación.
Durante el mes, también se realizaron 5 sesiones ordinarias del Comité de Representación Jurídica, en las cuales se revisaron casos y se realizaron orientaciones técnicas para el desarrollo de las representaciones jurídicas.</v>
      </c>
      <c r="X15" s="231">
        <f>+ACTIVIDAD_1!B49</f>
        <v>217</v>
      </c>
      <c r="Y15" s="232">
        <f>+ACTIVIDAD_1!C49</f>
        <v>144</v>
      </c>
      <c r="Z15" s="462" t="str">
        <f>+ACTIVIDAD_1!D49</f>
        <v>En mayo de 2026 se apertura la representación de 144 casos que se encuentran distribuidos en: 118 en materia administrativa, 5 en materia de familia, 19 en materia penal y 2 se encuentra pendiente de clasificación.
Durante el mes, también se realizaron 4 sesiones ordinarias del Comité de Representación Jurídica, en las cuales se revisaron casos y se realizaron orientaciones técnicas para el desarrollo de las representaciones jurídicas.</v>
      </c>
      <c r="AA15" s="231">
        <f>+ACTIVIDAD_1!B51</f>
        <v>158</v>
      </c>
      <c r="AB15" s="232"/>
      <c r="AC15" s="232"/>
      <c r="AD15" s="231">
        <f>+ACTIVIDAD_1!B53</f>
        <v>155</v>
      </c>
      <c r="AE15" s="232"/>
      <c r="AF15" s="232"/>
      <c r="AG15" s="231">
        <f>+ACTIVIDAD_1!B55</f>
        <v>124</v>
      </c>
      <c r="AH15" s="232"/>
      <c r="AI15" s="232"/>
      <c r="AJ15" s="231">
        <f>+ACTIVIDAD_1!B57</f>
        <v>140</v>
      </c>
      <c r="AK15" s="232"/>
      <c r="AL15" s="232"/>
      <c r="AM15" s="231">
        <f>+ACTIVIDAD_1!B59</f>
        <v>124</v>
      </c>
      <c r="AN15" s="232"/>
      <c r="AO15" s="232"/>
      <c r="AP15" s="231">
        <f>+ACTIVIDAD_1!B61</f>
        <v>155</v>
      </c>
      <c r="AQ15" s="232"/>
      <c r="AR15" s="232"/>
      <c r="AS15" s="231">
        <f>+ACTIVIDAD_1!B63</f>
        <v>62</v>
      </c>
      <c r="AT15" s="232"/>
      <c r="AU15" s="232"/>
      <c r="AV15" s="187">
        <f>+L15+O15+R15+U15+X15+AA15+AD15+AG15+AJ15+AM15+AP15+AS15</f>
        <v>1550</v>
      </c>
      <c r="AW15" s="233">
        <f>+M15+P15+S15+V15+Y15+AB15+AE15+AH15+AK15+AN15+AQ15+AT15</f>
        <v>495</v>
      </c>
      <c r="AX15" s="188" t="s">
        <v>678</v>
      </c>
    </row>
    <row r="16" spans="1:91" ht="81" customHeight="1">
      <c r="A16" s="183" t="s">
        <v>670</v>
      </c>
      <c r="B16" s="181" t="s">
        <v>671</v>
      </c>
      <c r="C16" s="181" t="s">
        <v>672</v>
      </c>
      <c r="D16" s="180">
        <v>9</v>
      </c>
      <c r="E16" s="181" t="s">
        <v>679</v>
      </c>
      <c r="F16" s="313" t="str">
        <f>+ACTIVIDAD_3!B13</f>
        <v>Brindar a 44500 mujeres orientación y asesoría jurídica en los espacios con presencia de la SDMujer</v>
      </c>
      <c r="G16" s="180" t="s">
        <v>674</v>
      </c>
      <c r="H16" s="180" t="s">
        <v>680</v>
      </c>
      <c r="I16" s="182">
        <v>34622</v>
      </c>
      <c r="J16" s="182">
        <v>116050</v>
      </c>
      <c r="K16" s="270">
        <v>12300</v>
      </c>
      <c r="L16" s="389">
        <f>+ACTIVIDAD_3!B41</f>
        <v>511</v>
      </c>
      <c r="M16" s="438">
        <f>+ACTIVIDAD_3!C41</f>
        <v>618</v>
      </c>
      <c r="N16" s="449" t="s">
        <v>681</v>
      </c>
      <c r="O16" s="405">
        <f>+ACTIVIDAD_3!B43</f>
        <v>726</v>
      </c>
      <c r="P16" s="459">
        <f>+ACTIVIDAD_3!C43</f>
        <v>1614</v>
      </c>
      <c r="Q16" s="457" t="str">
        <f>+ACTIVIDAD_3!D43</f>
        <v xml:space="preserve">En febrero 1.614 mujeres recibieron asesoría u orientación sociojurídica, en los 3 espacios principales establecidos en la estrategia: 1.206 en Casas de Justicia, 295 en URI y 113 en CAF.
 </v>
      </c>
      <c r="R16" s="390">
        <f>+ACTIVIDAD_3!B45</f>
        <v>904</v>
      </c>
      <c r="S16" s="234">
        <f>+ACTIVIDAD_3!C45</f>
        <v>1870</v>
      </c>
      <c r="T16" s="457" t="str">
        <f>+ACTIVIDAD_3!D45</f>
        <v>En marzo, 1.870 mujeres recibieron asesoría u orientación sociojurídica, en los 3 espacios principales establecidos en la estrategia: 1.333 en Casas de Justicia, 343 en URI y 194 en CAF.</v>
      </c>
      <c r="U16" s="472">
        <f>+ACTIVIDAD_3!B47</f>
        <v>1111</v>
      </c>
      <c r="V16" s="459">
        <f>+ACTIVIDAD_3!C47</f>
        <v>1567</v>
      </c>
      <c r="W16" s="457" t="str">
        <f>+ACTIVIDAD_3!D47</f>
        <v>En abril, 1.567 mujeres recibieron asesoría u orientación sociojurídica, en los 3 espacios principales establecidos en la estrategia: 1.112 en Casas de Justicia, 293 en URI y 162 en CAF.</v>
      </c>
      <c r="X16" s="390">
        <f>+ACTIVIDAD_3!B49</f>
        <v>1168</v>
      </c>
      <c r="Y16" s="234">
        <f>+ACTIVIDAD_3!C49</f>
        <v>1491</v>
      </c>
      <c r="Z16" s="480" t="str">
        <f>+ACTIVIDAD_3!D49</f>
        <v>En mayo, 1.491 mujeres recibieron asesoría u orientación sociojurídica, en los 3 espacios principales establecidos en la estrategia: 1.064 en Casas de Justicia, 265 en URI y 162 en CAF.</v>
      </c>
      <c r="AA16" s="390">
        <f>+ACTIVIDAD_3!B51</f>
        <v>1056</v>
      </c>
      <c r="AB16" s="234"/>
      <c r="AC16" s="234"/>
      <c r="AD16" s="390">
        <f>+ACTIVIDAD_3!B53</f>
        <v>1326</v>
      </c>
      <c r="AE16" s="234"/>
      <c r="AF16" s="234"/>
      <c r="AG16" s="390">
        <f>+ACTIVIDAD_3!B55</f>
        <v>1136</v>
      </c>
      <c r="AH16" s="234"/>
      <c r="AI16" s="234"/>
      <c r="AJ16" s="390">
        <f>+ACTIVIDAD_3!B57</f>
        <v>1184</v>
      </c>
      <c r="AK16" s="234"/>
      <c r="AL16" s="234"/>
      <c r="AM16" s="390">
        <f>+ACTIVIDAD_3!B59</f>
        <v>1127</v>
      </c>
      <c r="AN16" s="234"/>
      <c r="AO16" s="234"/>
      <c r="AP16" s="390">
        <f>+ACTIVIDAD_3!B61</f>
        <v>1067</v>
      </c>
      <c r="AQ16" s="234"/>
      <c r="AR16" s="234"/>
      <c r="AS16" s="390">
        <f>+ACTIVIDAD_3!B63</f>
        <v>984</v>
      </c>
      <c r="AT16" s="234"/>
      <c r="AU16" s="234"/>
      <c r="AV16" s="187">
        <f t="shared" ref="AV16" si="0">+L16+O16+R16+U16+X16+AA16+AD16+AG16+AJ16+AM16+AP16+AS16</f>
        <v>12300</v>
      </c>
      <c r="AW16" s="233">
        <f t="shared" ref="AW16" si="1">+M16+P16+S16+V16+Y16+AB16+AE16+AH16+AK16+AN16+AQ16+AT16</f>
        <v>7160</v>
      </c>
      <c r="AX16" s="189" t="s">
        <v>678</v>
      </c>
    </row>
  </sheetData>
  <autoFilter ref="A13:AX1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6">
    <mergeCell ref="R6:T6"/>
    <mergeCell ref="A6:B6"/>
    <mergeCell ref="C6:M6"/>
    <mergeCell ref="A1:B4"/>
    <mergeCell ref="C4:AU4"/>
    <mergeCell ref="A8:B10"/>
    <mergeCell ref="AV1:AX1"/>
    <mergeCell ref="AV2:AX2"/>
    <mergeCell ref="AV3:AX3"/>
    <mergeCell ref="AV4:AX4"/>
    <mergeCell ref="C1:AU1"/>
    <mergeCell ref="C2:AU2"/>
    <mergeCell ref="C3:AU3"/>
    <mergeCell ref="T8:U8"/>
    <mergeCell ref="T9:U9"/>
    <mergeCell ref="T10:U10"/>
    <mergeCell ref="N8:P10"/>
    <mergeCell ref="Q8:S8"/>
    <mergeCell ref="Q9:S9"/>
    <mergeCell ref="Q10:S10"/>
    <mergeCell ref="O6:Q6"/>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13:A14"/>
    <mergeCell ref="B13:B14"/>
    <mergeCell ref="C13:C14"/>
    <mergeCell ref="D13:D14"/>
    <mergeCell ref="E13:E14"/>
    <mergeCell ref="BG13:BG14"/>
    <mergeCell ref="BA13:BA14"/>
    <mergeCell ref="BB13:BB14"/>
    <mergeCell ref="BC13:BC14"/>
    <mergeCell ref="BD13:BD14"/>
    <mergeCell ref="BE13:BE14"/>
    <mergeCell ref="BF13:BF14"/>
    <mergeCell ref="AW13:AW14"/>
    <mergeCell ref="AX13:AX14"/>
    <mergeCell ref="AY13:AY14"/>
    <mergeCell ref="AZ13:AZ14"/>
    <mergeCell ref="X13:Z13"/>
    <mergeCell ref="AJ13:AL13"/>
    <mergeCell ref="AM13:AO13"/>
  </mergeCells>
  <pageMargins left="0.7" right="0.7" top="0.75" bottom="0.75" header="0.3" footer="0.3"/>
  <pageSetup scale="12" fitToHeight="0" orientation="portrait" r:id="rId1"/>
  <ignoredErrors>
    <ignoredError sqref="A16:D16 A15:E15 G15:M15 O15 O16 R15 R16 U15 U16 X15 X16 AA15:XFD15 F16:M16 AA16:XFD1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71093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ht="14.45">
      <c r="A1" s="1"/>
      <c r="B1" s="1"/>
      <c r="C1" s="1"/>
      <c r="D1" s="1"/>
      <c r="E1" s="1"/>
      <c r="F1" s="1"/>
      <c r="G1" s="1"/>
      <c r="H1" s="1"/>
      <c r="I1" s="1"/>
      <c r="J1" s="1"/>
      <c r="K1" s="1"/>
      <c r="L1" s="1"/>
      <c r="M1" s="1"/>
      <c r="N1" s="1"/>
      <c r="O1" s="1"/>
      <c r="P1" s="1"/>
      <c r="Q1" s="1"/>
      <c r="R1" s="1"/>
      <c r="S1" s="1"/>
      <c r="T1" s="1"/>
      <c r="U1" s="1"/>
      <c r="V1" s="1"/>
      <c r="W1" s="1"/>
      <c r="X1" s="1"/>
      <c r="Y1" s="1"/>
      <c r="Z1" s="1"/>
      <c r="AA1" s="1"/>
      <c r="AB1" s="1"/>
    </row>
    <row r="2" spans="1:28" ht="14.4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598"/>
      <c r="B3" s="980"/>
      <c r="C3" s="980"/>
      <c r="D3" s="980"/>
      <c r="E3" s="980"/>
      <c r="F3" s="980"/>
      <c r="G3" s="980"/>
      <c r="H3" s="980"/>
      <c r="I3" s="980"/>
      <c r="J3" s="980"/>
      <c r="K3" s="980"/>
      <c r="L3" s="980"/>
      <c r="M3" s="980"/>
      <c r="N3" s="980"/>
      <c r="O3" s="980"/>
      <c r="P3" s="2"/>
      <c r="Q3" s="1"/>
      <c r="R3" s="1"/>
      <c r="S3" s="1"/>
      <c r="T3" s="1"/>
      <c r="U3" s="1"/>
      <c r="V3" s="1"/>
      <c r="W3" s="1"/>
      <c r="X3" s="1"/>
      <c r="Y3" s="1"/>
      <c r="Z3" s="1"/>
      <c r="AA3" s="1"/>
      <c r="AB3" s="1"/>
    </row>
    <row r="4" spans="1:28" ht="39.75" customHeight="1">
      <c r="A4" s="599" t="s">
        <v>91</v>
      </c>
      <c r="B4" s="980"/>
      <c r="C4" s="980"/>
      <c r="D4" s="980"/>
      <c r="E4" s="980"/>
      <c r="F4" s="980"/>
      <c r="G4" s="980"/>
      <c r="H4" s="980"/>
      <c r="I4" s="980"/>
      <c r="J4" s="980"/>
      <c r="K4" s="980"/>
      <c r="L4" s="980"/>
      <c r="M4" s="980"/>
      <c r="N4" s="980"/>
      <c r="O4" s="980"/>
      <c r="P4" s="2"/>
      <c r="Q4" s="1"/>
      <c r="R4" s="1"/>
      <c r="S4" s="1"/>
      <c r="T4" s="1"/>
      <c r="U4" s="1"/>
      <c r="V4" s="1"/>
      <c r="W4" s="1"/>
      <c r="X4" s="1"/>
      <c r="Y4" s="1"/>
      <c r="Z4" s="1"/>
      <c r="AA4" s="1"/>
      <c r="AB4" s="1"/>
    </row>
    <row r="5" spans="1:28" ht="21" hidden="1" customHeight="1">
      <c r="A5" s="598"/>
      <c r="B5" s="980"/>
      <c r="C5" s="980"/>
      <c r="D5" s="980"/>
      <c r="E5" s="980"/>
      <c r="F5" s="980"/>
      <c r="G5" s="980"/>
      <c r="H5" s="980"/>
      <c r="I5" s="980"/>
      <c r="J5" s="980"/>
      <c r="K5" s="980"/>
      <c r="L5" s="980"/>
      <c r="M5" s="980"/>
      <c r="N5" s="980"/>
      <c r="O5" s="980"/>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600" t="s">
        <v>92</v>
      </c>
      <c r="C7" s="980"/>
      <c r="D7" s="980"/>
      <c r="E7" s="1"/>
      <c r="F7" s="601">
        <v>2024</v>
      </c>
      <c r="G7" s="981"/>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980"/>
      <c r="C8" s="980"/>
      <c r="D8" s="980"/>
      <c r="E8" s="1"/>
      <c r="F8" s="602">
        <v>16263770000</v>
      </c>
      <c r="G8" s="981"/>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14"/>
      <c r="Q10" s="1"/>
      <c r="R10" s="1"/>
      <c r="S10" s="1"/>
      <c r="T10" s="1"/>
      <c r="U10" s="1"/>
      <c r="V10" s="1"/>
      <c r="W10" s="1"/>
      <c r="X10" s="1"/>
      <c r="Y10" s="1"/>
      <c r="Z10" s="1"/>
      <c r="AA10" s="1"/>
      <c r="AB10" s="1"/>
    </row>
    <row r="11" spans="1:28" ht="20.25" customHeight="1">
      <c r="A11" s="588" t="s">
        <v>94</v>
      </c>
      <c r="B11" s="980"/>
      <c r="C11" s="980"/>
      <c r="D11" s="980"/>
      <c r="E11" s="980"/>
      <c r="F11" s="980"/>
      <c r="G11" s="980"/>
      <c r="H11" s="980"/>
      <c r="I11" s="980"/>
      <c r="J11" s="980"/>
      <c r="K11" s="980"/>
      <c r="L11" s="980"/>
      <c r="M11" s="980"/>
      <c r="N11" s="980"/>
      <c r="O11" s="980"/>
      <c r="P11" s="315"/>
      <c r="Q11" s="316"/>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15"/>
      <c r="Q12" s="316"/>
      <c r="R12" s="1"/>
      <c r="S12" s="1"/>
      <c r="T12" s="1"/>
      <c r="U12" s="1"/>
      <c r="V12" s="1"/>
      <c r="W12" s="1"/>
      <c r="X12" s="1"/>
      <c r="Y12" s="1"/>
      <c r="Z12" s="1"/>
      <c r="AA12" s="1"/>
      <c r="AB12" s="1"/>
    </row>
    <row r="13" spans="1:28" ht="21.75" customHeight="1">
      <c r="A13" s="589" t="s">
        <v>95</v>
      </c>
      <c r="B13" s="590" t="s">
        <v>96</v>
      </c>
      <c r="C13" s="5"/>
      <c r="D13" s="7" t="s">
        <v>97</v>
      </c>
      <c r="E13" s="5"/>
      <c r="F13" s="8" t="s">
        <v>98</v>
      </c>
      <c r="G13" s="5"/>
      <c r="H13" s="8" t="s">
        <v>98</v>
      </c>
      <c r="I13" s="5"/>
      <c r="J13" s="8" t="s">
        <v>99</v>
      </c>
      <c r="K13" s="9">
        <v>2024</v>
      </c>
      <c r="L13" s="9">
        <v>2025</v>
      </c>
      <c r="M13" s="9">
        <v>2026</v>
      </c>
      <c r="N13" s="9">
        <v>2027</v>
      </c>
      <c r="O13" s="9" t="s">
        <v>93</v>
      </c>
      <c r="P13" s="317"/>
      <c r="Q13" s="1"/>
      <c r="R13" s="1"/>
      <c r="S13" s="1"/>
      <c r="T13" s="1"/>
      <c r="U13" s="1"/>
      <c r="V13" s="1"/>
      <c r="W13" s="1"/>
      <c r="X13" s="1"/>
      <c r="Y13" s="1"/>
      <c r="Z13" s="1"/>
      <c r="AA13" s="1"/>
      <c r="AB13" s="1"/>
    </row>
    <row r="14" spans="1:28" ht="21.75" customHeight="1">
      <c r="A14" s="980"/>
      <c r="B14" s="982"/>
      <c r="C14" s="5"/>
      <c r="D14" s="587">
        <v>1</v>
      </c>
      <c r="E14" s="5"/>
      <c r="F14" s="587" t="s">
        <v>21</v>
      </c>
      <c r="G14" s="5"/>
      <c r="H14" s="587"/>
      <c r="I14" s="5"/>
      <c r="J14" s="10" t="s">
        <v>100</v>
      </c>
      <c r="K14" s="11">
        <v>15</v>
      </c>
      <c r="L14" s="12">
        <v>50</v>
      </c>
      <c r="M14" s="12">
        <v>85</v>
      </c>
      <c r="N14" s="13">
        <v>100</v>
      </c>
      <c r="O14" s="11">
        <v>100</v>
      </c>
      <c r="P14" s="314"/>
      <c r="Q14" s="1"/>
      <c r="R14" s="1"/>
      <c r="S14" s="1"/>
      <c r="T14" s="1"/>
      <c r="U14" s="1"/>
      <c r="V14" s="1"/>
      <c r="W14" s="1"/>
      <c r="X14" s="1"/>
      <c r="Y14" s="1"/>
      <c r="Z14" s="1"/>
      <c r="AA14" s="1"/>
      <c r="AB14" s="1"/>
    </row>
    <row r="15" spans="1:28" ht="21.75" customHeight="1">
      <c r="A15" s="980"/>
      <c r="B15" s="983"/>
      <c r="C15" s="5"/>
      <c r="D15" s="983"/>
      <c r="E15" s="5"/>
      <c r="F15" s="983"/>
      <c r="G15" s="5"/>
      <c r="H15" s="983"/>
      <c r="I15" s="5"/>
      <c r="J15" s="10" t="s">
        <v>101</v>
      </c>
      <c r="K15" s="4"/>
      <c r="L15" s="4"/>
      <c r="M15" s="4"/>
      <c r="N15" s="4"/>
      <c r="O15" s="4">
        <f t="shared" ref="O15" si="0">SUM(K15:N15)</f>
        <v>0</v>
      </c>
      <c r="P15" s="314"/>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18"/>
      <c r="Q16" s="1"/>
      <c r="R16" s="1"/>
      <c r="S16" s="1"/>
      <c r="T16" s="1"/>
      <c r="U16" s="1"/>
      <c r="V16" s="1"/>
      <c r="W16" s="1"/>
      <c r="X16" s="1"/>
      <c r="Y16" s="1"/>
      <c r="Z16" s="1"/>
      <c r="AA16" s="1"/>
      <c r="AB16" s="1"/>
    </row>
    <row r="17" spans="1:28" ht="15" customHeight="1">
      <c r="A17" s="586" t="s">
        <v>102</v>
      </c>
      <c r="B17" s="980"/>
      <c r="C17" s="980"/>
      <c r="D17" s="980"/>
      <c r="E17" s="980"/>
      <c r="F17" s="980"/>
      <c r="G17" s="980"/>
      <c r="H17" s="980"/>
      <c r="I17" s="980"/>
      <c r="J17" s="980"/>
      <c r="K17" s="980"/>
      <c r="L17" s="980"/>
      <c r="M17" s="980"/>
      <c r="N17" s="980"/>
      <c r="O17" s="980"/>
      <c r="P17" s="319"/>
      <c r="Q17" s="1"/>
      <c r="R17" s="1"/>
      <c r="S17" s="1"/>
      <c r="T17" s="1"/>
      <c r="U17" s="1"/>
      <c r="V17" s="1"/>
      <c r="W17" s="1"/>
      <c r="X17" s="1"/>
      <c r="Y17" s="1"/>
      <c r="Z17" s="1"/>
      <c r="AA17" s="1"/>
      <c r="AB17" s="1"/>
    </row>
    <row r="18" spans="1:28" ht="26.25" customHeight="1">
      <c r="A18" s="589" t="s">
        <v>103</v>
      </c>
      <c r="B18" s="597" t="s">
        <v>104</v>
      </c>
      <c r="C18" s="5"/>
      <c r="D18" s="55" t="s">
        <v>105</v>
      </c>
      <c r="E18" s="5"/>
      <c r="F18" s="56" t="s">
        <v>98</v>
      </c>
      <c r="G18" s="5"/>
      <c r="H18" s="58" t="s">
        <v>106</v>
      </c>
      <c r="I18" s="5"/>
      <c r="J18" s="56" t="s">
        <v>99</v>
      </c>
      <c r="K18" s="57">
        <v>2024</v>
      </c>
      <c r="L18" s="57">
        <v>2025</v>
      </c>
      <c r="M18" s="57">
        <v>2026</v>
      </c>
      <c r="N18" s="57">
        <v>2027</v>
      </c>
      <c r="O18" s="57" t="s">
        <v>93</v>
      </c>
      <c r="P18" s="317"/>
      <c r="Q18" s="1"/>
      <c r="R18" s="1"/>
      <c r="S18" s="1"/>
      <c r="T18" s="1"/>
      <c r="U18" s="1"/>
      <c r="V18" s="1"/>
      <c r="W18" s="1"/>
      <c r="X18" s="1"/>
      <c r="Y18" s="1"/>
      <c r="Z18" s="1"/>
      <c r="AA18" s="1"/>
      <c r="AB18" s="1"/>
    </row>
    <row r="19" spans="1:28" ht="15" customHeight="1">
      <c r="A19" s="980"/>
      <c r="B19" s="982"/>
      <c r="C19" s="5"/>
      <c r="D19" s="587">
        <v>1</v>
      </c>
      <c r="E19" s="5"/>
      <c r="F19" s="587" t="s">
        <v>23</v>
      </c>
      <c r="G19" s="5"/>
      <c r="H19" s="587">
        <v>10</v>
      </c>
      <c r="I19" s="5"/>
      <c r="J19" s="10" t="s">
        <v>100</v>
      </c>
      <c r="K19" s="11">
        <v>1</v>
      </c>
      <c r="L19" s="12">
        <v>1</v>
      </c>
      <c r="M19" s="12">
        <v>1</v>
      </c>
      <c r="N19" s="12">
        <v>1</v>
      </c>
      <c r="O19" s="15">
        <v>1</v>
      </c>
      <c r="P19" s="314"/>
      <c r="Q19" s="1"/>
      <c r="R19" s="1"/>
      <c r="S19" s="1"/>
      <c r="T19" s="1"/>
      <c r="U19" s="1"/>
      <c r="V19" s="1"/>
      <c r="W19" s="1"/>
      <c r="X19" s="1"/>
      <c r="Y19" s="1"/>
      <c r="Z19" s="1"/>
      <c r="AA19" s="1"/>
      <c r="AB19" s="1"/>
    </row>
    <row r="20" spans="1:28" ht="15" customHeight="1">
      <c r="A20" s="980"/>
      <c r="B20" s="983"/>
      <c r="C20" s="5"/>
      <c r="D20" s="983"/>
      <c r="E20" s="5"/>
      <c r="F20" s="983"/>
      <c r="G20" s="5"/>
      <c r="H20" s="983"/>
      <c r="I20" s="5"/>
      <c r="J20" s="10" t="s">
        <v>101</v>
      </c>
      <c r="K20" s="16">
        <v>888953000</v>
      </c>
      <c r="L20" s="16">
        <v>1449000000</v>
      </c>
      <c r="M20" s="16">
        <v>1491000000</v>
      </c>
      <c r="N20" s="16">
        <v>1535000000</v>
      </c>
      <c r="O20" s="15">
        <f>+SUM(K20:N20)</f>
        <v>5363953000</v>
      </c>
      <c r="P20" s="320"/>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14"/>
      <c r="Q21" s="1"/>
      <c r="R21" s="1"/>
      <c r="S21" s="1"/>
      <c r="T21" s="1"/>
      <c r="U21" s="1"/>
      <c r="V21" s="1"/>
      <c r="W21" s="1"/>
      <c r="X21" s="1"/>
      <c r="Y21" s="1"/>
      <c r="Z21" s="1"/>
      <c r="AA21" s="1"/>
      <c r="AB21" s="1"/>
    </row>
    <row r="22" spans="1:28" ht="26.25" customHeight="1">
      <c r="A22" s="589" t="s">
        <v>103</v>
      </c>
      <c r="B22" s="604" t="s">
        <v>107</v>
      </c>
      <c r="C22" s="5"/>
      <c r="D22" s="59" t="s">
        <v>105</v>
      </c>
      <c r="E22" s="5"/>
      <c r="F22" s="60" t="s">
        <v>98</v>
      </c>
      <c r="G22" s="5"/>
      <c r="H22" s="60" t="s">
        <v>106</v>
      </c>
      <c r="I22" s="5"/>
      <c r="J22" s="60" t="s">
        <v>99</v>
      </c>
      <c r="K22" s="61">
        <v>2024</v>
      </c>
      <c r="L22" s="61">
        <v>2025</v>
      </c>
      <c r="M22" s="61">
        <v>2026</v>
      </c>
      <c r="N22" s="61">
        <v>2027</v>
      </c>
      <c r="O22" s="61" t="s">
        <v>93</v>
      </c>
      <c r="P22" s="317"/>
      <c r="Q22" s="1"/>
      <c r="R22" s="1"/>
      <c r="S22" s="1"/>
      <c r="T22" s="1"/>
      <c r="U22" s="1"/>
      <c r="V22" s="1"/>
      <c r="W22" s="1"/>
      <c r="X22" s="1"/>
      <c r="Y22" s="1"/>
      <c r="Z22" s="1"/>
      <c r="AA22" s="1"/>
      <c r="AB22" s="1"/>
    </row>
    <row r="23" spans="1:28" ht="15" customHeight="1">
      <c r="A23" s="980"/>
      <c r="B23" s="982"/>
      <c r="C23" s="5"/>
      <c r="D23" s="587">
        <v>1</v>
      </c>
      <c r="E23" s="5"/>
      <c r="F23" s="587" t="s">
        <v>23</v>
      </c>
      <c r="G23" s="5"/>
      <c r="H23" s="587">
        <v>10</v>
      </c>
      <c r="I23" s="5"/>
      <c r="J23" s="10" t="s">
        <v>100</v>
      </c>
      <c r="K23" s="11">
        <v>1</v>
      </c>
      <c r="L23" s="12">
        <v>1</v>
      </c>
      <c r="M23" s="12">
        <v>1</v>
      </c>
      <c r="N23" s="12">
        <v>1</v>
      </c>
      <c r="O23" s="15">
        <v>1</v>
      </c>
      <c r="P23" s="314"/>
      <c r="Q23" s="14"/>
      <c r="R23" s="1"/>
      <c r="S23" s="1"/>
      <c r="T23" s="1"/>
      <c r="U23" s="1"/>
      <c r="V23" s="1"/>
      <c r="W23" s="1"/>
      <c r="X23" s="1"/>
      <c r="Y23" s="1"/>
      <c r="Z23" s="1"/>
      <c r="AA23" s="1"/>
      <c r="AB23" s="1"/>
    </row>
    <row r="24" spans="1:28" ht="15" customHeight="1">
      <c r="A24" s="980"/>
      <c r="B24" s="983"/>
      <c r="C24" s="5"/>
      <c r="D24" s="983"/>
      <c r="E24" s="5"/>
      <c r="F24" s="983"/>
      <c r="G24" s="5"/>
      <c r="H24" s="983"/>
      <c r="I24" s="5"/>
      <c r="J24" s="10" t="s">
        <v>101</v>
      </c>
      <c r="K24" s="16">
        <v>4981991000</v>
      </c>
      <c r="L24" s="16">
        <v>4590500000</v>
      </c>
      <c r="M24" s="16">
        <v>4888100000</v>
      </c>
      <c r="N24" s="16">
        <v>10463515000</v>
      </c>
      <c r="O24" s="15">
        <f>+SUM(K24:N24)</f>
        <v>24924106000</v>
      </c>
      <c r="P24" s="320"/>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14"/>
      <c r="Q25" s="1"/>
      <c r="R25" s="1"/>
      <c r="S25" s="1"/>
      <c r="T25" s="1"/>
      <c r="U25" s="1"/>
      <c r="V25" s="1"/>
      <c r="W25" s="1"/>
      <c r="X25" s="1"/>
      <c r="Y25" s="1"/>
      <c r="Z25" s="1"/>
      <c r="AA25" s="1"/>
      <c r="AB25" s="1"/>
    </row>
    <row r="26" spans="1:28" ht="26.25" customHeight="1">
      <c r="A26" s="589" t="s">
        <v>103</v>
      </c>
      <c r="B26" s="603" t="s">
        <v>108</v>
      </c>
      <c r="C26" s="5"/>
      <c r="D26" s="62" t="s">
        <v>105</v>
      </c>
      <c r="E26" s="5"/>
      <c r="F26" s="63" t="s">
        <v>98</v>
      </c>
      <c r="G26" s="5"/>
      <c r="H26" s="63" t="s">
        <v>106</v>
      </c>
      <c r="I26" s="5"/>
      <c r="J26" s="63" t="s">
        <v>99</v>
      </c>
      <c r="K26" s="64">
        <v>2024</v>
      </c>
      <c r="L26" s="64">
        <v>2025</v>
      </c>
      <c r="M26" s="64">
        <v>2026</v>
      </c>
      <c r="N26" s="64">
        <v>2027</v>
      </c>
      <c r="O26" s="64" t="s">
        <v>93</v>
      </c>
      <c r="P26" s="317"/>
      <c r="Q26" s="1"/>
      <c r="R26" s="1"/>
      <c r="S26" s="1"/>
      <c r="T26" s="1"/>
      <c r="U26" s="1"/>
      <c r="V26" s="1"/>
      <c r="W26" s="1"/>
      <c r="X26" s="1"/>
      <c r="Y26" s="1"/>
      <c r="Z26" s="1"/>
      <c r="AA26" s="1"/>
      <c r="AB26" s="1"/>
    </row>
    <row r="27" spans="1:28" ht="15" customHeight="1">
      <c r="A27" s="980"/>
      <c r="B27" s="984"/>
      <c r="C27" s="5"/>
      <c r="D27" s="587">
        <v>1</v>
      </c>
      <c r="E27" s="5"/>
      <c r="F27" s="587" t="s">
        <v>23</v>
      </c>
      <c r="G27" s="5"/>
      <c r="H27" s="587">
        <v>10</v>
      </c>
      <c r="I27" s="5"/>
      <c r="J27" s="10" t="s">
        <v>100</v>
      </c>
      <c r="K27" s="11">
        <v>1</v>
      </c>
      <c r="L27" s="12">
        <v>1</v>
      </c>
      <c r="M27" s="12">
        <v>1</v>
      </c>
      <c r="N27" s="12">
        <v>1</v>
      </c>
      <c r="O27" s="15">
        <v>1</v>
      </c>
      <c r="P27" s="314"/>
      <c r="Q27" s="1"/>
      <c r="R27" s="1"/>
      <c r="S27" s="1"/>
      <c r="T27" s="1"/>
      <c r="U27" s="1"/>
      <c r="V27" s="1"/>
      <c r="W27" s="1"/>
      <c r="X27" s="1"/>
      <c r="Y27" s="1"/>
      <c r="Z27" s="1"/>
      <c r="AA27" s="1"/>
      <c r="AB27" s="1"/>
    </row>
    <row r="28" spans="1:28" ht="15" customHeight="1">
      <c r="A28" s="980"/>
      <c r="B28" s="985"/>
      <c r="C28" s="5"/>
      <c r="D28" s="983"/>
      <c r="E28" s="5"/>
      <c r="F28" s="983"/>
      <c r="G28" s="5"/>
      <c r="H28" s="983"/>
      <c r="I28" s="5"/>
      <c r="J28" s="10" t="s">
        <v>101</v>
      </c>
      <c r="K28" s="16">
        <v>140634000</v>
      </c>
      <c r="L28" s="16">
        <v>332000000</v>
      </c>
      <c r="M28" s="16">
        <v>400000000</v>
      </c>
      <c r="N28" s="16">
        <v>332000000</v>
      </c>
      <c r="O28" s="15">
        <f>+SUM(K28:N28)</f>
        <v>1204634000</v>
      </c>
      <c r="P28" s="320"/>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14"/>
      <c r="Q29" s="1"/>
      <c r="R29" s="1"/>
      <c r="S29" s="1"/>
      <c r="T29" s="1"/>
      <c r="U29" s="1"/>
      <c r="V29" s="1"/>
      <c r="W29" s="1"/>
      <c r="X29" s="1"/>
      <c r="Y29" s="1"/>
      <c r="Z29" s="1"/>
      <c r="AA29" s="1"/>
      <c r="AB29" s="1"/>
    </row>
    <row r="30" spans="1:28" ht="26.25" customHeight="1">
      <c r="A30" s="589" t="s">
        <v>103</v>
      </c>
      <c r="B30" s="596" t="s">
        <v>109</v>
      </c>
      <c r="C30" s="5"/>
      <c r="D30" s="65" t="s">
        <v>105</v>
      </c>
      <c r="E30" s="5"/>
      <c r="F30" s="66" t="s">
        <v>98</v>
      </c>
      <c r="G30" s="5"/>
      <c r="H30" s="66" t="s">
        <v>106</v>
      </c>
      <c r="I30" s="5"/>
      <c r="J30" s="66" t="s">
        <v>99</v>
      </c>
      <c r="K30" s="67">
        <v>2024</v>
      </c>
      <c r="L30" s="67">
        <v>2025</v>
      </c>
      <c r="M30" s="67">
        <v>2026</v>
      </c>
      <c r="N30" s="67">
        <v>2027</v>
      </c>
      <c r="O30" s="67" t="s">
        <v>93</v>
      </c>
      <c r="P30" s="317"/>
      <c r="Q30" s="1"/>
      <c r="R30" s="1"/>
      <c r="S30" s="1"/>
      <c r="T30" s="1"/>
      <c r="U30" s="1"/>
      <c r="V30" s="1"/>
      <c r="W30" s="1"/>
      <c r="X30" s="1"/>
      <c r="Y30" s="1"/>
      <c r="Z30" s="1"/>
      <c r="AA30" s="1"/>
      <c r="AB30" s="1"/>
    </row>
    <row r="31" spans="1:28" ht="15" customHeight="1">
      <c r="A31" s="980"/>
      <c r="B31" s="982"/>
      <c r="C31" s="5"/>
      <c r="D31" s="587">
        <v>100</v>
      </c>
      <c r="E31" s="5"/>
      <c r="F31" s="587" t="s">
        <v>33</v>
      </c>
      <c r="G31" s="5"/>
      <c r="H31" s="587">
        <v>15</v>
      </c>
      <c r="I31" s="5"/>
      <c r="J31" s="10" t="s">
        <v>100</v>
      </c>
      <c r="K31" s="19">
        <v>0.15</v>
      </c>
      <c r="L31" s="19">
        <v>0.5</v>
      </c>
      <c r="M31" s="19">
        <v>0.85</v>
      </c>
      <c r="N31" s="19">
        <v>1</v>
      </c>
      <c r="O31" s="20">
        <v>100</v>
      </c>
      <c r="P31" s="314"/>
      <c r="Q31" s="1"/>
      <c r="R31" s="1"/>
      <c r="S31" s="1"/>
      <c r="T31" s="1"/>
      <c r="U31" s="1"/>
      <c r="V31" s="1"/>
      <c r="W31" s="1"/>
      <c r="X31" s="1"/>
      <c r="Y31" s="1"/>
      <c r="Z31" s="1"/>
      <c r="AA31" s="1"/>
      <c r="AB31" s="1"/>
    </row>
    <row r="32" spans="1:28" ht="15" customHeight="1">
      <c r="A32" s="980"/>
      <c r="B32" s="983"/>
      <c r="C32" s="5"/>
      <c r="D32" s="983"/>
      <c r="E32" s="5"/>
      <c r="F32" s="983"/>
      <c r="G32" s="5"/>
      <c r="H32" s="983"/>
      <c r="I32" s="5"/>
      <c r="J32" s="10" t="s">
        <v>101</v>
      </c>
      <c r="K32" s="16">
        <v>265950000</v>
      </c>
      <c r="L32" s="16">
        <v>699000000</v>
      </c>
      <c r="M32" s="16">
        <v>808000000</v>
      </c>
      <c r="N32" s="16">
        <v>812000000</v>
      </c>
      <c r="O32" s="15">
        <f>+SUM(K32:N32)</f>
        <v>2584950000</v>
      </c>
      <c r="P32" s="320"/>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14"/>
      <c r="Q33" s="1"/>
      <c r="R33" s="1"/>
      <c r="S33" s="1"/>
      <c r="T33" s="1"/>
      <c r="U33" s="1"/>
      <c r="V33" s="1"/>
      <c r="W33" s="1"/>
      <c r="X33" s="1"/>
      <c r="Y33" s="1"/>
      <c r="Z33" s="1"/>
      <c r="AA33" s="1"/>
      <c r="AB33" s="1"/>
    </row>
    <row r="34" spans="1:28" ht="15" customHeight="1">
      <c r="A34" s="588" t="s">
        <v>110</v>
      </c>
      <c r="B34" s="980"/>
      <c r="C34" s="980"/>
      <c r="D34" s="980"/>
      <c r="E34" s="980"/>
      <c r="F34" s="980"/>
      <c r="G34" s="980"/>
      <c r="H34" s="980"/>
      <c r="I34" s="980"/>
      <c r="J34" s="980"/>
      <c r="K34" s="980"/>
      <c r="L34" s="980"/>
      <c r="M34" s="980"/>
      <c r="N34" s="980"/>
      <c r="O34" s="980"/>
      <c r="P34" s="314"/>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15"/>
      <c r="Q35" s="316"/>
      <c r="R35" s="1"/>
      <c r="S35" s="1"/>
      <c r="T35" s="1"/>
      <c r="U35" s="1"/>
      <c r="V35" s="1"/>
      <c r="W35" s="1"/>
      <c r="X35" s="1"/>
      <c r="Y35" s="1"/>
      <c r="Z35" s="1"/>
      <c r="AA35" s="1"/>
      <c r="AB35" s="1"/>
    </row>
    <row r="36" spans="1:28" ht="21.75" customHeight="1">
      <c r="A36" s="589" t="s">
        <v>95</v>
      </c>
      <c r="B36" s="590" t="s">
        <v>111</v>
      </c>
      <c r="C36" s="5"/>
      <c r="D36" s="7" t="s">
        <v>97</v>
      </c>
      <c r="E36" s="5"/>
      <c r="F36" s="8" t="s">
        <v>98</v>
      </c>
      <c r="G36" s="5"/>
      <c r="H36" s="8" t="s">
        <v>106</v>
      </c>
      <c r="I36" s="5"/>
      <c r="J36" s="8" t="s">
        <v>99</v>
      </c>
      <c r="K36" s="9">
        <v>2024</v>
      </c>
      <c r="L36" s="9">
        <v>2025</v>
      </c>
      <c r="M36" s="9">
        <v>2026</v>
      </c>
      <c r="N36" s="9">
        <v>2027</v>
      </c>
      <c r="O36" s="9" t="s">
        <v>93</v>
      </c>
      <c r="P36" s="317"/>
      <c r="Q36" s="1"/>
      <c r="R36" s="1"/>
      <c r="S36" s="1"/>
      <c r="T36" s="1"/>
      <c r="U36" s="1"/>
      <c r="V36" s="1"/>
      <c r="W36" s="1"/>
      <c r="X36" s="1"/>
      <c r="Y36" s="1"/>
      <c r="Z36" s="1"/>
      <c r="AA36" s="1"/>
      <c r="AB36" s="1"/>
    </row>
    <row r="37" spans="1:28" ht="21.75" customHeight="1">
      <c r="A37" s="980"/>
      <c r="B37" s="982"/>
      <c r="C37" s="5"/>
      <c r="D37" s="587">
        <v>5</v>
      </c>
      <c r="E37" s="5"/>
      <c r="F37" s="587" t="s">
        <v>21</v>
      </c>
      <c r="G37" s="5"/>
      <c r="H37" s="587">
        <v>15</v>
      </c>
      <c r="I37" s="5"/>
      <c r="J37" s="10" t="s">
        <v>100</v>
      </c>
      <c r="K37" s="21">
        <v>1.7</v>
      </c>
      <c r="L37" s="21">
        <v>1.6</v>
      </c>
      <c r="M37" s="21">
        <v>0.9</v>
      </c>
      <c r="N37" s="21">
        <v>0.8</v>
      </c>
      <c r="O37" s="22">
        <f t="shared" ref="O37:O38" si="1">SUM(K37:N37)</f>
        <v>5</v>
      </c>
      <c r="P37" s="314"/>
      <c r="Q37" s="1"/>
      <c r="R37" s="1"/>
      <c r="S37" s="1"/>
      <c r="T37" s="1"/>
      <c r="U37" s="1"/>
      <c r="V37" s="1"/>
      <c r="W37" s="1"/>
      <c r="X37" s="1"/>
      <c r="Y37" s="1"/>
      <c r="Z37" s="1"/>
      <c r="AA37" s="1"/>
      <c r="AB37" s="1"/>
    </row>
    <row r="38" spans="1:28" ht="21.75" customHeight="1">
      <c r="A38" s="980"/>
      <c r="B38" s="983"/>
      <c r="C38" s="5"/>
      <c r="D38" s="983"/>
      <c r="E38" s="5"/>
      <c r="F38" s="983"/>
      <c r="G38" s="5"/>
      <c r="H38" s="983"/>
      <c r="I38" s="5"/>
      <c r="J38" s="10" t="s">
        <v>101</v>
      </c>
      <c r="K38" s="4">
        <v>5128476000</v>
      </c>
      <c r="L38" s="4">
        <v>12620465000</v>
      </c>
      <c r="M38" s="4">
        <v>12136050000</v>
      </c>
      <c r="N38" s="4">
        <v>6868716000</v>
      </c>
      <c r="O38" s="23">
        <f t="shared" si="1"/>
        <v>36753707000</v>
      </c>
      <c r="P38" s="314"/>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14"/>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14"/>
      <c r="Q40" s="1"/>
      <c r="R40" s="1"/>
      <c r="S40" s="1"/>
      <c r="T40" s="1"/>
      <c r="U40" s="1"/>
      <c r="V40" s="1"/>
      <c r="W40" s="1"/>
      <c r="X40" s="1"/>
      <c r="Y40" s="1"/>
      <c r="Z40" s="1"/>
      <c r="AA40" s="1"/>
      <c r="AB40" s="1"/>
    </row>
    <row r="41" spans="1:28" ht="26.25" customHeight="1">
      <c r="A41" s="589" t="s">
        <v>103</v>
      </c>
      <c r="B41" s="597"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980"/>
      <c r="B42" s="982"/>
      <c r="C42" s="5"/>
      <c r="D42" s="587">
        <v>5</v>
      </c>
      <c r="E42" s="5"/>
      <c r="F42" s="587" t="s">
        <v>21</v>
      </c>
      <c r="G42" s="5"/>
      <c r="H42" s="587">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980"/>
      <c r="B43" s="983"/>
      <c r="C43" s="5"/>
      <c r="D43" s="983"/>
      <c r="E43" s="5"/>
      <c r="F43" s="983"/>
      <c r="G43" s="5"/>
      <c r="H43" s="983"/>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588" t="s">
        <v>113</v>
      </c>
      <c r="B46" s="980"/>
      <c r="C46" s="980"/>
      <c r="D46" s="980"/>
      <c r="E46" s="980"/>
      <c r="F46" s="980"/>
      <c r="G46" s="980"/>
      <c r="H46" s="980"/>
      <c r="I46" s="980"/>
      <c r="J46" s="980"/>
      <c r="K46" s="980"/>
      <c r="L46" s="980"/>
      <c r="M46" s="980"/>
      <c r="N46" s="980"/>
      <c r="O46" s="980"/>
      <c r="P46" s="315"/>
      <c r="Q46" s="316"/>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15"/>
      <c r="Q47" s="316"/>
      <c r="R47" s="1"/>
      <c r="S47" s="1"/>
      <c r="T47" s="1"/>
      <c r="U47" s="1"/>
      <c r="V47" s="1"/>
      <c r="W47" s="1"/>
      <c r="X47" s="1"/>
      <c r="Y47" s="1"/>
      <c r="Z47" s="1"/>
      <c r="AA47" s="1"/>
      <c r="AB47" s="1"/>
    </row>
    <row r="48" spans="1:28" ht="30" customHeight="1">
      <c r="A48" s="589" t="s">
        <v>95</v>
      </c>
      <c r="B48" s="590" t="s">
        <v>114</v>
      </c>
      <c r="C48" s="5"/>
      <c r="D48" s="7" t="s">
        <v>97</v>
      </c>
      <c r="E48" s="5"/>
      <c r="F48" s="8" t="s">
        <v>98</v>
      </c>
      <c r="G48" s="5"/>
      <c r="H48" s="8" t="s">
        <v>106</v>
      </c>
      <c r="I48" s="5"/>
      <c r="J48" s="8" t="s">
        <v>99</v>
      </c>
      <c r="K48" s="9">
        <v>2024</v>
      </c>
      <c r="L48" s="9">
        <v>2025</v>
      </c>
      <c r="M48" s="9">
        <v>2026</v>
      </c>
      <c r="N48" s="9">
        <v>2027</v>
      </c>
      <c r="O48" s="9" t="s">
        <v>93</v>
      </c>
      <c r="P48" s="317"/>
      <c r="Q48" s="1"/>
      <c r="R48" s="1"/>
      <c r="S48" s="1"/>
      <c r="T48" s="1"/>
      <c r="U48" s="1"/>
      <c r="V48" s="1"/>
      <c r="W48" s="1"/>
      <c r="X48" s="1"/>
      <c r="Y48" s="1"/>
      <c r="Z48" s="1"/>
      <c r="AA48" s="1"/>
      <c r="AB48" s="1"/>
    </row>
    <row r="49" spans="1:28" ht="21.75" customHeight="1">
      <c r="A49" s="980"/>
      <c r="B49" s="982"/>
      <c r="C49" s="5"/>
      <c r="D49" s="587">
        <v>100</v>
      </c>
      <c r="E49" s="5"/>
      <c r="F49" s="587" t="s">
        <v>33</v>
      </c>
      <c r="G49" s="5"/>
      <c r="H49" s="587">
        <f>+H54+H58</f>
        <v>28</v>
      </c>
      <c r="I49" s="5"/>
      <c r="J49" s="10" t="s">
        <v>100</v>
      </c>
      <c r="K49" s="24"/>
      <c r="L49" s="24"/>
      <c r="M49" s="24"/>
      <c r="N49" s="24"/>
      <c r="O49" s="15">
        <v>100</v>
      </c>
      <c r="P49" s="314"/>
      <c r="Q49" s="1"/>
      <c r="R49" s="1"/>
      <c r="S49" s="1"/>
      <c r="T49" s="1"/>
      <c r="U49" s="1"/>
      <c r="V49" s="1"/>
      <c r="W49" s="1"/>
      <c r="X49" s="1"/>
      <c r="Y49" s="1"/>
      <c r="Z49" s="1"/>
      <c r="AA49" s="1"/>
      <c r="AB49" s="1"/>
    </row>
    <row r="50" spans="1:28" ht="21.75" customHeight="1">
      <c r="A50" s="980"/>
      <c r="B50" s="983"/>
      <c r="C50" s="5"/>
      <c r="D50" s="983"/>
      <c r="E50" s="5"/>
      <c r="F50" s="983"/>
      <c r="G50" s="5"/>
      <c r="H50" s="983"/>
      <c r="I50" s="5"/>
      <c r="J50" s="10" t="s">
        <v>101</v>
      </c>
      <c r="K50" s="4">
        <v>767728000</v>
      </c>
      <c r="L50" s="4">
        <v>1580000000</v>
      </c>
      <c r="M50" s="4">
        <v>1846000000</v>
      </c>
      <c r="N50" s="4">
        <v>631200000</v>
      </c>
      <c r="O50" s="23">
        <f>SUM(K50:N50)</f>
        <v>4824928000</v>
      </c>
      <c r="P50" s="314"/>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18"/>
      <c r="Q51" s="1"/>
      <c r="R51" s="1"/>
      <c r="S51" s="1"/>
      <c r="T51" s="1"/>
      <c r="U51" s="1"/>
      <c r="V51" s="1"/>
      <c r="W51" s="1"/>
      <c r="X51" s="1"/>
      <c r="Y51" s="1"/>
      <c r="Z51" s="1"/>
      <c r="AA51" s="1"/>
      <c r="AB51" s="1"/>
    </row>
    <row r="52" spans="1:28" ht="15" customHeight="1">
      <c r="A52" s="605" t="s">
        <v>102</v>
      </c>
      <c r="B52" s="605"/>
      <c r="C52" s="605"/>
      <c r="D52" s="605"/>
      <c r="E52" s="605"/>
      <c r="F52" s="605"/>
      <c r="G52" s="605"/>
      <c r="H52" s="605"/>
      <c r="I52" s="605"/>
      <c r="J52" s="605"/>
      <c r="K52" s="605"/>
      <c r="L52" s="605"/>
      <c r="M52" s="605"/>
      <c r="N52" s="605"/>
      <c r="O52" s="605"/>
      <c r="P52" s="319"/>
      <c r="Q52" s="1"/>
      <c r="R52" s="1"/>
      <c r="S52" s="1"/>
      <c r="T52" s="1"/>
      <c r="U52" s="1"/>
      <c r="V52" s="1"/>
      <c r="W52" s="1"/>
      <c r="X52" s="1"/>
      <c r="Y52" s="1"/>
      <c r="Z52" s="1"/>
      <c r="AA52" s="1"/>
      <c r="AB52" s="1"/>
    </row>
    <row r="53" spans="1:28" ht="26.25" customHeight="1">
      <c r="A53" s="591" t="s">
        <v>103</v>
      </c>
      <c r="B53" s="592" t="s">
        <v>115</v>
      </c>
      <c r="C53" s="5"/>
      <c r="D53" s="55" t="s">
        <v>105</v>
      </c>
      <c r="E53" s="5"/>
      <c r="F53" s="56" t="s">
        <v>98</v>
      </c>
      <c r="G53" s="5"/>
      <c r="H53" s="56" t="s">
        <v>106</v>
      </c>
      <c r="I53" s="5"/>
      <c r="J53" s="56" t="s">
        <v>99</v>
      </c>
      <c r="K53" s="57">
        <v>2024</v>
      </c>
      <c r="L53" s="57">
        <v>2025</v>
      </c>
      <c r="M53" s="57">
        <v>2026</v>
      </c>
      <c r="N53" s="57">
        <v>2027</v>
      </c>
      <c r="O53" s="57" t="s">
        <v>93</v>
      </c>
      <c r="P53" s="317"/>
      <c r="Q53" s="1"/>
      <c r="R53" s="1"/>
      <c r="S53" s="1"/>
      <c r="T53" s="1"/>
      <c r="U53" s="1"/>
      <c r="V53" s="1"/>
      <c r="W53" s="1"/>
      <c r="X53" s="1"/>
      <c r="Y53" s="1"/>
      <c r="Z53" s="1"/>
      <c r="AA53" s="1"/>
      <c r="AB53" s="1"/>
    </row>
    <row r="54" spans="1:28" ht="15" customHeight="1">
      <c r="A54" s="591"/>
      <c r="B54" s="593"/>
      <c r="C54" s="5"/>
      <c r="D54" s="587">
        <v>100</v>
      </c>
      <c r="E54" s="5"/>
      <c r="F54" s="587" t="s">
        <v>33</v>
      </c>
      <c r="G54" s="5"/>
      <c r="H54" s="587">
        <v>15</v>
      </c>
      <c r="I54" s="5"/>
      <c r="J54" s="10" t="s">
        <v>100</v>
      </c>
      <c r="K54" s="24">
        <v>0.1</v>
      </c>
      <c r="L54" s="24">
        <v>0.5</v>
      </c>
      <c r="M54" s="24"/>
      <c r="N54" s="24"/>
      <c r="O54" s="15">
        <v>100</v>
      </c>
      <c r="P54" s="314"/>
      <c r="Q54" s="1"/>
      <c r="R54" s="1"/>
      <c r="S54" s="1"/>
      <c r="T54" s="1"/>
      <c r="U54" s="1"/>
      <c r="V54" s="1"/>
      <c r="W54" s="1"/>
      <c r="X54" s="1"/>
      <c r="Y54" s="1"/>
      <c r="Z54" s="1"/>
      <c r="AA54" s="1"/>
      <c r="AB54" s="1"/>
    </row>
    <row r="55" spans="1:28" ht="15" customHeight="1">
      <c r="A55" s="591"/>
      <c r="B55" s="594"/>
      <c r="C55" s="5"/>
      <c r="D55" s="595"/>
      <c r="E55" s="5"/>
      <c r="F55" s="595"/>
      <c r="G55" s="5"/>
      <c r="H55" s="983"/>
      <c r="I55" s="5"/>
      <c r="J55" s="10" t="s">
        <v>101</v>
      </c>
      <c r="K55" s="16">
        <v>627228000</v>
      </c>
      <c r="L55" s="16">
        <v>1260000000</v>
      </c>
      <c r="M55" s="16">
        <v>1516000000</v>
      </c>
      <c r="N55" s="16">
        <v>516794000</v>
      </c>
      <c r="O55" s="15">
        <f>+SUM(K55:N55)</f>
        <v>3920022000</v>
      </c>
      <c r="P55" s="320"/>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14"/>
      <c r="Q56" s="1"/>
      <c r="R56" s="1"/>
      <c r="S56" s="1"/>
      <c r="T56" s="1"/>
      <c r="U56" s="1"/>
      <c r="V56" s="1"/>
      <c r="W56" s="1"/>
      <c r="X56" s="1"/>
      <c r="Y56" s="1"/>
      <c r="Z56" s="1"/>
      <c r="AA56" s="1"/>
      <c r="AB56" s="1"/>
    </row>
    <row r="57" spans="1:28" ht="26.25" customHeight="1">
      <c r="A57" s="589" t="s">
        <v>103</v>
      </c>
      <c r="B57" s="604" t="s">
        <v>116</v>
      </c>
      <c r="C57" s="5"/>
      <c r="D57" s="59" t="s">
        <v>105</v>
      </c>
      <c r="E57" s="5"/>
      <c r="F57" s="60" t="s">
        <v>98</v>
      </c>
      <c r="G57" s="5"/>
      <c r="H57" s="60" t="s">
        <v>106</v>
      </c>
      <c r="I57" s="5"/>
      <c r="J57" s="60" t="s">
        <v>99</v>
      </c>
      <c r="K57" s="61">
        <v>2024</v>
      </c>
      <c r="L57" s="61">
        <v>2025</v>
      </c>
      <c r="M57" s="61">
        <v>2026</v>
      </c>
      <c r="N57" s="61">
        <v>2027</v>
      </c>
      <c r="O57" s="61" t="s">
        <v>93</v>
      </c>
      <c r="P57" s="317"/>
      <c r="Q57" s="1"/>
      <c r="R57" s="1"/>
      <c r="S57" s="1"/>
      <c r="T57" s="1"/>
      <c r="U57" s="1"/>
      <c r="V57" s="1"/>
      <c r="W57" s="1"/>
      <c r="X57" s="1"/>
      <c r="Y57" s="1"/>
      <c r="Z57" s="1"/>
      <c r="AA57" s="1"/>
      <c r="AB57" s="1"/>
    </row>
    <row r="58" spans="1:28" ht="15" customHeight="1">
      <c r="A58" s="980"/>
      <c r="B58" s="982"/>
      <c r="C58" s="5"/>
      <c r="D58" s="587">
        <v>100</v>
      </c>
      <c r="E58" s="5"/>
      <c r="F58" s="587" t="s">
        <v>23</v>
      </c>
      <c r="G58" s="5"/>
      <c r="H58" s="587">
        <v>13</v>
      </c>
      <c r="I58" s="5"/>
      <c r="J58" s="10" t="s">
        <v>100</v>
      </c>
      <c r="K58" s="24">
        <v>0.05</v>
      </c>
      <c r="L58" s="24"/>
      <c r="M58" s="24"/>
      <c r="N58" s="24"/>
      <c r="O58" s="15">
        <v>100</v>
      </c>
      <c r="P58" s="314"/>
      <c r="Q58" s="14"/>
      <c r="R58" s="1"/>
      <c r="S58" s="1"/>
      <c r="T58" s="1"/>
      <c r="U58" s="1"/>
      <c r="V58" s="1"/>
      <c r="W58" s="1"/>
      <c r="X58" s="1"/>
      <c r="Y58" s="1"/>
      <c r="Z58" s="1"/>
      <c r="AA58" s="1"/>
      <c r="AB58" s="1"/>
    </row>
    <row r="59" spans="1:28" ht="15" customHeight="1">
      <c r="A59" s="980"/>
      <c r="B59" s="983"/>
      <c r="C59" s="5"/>
      <c r="D59" s="983"/>
      <c r="E59" s="5"/>
      <c r="F59" s="983"/>
      <c r="G59" s="5"/>
      <c r="H59" s="983"/>
      <c r="I59" s="5"/>
      <c r="J59" s="10" t="s">
        <v>101</v>
      </c>
      <c r="K59" s="16">
        <v>140500000</v>
      </c>
      <c r="L59" s="16">
        <v>320000000</v>
      </c>
      <c r="M59" s="16">
        <v>330000000</v>
      </c>
      <c r="N59" s="16">
        <v>114406000</v>
      </c>
      <c r="O59" s="15">
        <f>+SUM(K59:N59)</f>
        <v>904906000</v>
      </c>
      <c r="P59" s="320"/>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14"/>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588" t="s">
        <v>117</v>
      </c>
      <c r="B62" s="980"/>
      <c r="C62" s="980"/>
      <c r="D62" s="980"/>
      <c r="E62" s="980"/>
      <c r="F62" s="980"/>
      <c r="G62" s="980"/>
      <c r="H62" s="980"/>
      <c r="I62" s="980"/>
      <c r="J62" s="980"/>
      <c r="K62" s="980"/>
      <c r="L62" s="980"/>
      <c r="M62" s="980"/>
      <c r="N62" s="980"/>
      <c r="O62" s="980"/>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7.6">
      <c r="A64" s="589" t="s">
        <v>95</v>
      </c>
      <c r="B64" s="590"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980"/>
      <c r="B65" s="982"/>
      <c r="C65" s="5"/>
      <c r="D65" s="587">
        <v>60</v>
      </c>
      <c r="E65" s="5"/>
      <c r="F65" s="587" t="s">
        <v>33</v>
      </c>
      <c r="G65" s="5"/>
      <c r="H65" s="587">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980"/>
      <c r="B66" s="983"/>
      <c r="C66" s="5"/>
      <c r="D66" s="983"/>
      <c r="E66" s="5"/>
      <c r="F66" s="983"/>
      <c r="G66" s="5"/>
      <c r="H66" s="983"/>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586" t="s">
        <v>102</v>
      </c>
      <c r="B68" s="980"/>
      <c r="C68" s="980"/>
      <c r="D68" s="980"/>
      <c r="E68" s="980"/>
      <c r="F68" s="980"/>
      <c r="G68" s="980"/>
      <c r="H68" s="980"/>
      <c r="I68" s="980"/>
      <c r="J68" s="980"/>
      <c r="K68" s="980"/>
      <c r="L68" s="980"/>
      <c r="M68" s="980"/>
      <c r="N68" s="980"/>
      <c r="O68" s="980"/>
      <c r="P68" s="1"/>
      <c r="Q68" s="1"/>
      <c r="R68" s="1"/>
      <c r="S68" s="1"/>
      <c r="T68" s="1"/>
      <c r="U68" s="1"/>
      <c r="V68" s="1"/>
      <c r="W68" s="1"/>
      <c r="X68" s="1"/>
      <c r="Y68" s="1"/>
      <c r="Z68" s="1"/>
      <c r="AA68" s="1"/>
      <c r="AB68" s="1"/>
    </row>
    <row r="69" spans="1:28" ht="25.5" customHeight="1">
      <c r="A69" s="589" t="s">
        <v>103</v>
      </c>
      <c r="B69" s="597"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980"/>
      <c r="B70" s="982"/>
      <c r="C70" s="5"/>
      <c r="D70" s="587">
        <v>60</v>
      </c>
      <c r="E70" s="5"/>
      <c r="F70" s="587" t="s">
        <v>33</v>
      </c>
      <c r="G70" s="5"/>
      <c r="H70" s="587">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980"/>
      <c r="B71" s="983"/>
      <c r="C71" s="5"/>
      <c r="D71" s="983"/>
      <c r="E71" s="5"/>
      <c r="F71" s="983"/>
      <c r="G71" s="5"/>
      <c r="H71" s="983"/>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J146"/>
  <sheetViews>
    <sheetView view="pageBreakPreview" topLeftCell="E124" zoomScale="75" zoomScaleNormal="55" zoomScaleSheetLayoutView="25" workbookViewId="0">
      <selection activeCell="M139" sqref="M139"/>
    </sheetView>
  </sheetViews>
  <sheetFormatPr defaultColWidth="10.7109375" defaultRowHeight="13.9"/>
  <cols>
    <col min="1" max="1" width="25.42578125" style="151" customWidth="1"/>
    <col min="2" max="2" width="29.7109375" style="151" customWidth="1"/>
    <col min="3" max="3" width="21.42578125" style="151" customWidth="1"/>
    <col min="4" max="4" width="21.7109375" style="151" customWidth="1"/>
    <col min="5" max="5" width="20.7109375" style="151" bestFit="1" customWidth="1"/>
    <col min="6" max="6" width="21.7109375" style="151" customWidth="1"/>
    <col min="7" max="7" width="20.7109375" style="151" bestFit="1" customWidth="1"/>
    <col min="8" max="8" width="21.42578125" style="151" customWidth="1"/>
    <col min="9" max="9" width="20.7109375" style="151" bestFit="1" customWidth="1"/>
    <col min="10" max="10" width="22.28515625" style="151" customWidth="1"/>
    <col min="11" max="11" width="20.7109375" style="151" bestFit="1" customWidth="1"/>
    <col min="12" max="12" width="23" style="151" customWidth="1"/>
    <col min="13" max="13" width="20.7109375" style="151" bestFit="1" customWidth="1"/>
    <col min="14" max="14" width="22.28515625" style="151" customWidth="1"/>
    <col min="15" max="15" width="20.7109375" style="151" bestFit="1" customWidth="1"/>
    <col min="16" max="17" width="20.42578125" style="151" customWidth="1"/>
    <col min="18" max="18" width="17.28515625" style="151" bestFit="1" customWidth="1"/>
    <col min="19" max="19" width="20.7109375" style="151" bestFit="1" customWidth="1"/>
    <col min="20" max="20" width="21.140625" style="151" customWidth="1"/>
    <col min="21" max="21" width="20.7109375" style="151" bestFit="1" customWidth="1"/>
    <col min="22" max="22" width="19.7109375" style="151" bestFit="1" customWidth="1"/>
    <col min="23" max="23" width="21.7109375" style="151" customWidth="1"/>
    <col min="24" max="24" width="17.28515625" style="151" bestFit="1" customWidth="1"/>
    <col min="25" max="25" width="20.7109375" style="151" bestFit="1" customWidth="1"/>
    <col min="26" max="26" width="20.42578125" style="151" customWidth="1"/>
    <col min="27" max="27" width="17.42578125" style="151" customWidth="1"/>
    <col min="28" max="28" width="19.7109375" style="151" bestFit="1" customWidth="1"/>
    <col min="29" max="29" width="22.7109375" style="151" customWidth="1"/>
    <col min="30" max="30" width="17" style="151" customWidth="1"/>
    <col min="31" max="31" width="19.7109375" style="151" bestFit="1" customWidth="1"/>
    <col min="32" max="32" width="22" style="151" customWidth="1"/>
    <col min="33" max="36" width="20.42578125" style="151" bestFit="1" customWidth="1"/>
    <col min="37" max="16384" width="10.7109375" style="151"/>
  </cols>
  <sheetData>
    <row r="1" spans="1:62" s="68" customFormat="1" ht="20.25" customHeight="1">
      <c r="A1" s="746"/>
      <c r="B1" s="933" t="s">
        <v>682</v>
      </c>
      <c r="C1" s="934"/>
      <c r="D1" s="934"/>
      <c r="E1" s="934"/>
      <c r="F1" s="934"/>
      <c r="G1" s="934"/>
      <c r="H1" s="934"/>
      <c r="I1" s="934"/>
      <c r="J1" s="934"/>
      <c r="K1" s="934"/>
      <c r="L1" s="934"/>
      <c r="M1" s="934"/>
      <c r="N1" s="934"/>
      <c r="O1" s="934"/>
      <c r="P1" s="934"/>
      <c r="Q1" s="934"/>
      <c r="R1" s="934"/>
      <c r="S1" s="934"/>
      <c r="T1" s="934"/>
      <c r="U1" s="934"/>
      <c r="V1" s="934"/>
      <c r="W1" s="934"/>
      <c r="X1" s="934"/>
      <c r="Y1" s="934"/>
      <c r="Z1" s="934"/>
      <c r="AA1" s="934"/>
      <c r="AB1" s="934"/>
      <c r="AC1" s="934"/>
      <c r="AD1" s="934"/>
      <c r="AE1" s="934"/>
      <c r="AF1" s="935"/>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row>
    <row r="2" spans="1:62" s="68" customFormat="1" ht="18.75" customHeight="1">
      <c r="A2" s="747"/>
      <c r="B2" s="936"/>
      <c r="C2" s="937"/>
      <c r="D2" s="937"/>
      <c r="E2" s="937"/>
      <c r="F2" s="937"/>
      <c r="G2" s="937"/>
      <c r="H2" s="937"/>
      <c r="I2" s="937"/>
      <c r="J2" s="937"/>
      <c r="K2" s="937"/>
      <c r="L2" s="937"/>
      <c r="M2" s="937"/>
      <c r="N2" s="937"/>
      <c r="O2" s="937"/>
      <c r="P2" s="937"/>
      <c r="Q2" s="937"/>
      <c r="R2" s="937"/>
      <c r="S2" s="937"/>
      <c r="T2" s="937"/>
      <c r="U2" s="937"/>
      <c r="V2" s="937"/>
      <c r="W2" s="937"/>
      <c r="X2" s="937"/>
      <c r="Y2" s="937"/>
      <c r="Z2" s="937"/>
      <c r="AA2" s="937"/>
      <c r="AB2" s="937"/>
      <c r="AC2" s="937"/>
      <c r="AD2" s="937"/>
      <c r="AE2" s="937"/>
      <c r="AF2" s="938"/>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row>
    <row r="3" spans="1:62" s="68" customFormat="1" ht="14.25" customHeight="1">
      <c r="A3" s="747"/>
      <c r="B3" s="936"/>
      <c r="C3" s="937"/>
      <c r="D3" s="937"/>
      <c r="E3" s="937"/>
      <c r="F3" s="937"/>
      <c r="G3" s="937"/>
      <c r="H3" s="937"/>
      <c r="I3" s="937"/>
      <c r="J3" s="937"/>
      <c r="K3" s="937"/>
      <c r="L3" s="937"/>
      <c r="M3" s="937"/>
      <c r="N3" s="937"/>
      <c r="O3" s="937"/>
      <c r="P3" s="937"/>
      <c r="Q3" s="937"/>
      <c r="R3" s="937"/>
      <c r="S3" s="937"/>
      <c r="T3" s="937"/>
      <c r="U3" s="937"/>
      <c r="V3" s="937"/>
      <c r="W3" s="937"/>
      <c r="X3" s="937"/>
      <c r="Y3" s="937"/>
      <c r="Z3" s="937"/>
      <c r="AA3" s="937"/>
      <c r="AB3" s="937"/>
      <c r="AC3" s="937"/>
      <c r="AD3" s="937"/>
      <c r="AE3" s="937"/>
      <c r="AF3" s="938"/>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row>
    <row r="4" spans="1:62" s="68" customFormat="1" ht="33" customHeight="1" thickBot="1">
      <c r="A4" s="748"/>
      <c r="B4" s="939"/>
      <c r="C4" s="940"/>
      <c r="D4" s="940"/>
      <c r="E4" s="940"/>
      <c r="F4" s="940"/>
      <c r="G4" s="940"/>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row>
    <row r="5" spans="1:62" s="68" customFormat="1">
      <c r="B5" s="172"/>
      <c r="C5" s="172"/>
      <c r="D5" s="172"/>
      <c r="E5" s="172"/>
      <c r="F5" s="172"/>
      <c r="G5" s="172"/>
      <c r="H5" s="172"/>
      <c r="I5" s="172"/>
      <c r="J5" s="172"/>
      <c r="K5" s="171"/>
      <c r="L5" s="171"/>
      <c r="M5" s="171"/>
      <c r="N5" s="171"/>
      <c r="O5" s="17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row>
    <row r="6" spans="1:62" s="68" customFormat="1" ht="15" customHeight="1" thickBot="1">
      <c r="A6" s="73"/>
      <c r="B6" s="172"/>
      <c r="C6" s="172"/>
      <c r="D6" s="172"/>
      <c r="E6" s="172"/>
      <c r="F6" s="172"/>
      <c r="G6" s="172"/>
      <c r="H6" s="172"/>
      <c r="I6" s="172"/>
      <c r="J6" s="172"/>
      <c r="K6" s="172"/>
      <c r="L6" s="172"/>
      <c r="M6" s="172"/>
      <c r="N6" s="172"/>
      <c r="O6" s="172"/>
      <c r="P6" s="69"/>
      <c r="Q6" s="69"/>
      <c r="R6" s="70"/>
      <c r="S6" s="70"/>
      <c r="T6" s="69"/>
      <c r="U6" s="69"/>
      <c r="V6" s="69"/>
      <c r="W6" s="151"/>
      <c r="X6" s="71"/>
      <c r="Y6" s="71"/>
      <c r="Z6" s="214"/>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row>
    <row r="7" spans="1:62" s="68" customFormat="1" ht="15" customHeight="1" thickBot="1">
      <c r="A7" s="749" t="s">
        <v>570</v>
      </c>
      <c r="B7" s="949" t="s">
        <v>191</v>
      </c>
      <c r="C7" s="950"/>
      <c r="D7" s="950"/>
      <c r="E7" s="950"/>
      <c r="F7" s="950"/>
      <c r="G7" s="950"/>
      <c r="H7" s="950"/>
      <c r="I7" s="950"/>
      <c r="J7" s="950"/>
      <c r="K7" s="950"/>
      <c r="L7" s="950"/>
      <c r="M7" s="950"/>
      <c r="N7" s="950"/>
      <c r="O7" s="950"/>
      <c r="P7" s="950"/>
      <c r="Q7" s="950"/>
      <c r="R7" s="950"/>
      <c r="S7" s="950"/>
      <c r="T7" s="950"/>
      <c r="U7" s="950"/>
      <c r="V7" s="950"/>
      <c r="W7" s="950"/>
      <c r="X7" s="950"/>
      <c r="Y7" s="955" t="s">
        <v>192</v>
      </c>
      <c r="Z7" s="955"/>
      <c r="AA7" s="946">
        <v>2024110010300</v>
      </c>
      <c r="AB7" s="946"/>
      <c r="AC7" s="942" t="s">
        <v>121</v>
      </c>
      <c r="AD7" s="943"/>
      <c r="AE7" s="514" t="s">
        <v>183</v>
      </c>
      <c r="AF7" s="516"/>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row>
    <row r="8" spans="1:62" s="68" customFormat="1" ht="15" customHeight="1" thickBot="1">
      <c r="A8" s="750"/>
      <c r="B8" s="951"/>
      <c r="C8" s="952"/>
      <c r="D8" s="952"/>
      <c r="E8" s="952"/>
      <c r="F8" s="952"/>
      <c r="G8" s="952"/>
      <c r="H8" s="952"/>
      <c r="I8" s="952"/>
      <c r="J8" s="952"/>
      <c r="K8" s="952"/>
      <c r="L8" s="952"/>
      <c r="M8" s="952"/>
      <c r="N8" s="952"/>
      <c r="O8" s="952"/>
      <c r="P8" s="952"/>
      <c r="Q8" s="952"/>
      <c r="R8" s="952"/>
      <c r="S8" s="952"/>
      <c r="T8" s="952"/>
      <c r="U8" s="952"/>
      <c r="V8" s="952"/>
      <c r="W8" s="952"/>
      <c r="X8" s="952"/>
      <c r="Y8" s="956"/>
      <c r="Z8" s="956"/>
      <c r="AA8" s="947"/>
      <c r="AB8" s="947"/>
      <c r="AC8" s="942" t="s">
        <v>122</v>
      </c>
      <c r="AD8" s="943"/>
      <c r="AE8" s="514" t="s">
        <v>185</v>
      </c>
      <c r="AF8" s="516"/>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row>
    <row r="9" spans="1:62" s="68" customFormat="1" ht="15" customHeight="1" thickBot="1">
      <c r="A9" s="750"/>
      <c r="B9" s="951"/>
      <c r="C9" s="952"/>
      <c r="D9" s="952"/>
      <c r="E9" s="952"/>
      <c r="F9" s="952"/>
      <c r="G9" s="952"/>
      <c r="H9" s="952"/>
      <c r="I9" s="952"/>
      <c r="J9" s="952"/>
      <c r="K9" s="952"/>
      <c r="L9" s="952"/>
      <c r="M9" s="952"/>
      <c r="N9" s="952"/>
      <c r="O9" s="952"/>
      <c r="P9" s="952"/>
      <c r="Q9" s="952"/>
      <c r="R9" s="952"/>
      <c r="S9" s="952"/>
      <c r="T9" s="952"/>
      <c r="U9" s="952"/>
      <c r="V9" s="952"/>
      <c r="W9" s="952"/>
      <c r="X9" s="952"/>
      <c r="Y9" s="956"/>
      <c r="Z9" s="956"/>
      <c r="AA9" s="947"/>
      <c r="AB9" s="947"/>
      <c r="AC9" s="942" t="s">
        <v>565</v>
      </c>
      <c r="AD9" s="943"/>
      <c r="AE9" s="944" t="s">
        <v>187</v>
      </c>
      <c r="AF9" s="945"/>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row>
    <row r="10" spans="1:62" s="68" customFormat="1" ht="15" customHeight="1" thickBot="1">
      <c r="A10" s="751"/>
      <c r="B10" s="953"/>
      <c r="C10" s="954"/>
      <c r="D10" s="954"/>
      <c r="E10" s="954"/>
      <c r="F10" s="954"/>
      <c r="G10" s="954"/>
      <c r="H10" s="954"/>
      <c r="I10" s="954"/>
      <c r="J10" s="954"/>
      <c r="K10" s="954"/>
      <c r="L10" s="954"/>
      <c r="M10" s="954"/>
      <c r="N10" s="954"/>
      <c r="O10" s="954"/>
      <c r="P10" s="954"/>
      <c r="Q10" s="954"/>
      <c r="R10" s="954"/>
      <c r="S10" s="954"/>
      <c r="T10" s="954"/>
      <c r="U10" s="954"/>
      <c r="V10" s="954"/>
      <c r="W10" s="954"/>
      <c r="X10" s="954"/>
      <c r="Y10" s="957"/>
      <c r="Z10" s="957"/>
      <c r="AA10" s="948"/>
      <c r="AB10" s="948"/>
      <c r="AC10" s="942" t="s">
        <v>568</v>
      </c>
      <c r="AD10" s="943"/>
      <c r="AE10" s="514" t="s">
        <v>683</v>
      </c>
      <c r="AF10" s="516"/>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row>
    <row r="11" spans="1:62" s="68" customFormat="1" ht="9" customHeight="1">
      <c r="A11" s="81"/>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row>
    <row r="12" spans="1:62" s="94" customFormat="1" ht="16.5" customHeight="1" thickBot="1">
      <c r="C12" s="174"/>
      <c r="D12" s="174"/>
      <c r="E12" s="174"/>
      <c r="F12" s="174"/>
      <c r="G12" s="174"/>
      <c r="H12" s="174"/>
      <c r="I12" s="174"/>
      <c r="J12" s="174"/>
      <c r="K12" s="173"/>
      <c r="L12" s="173"/>
      <c r="M12" s="173"/>
      <c r="N12" s="173"/>
      <c r="O12" s="173"/>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row>
    <row r="13" spans="1:62" s="153" customFormat="1" ht="21.75" customHeight="1" thickBot="1">
      <c r="A13" s="541" t="s">
        <v>193</v>
      </c>
      <c r="B13" s="257" t="s">
        <v>194</v>
      </c>
      <c r="C13" s="216"/>
      <c r="D13" s="257" t="s">
        <v>195</v>
      </c>
      <c r="E13" s="216"/>
      <c r="F13" s="257" t="s">
        <v>196</v>
      </c>
      <c r="G13" s="216"/>
      <c r="H13" s="257" t="s">
        <v>197</v>
      </c>
      <c r="I13" s="217"/>
      <c r="J13" s="175"/>
      <c r="K13" s="540" t="s">
        <v>199</v>
      </c>
      <c r="L13" s="540"/>
      <c r="M13" s="888" t="s">
        <v>200</v>
      </c>
      <c r="N13" s="888"/>
      <c r="O13" s="888"/>
      <c r="P13" s="220"/>
      <c r="Q13" s="279"/>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row>
    <row r="14" spans="1:62" s="153" customFormat="1" ht="21.75" customHeight="1" thickBot="1">
      <c r="A14" s="541"/>
      <c r="B14" s="258" t="s">
        <v>201</v>
      </c>
      <c r="C14" s="218" t="s">
        <v>198</v>
      </c>
      <c r="D14" s="257" t="s">
        <v>202</v>
      </c>
      <c r="E14" s="219"/>
      <c r="F14" s="257" t="s">
        <v>203</v>
      </c>
      <c r="G14" s="219"/>
      <c r="H14" s="257" t="s">
        <v>204</v>
      </c>
      <c r="I14" s="217"/>
      <c r="J14" s="175"/>
      <c r="K14" s="540"/>
      <c r="L14" s="540"/>
      <c r="M14" s="888" t="s">
        <v>205</v>
      </c>
      <c r="N14" s="888"/>
      <c r="O14" s="888"/>
      <c r="P14" s="220"/>
      <c r="Q14" s="279"/>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row>
    <row r="15" spans="1:62" s="153" customFormat="1" ht="21.75" customHeight="1" thickBot="1">
      <c r="A15" s="541"/>
      <c r="B15" s="257" t="s">
        <v>206</v>
      </c>
      <c r="C15" s="216"/>
      <c r="D15" s="257" t="s">
        <v>207</v>
      </c>
      <c r="E15" s="219"/>
      <c r="F15" s="257" t="s">
        <v>208</v>
      </c>
      <c r="G15" s="219"/>
      <c r="H15" s="257" t="s">
        <v>209</v>
      </c>
      <c r="I15" s="217"/>
      <c r="K15" s="540"/>
      <c r="L15" s="540"/>
      <c r="M15" s="888" t="s">
        <v>210</v>
      </c>
      <c r="N15" s="888"/>
      <c r="O15" s="888"/>
      <c r="P15" s="303" t="s">
        <v>198</v>
      </c>
      <c r="Q15" s="279"/>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row>
    <row r="16" spans="1:62" s="153" customFormat="1" ht="21.75" customHeight="1">
      <c r="A16" s="68"/>
      <c r="B16" s="68"/>
      <c r="C16" s="68"/>
      <c r="D16" s="68"/>
      <c r="E16" s="68"/>
      <c r="F16" s="68"/>
      <c r="G16" s="175"/>
      <c r="H16" s="175"/>
      <c r="I16" s="175"/>
      <c r="J16" s="175"/>
      <c r="K16" s="176"/>
      <c r="L16" s="176"/>
      <c r="M16" s="174"/>
      <c r="N16" s="174"/>
      <c r="O16" s="174"/>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row>
    <row r="17" spans="1:62" s="94" customFormat="1" ht="17.25" customHeight="1" thickBot="1">
      <c r="E17" s="175"/>
      <c r="G17" s="175"/>
      <c r="H17" s="175"/>
      <c r="I17" s="175"/>
      <c r="J17" s="175"/>
      <c r="K17" s="173"/>
      <c r="L17" s="173"/>
      <c r="M17" s="173"/>
      <c r="N17" s="173"/>
      <c r="O17" s="173"/>
      <c r="AG17" s="207"/>
      <c r="AH17" s="207"/>
      <c r="AI17" s="207"/>
      <c r="AJ17" s="207"/>
      <c r="AK17" s="207"/>
      <c r="AL17" s="207"/>
      <c r="AM17" s="207"/>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row>
    <row r="18" spans="1:62" s="68" customFormat="1" ht="48" customHeight="1" thickBot="1">
      <c r="A18" s="560" t="s">
        <v>684</v>
      </c>
      <c r="B18" s="561"/>
      <c r="C18" s="561"/>
      <c r="D18" s="561"/>
      <c r="E18" s="561"/>
      <c r="F18" s="561"/>
      <c r="G18" s="561"/>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2"/>
      <c r="AG18" s="207"/>
      <c r="AH18" s="207"/>
      <c r="AI18" s="207"/>
      <c r="AJ18" s="207"/>
      <c r="AK18" s="207"/>
      <c r="AL18" s="207"/>
      <c r="AM18" s="207"/>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row>
    <row r="19" spans="1:62" s="68" customFormat="1" ht="50.25" customHeight="1" thickBot="1">
      <c r="A19" s="558" t="s">
        <v>685</v>
      </c>
      <c r="B19" s="559"/>
      <c r="C19" s="930" t="s">
        <v>645</v>
      </c>
      <c r="D19" s="931"/>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2"/>
      <c r="AG19" s="207"/>
      <c r="AH19" s="207"/>
      <c r="AI19" s="207"/>
      <c r="AJ19" s="207"/>
      <c r="AK19" s="207"/>
      <c r="AL19" s="207"/>
      <c r="AM19" s="207"/>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row>
    <row r="20" spans="1:62" s="98" customFormat="1" ht="21.75" customHeight="1" thickBot="1">
      <c r="A20" s="575" t="s">
        <v>686</v>
      </c>
      <c r="B20" s="924" t="s">
        <v>687</v>
      </c>
      <c r="C20" s="744" t="s">
        <v>99</v>
      </c>
      <c r="D20" s="918"/>
      <c r="E20" s="918"/>
      <c r="F20" s="918"/>
      <c r="G20" s="918"/>
      <c r="H20" s="918"/>
      <c r="I20" s="918"/>
      <c r="J20" s="918"/>
      <c r="K20" s="918"/>
      <c r="L20" s="918"/>
      <c r="M20" s="918"/>
      <c r="N20" s="745"/>
      <c r="O20" s="921" t="s">
        <v>242</v>
      </c>
      <c r="P20" s="922"/>
      <c r="Q20" s="922"/>
      <c r="R20" s="922"/>
      <c r="S20" s="922"/>
      <c r="T20" s="922"/>
      <c r="U20" s="922"/>
      <c r="V20" s="922"/>
      <c r="W20" s="922"/>
      <c r="X20" s="922"/>
      <c r="Y20" s="922"/>
      <c r="Z20" s="922"/>
      <c r="AA20" s="922"/>
      <c r="AB20" s="922"/>
      <c r="AC20" s="922"/>
      <c r="AD20" s="922"/>
      <c r="AE20" s="922"/>
      <c r="AF20" s="923"/>
      <c r="AG20" s="207"/>
      <c r="AH20" s="207"/>
      <c r="AI20" s="207"/>
      <c r="AJ20" s="207"/>
      <c r="AK20" s="207"/>
      <c r="AL20" s="207"/>
      <c r="AM20" s="207"/>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row>
    <row r="21" spans="1:62" s="98" customFormat="1" ht="21.75" customHeight="1" thickBot="1">
      <c r="A21" s="907"/>
      <c r="B21" s="924"/>
      <c r="C21" s="925" t="s">
        <v>240</v>
      </c>
      <c r="D21" s="926"/>
      <c r="E21" s="925" t="s">
        <v>250</v>
      </c>
      <c r="F21" s="926"/>
      <c r="G21" s="925" t="s">
        <v>255</v>
      </c>
      <c r="H21" s="926"/>
      <c r="I21" s="925" t="s">
        <v>260</v>
      </c>
      <c r="J21" s="926"/>
      <c r="K21" s="925" t="s">
        <v>265</v>
      </c>
      <c r="L21" s="926"/>
      <c r="M21" s="925" t="s">
        <v>269</v>
      </c>
      <c r="N21" s="926"/>
      <c r="O21" s="921" t="s">
        <v>240</v>
      </c>
      <c r="P21" s="922"/>
      <c r="Q21" s="923"/>
      <c r="R21" s="927" t="s">
        <v>250</v>
      </c>
      <c r="S21" s="928"/>
      <c r="T21" s="929"/>
      <c r="U21" s="927" t="s">
        <v>255</v>
      </c>
      <c r="V21" s="928"/>
      <c r="W21" s="929"/>
      <c r="X21" s="927" t="s">
        <v>260</v>
      </c>
      <c r="Y21" s="928"/>
      <c r="Z21" s="929"/>
      <c r="AA21" s="927" t="s">
        <v>265</v>
      </c>
      <c r="AB21" s="928"/>
      <c r="AC21" s="929"/>
      <c r="AD21" s="927" t="s">
        <v>269</v>
      </c>
      <c r="AE21" s="928"/>
      <c r="AF21" s="929"/>
      <c r="AG21" s="207"/>
      <c r="AH21" s="207"/>
      <c r="AI21" s="207"/>
      <c r="AJ21" s="207"/>
      <c r="AK21" s="207"/>
      <c r="AL21" s="207"/>
      <c r="AM21" s="207"/>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row>
    <row r="22" spans="1:62" s="98" customFormat="1" ht="28.5" customHeight="1" thickBot="1">
      <c r="A22" s="907"/>
      <c r="B22" s="924"/>
      <c r="C22" s="212" t="s">
        <v>100</v>
      </c>
      <c r="D22" s="212" t="s">
        <v>688</v>
      </c>
      <c r="E22" s="212" t="s">
        <v>100</v>
      </c>
      <c r="F22" s="212" t="s">
        <v>688</v>
      </c>
      <c r="G22" s="212" t="s">
        <v>100</v>
      </c>
      <c r="H22" s="212" t="s">
        <v>688</v>
      </c>
      <c r="I22" s="212" t="s">
        <v>100</v>
      </c>
      <c r="J22" s="212" t="s">
        <v>688</v>
      </c>
      <c r="K22" s="212" t="s">
        <v>100</v>
      </c>
      <c r="L22" s="212" t="s">
        <v>688</v>
      </c>
      <c r="M22" s="212" t="s">
        <v>100</v>
      </c>
      <c r="N22" s="212" t="s">
        <v>688</v>
      </c>
      <c r="O22" s="213" t="s">
        <v>100</v>
      </c>
      <c r="P22" s="213" t="s">
        <v>689</v>
      </c>
      <c r="Q22" s="213" t="s">
        <v>229</v>
      </c>
      <c r="R22" s="213" t="s">
        <v>100</v>
      </c>
      <c r="S22" s="213" t="s">
        <v>689</v>
      </c>
      <c r="T22" s="213" t="s">
        <v>229</v>
      </c>
      <c r="U22" s="213" t="s">
        <v>100</v>
      </c>
      <c r="V22" s="213" t="s">
        <v>689</v>
      </c>
      <c r="W22" s="213" t="s">
        <v>229</v>
      </c>
      <c r="X22" s="213" t="s">
        <v>100</v>
      </c>
      <c r="Y22" s="213" t="s">
        <v>689</v>
      </c>
      <c r="Z22" s="213" t="s">
        <v>229</v>
      </c>
      <c r="AA22" s="213" t="s">
        <v>100</v>
      </c>
      <c r="AB22" s="213" t="s">
        <v>689</v>
      </c>
      <c r="AC22" s="213" t="s">
        <v>229</v>
      </c>
      <c r="AD22" s="213" t="s">
        <v>100</v>
      </c>
      <c r="AE22" s="213" t="s">
        <v>689</v>
      </c>
      <c r="AF22" s="213" t="s">
        <v>229</v>
      </c>
      <c r="AG22" s="207"/>
      <c r="AH22" s="207"/>
      <c r="AI22" s="207"/>
      <c r="AJ22" s="207"/>
      <c r="AK22" s="207"/>
      <c r="AL22" s="207"/>
      <c r="AM22" s="207"/>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row>
    <row r="23" spans="1:62" s="98" customFormat="1" ht="15.75" customHeight="1">
      <c r="A23" s="907"/>
      <c r="B23" s="148" t="s">
        <v>690</v>
      </c>
      <c r="C23" s="395"/>
      <c r="D23" s="396"/>
      <c r="E23" s="395"/>
      <c r="F23" s="397"/>
      <c r="G23" s="395"/>
      <c r="H23" s="397"/>
      <c r="I23" s="395"/>
      <c r="J23" s="397"/>
      <c r="K23" s="395"/>
      <c r="L23" s="397"/>
      <c r="M23" s="395"/>
      <c r="N23" s="222"/>
      <c r="O23" s="393"/>
      <c r="P23" s="222"/>
      <c r="Q23" s="222"/>
      <c r="R23" s="224"/>
      <c r="S23" s="222"/>
      <c r="T23" s="222"/>
      <c r="U23" s="224"/>
      <c r="V23" s="222"/>
      <c r="W23" s="222"/>
      <c r="X23" s="224"/>
      <c r="Y23" s="222"/>
      <c r="Z23" s="222"/>
      <c r="AA23" s="224"/>
      <c r="AB23" s="222"/>
      <c r="AC23" s="222"/>
      <c r="AD23" s="224"/>
      <c r="AE23" s="280"/>
      <c r="AF23" s="225"/>
      <c r="AG23" s="207"/>
      <c r="AH23" s="207"/>
      <c r="AI23" s="207"/>
      <c r="AJ23" s="207"/>
      <c r="AK23" s="207"/>
      <c r="AL23" s="207"/>
      <c r="AM23" s="207"/>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row>
    <row r="24" spans="1:62" s="98" customFormat="1" ht="15.75" customHeight="1">
      <c r="A24" s="907"/>
      <c r="B24" s="149" t="s">
        <v>691</v>
      </c>
      <c r="C24" s="395"/>
      <c r="D24" s="396"/>
      <c r="E24" s="395"/>
      <c r="F24" s="397"/>
      <c r="G24" s="395"/>
      <c r="H24" s="397"/>
      <c r="I24" s="395"/>
      <c r="J24" s="397"/>
      <c r="K24" s="395"/>
      <c r="L24" s="397"/>
      <c r="M24" s="395"/>
      <c r="N24" s="222"/>
      <c r="O24" s="393"/>
      <c r="P24" s="222"/>
      <c r="Q24" s="222"/>
      <c r="R24" s="146"/>
      <c r="S24" s="222"/>
      <c r="T24" s="222"/>
      <c r="U24" s="146"/>
      <c r="V24" s="222"/>
      <c r="W24" s="222"/>
      <c r="X24" s="146"/>
      <c r="Y24" s="222"/>
      <c r="Z24" s="222"/>
      <c r="AA24" s="146"/>
      <c r="AB24" s="222"/>
      <c r="AC24" s="222"/>
      <c r="AD24" s="146"/>
      <c r="AE24" s="280"/>
      <c r="AF24" s="225"/>
      <c r="AG24" s="207"/>
      <c r="AH24" s="207"/>
      <c r="AI24" s="207"/>
      <c r="AJ24" s="207"/>
      <c r="AK24" s="207"/>
      <c r="AL24" s="207"/>
      <c r="AM24" s="207"/>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row>
    <row r="25" spans="1:62" s="98" customFormat="1" ht="15.75" customHeight="1">
      <c r="A25" s="907"/>
      <c r="B25" s="149" t="s">
        <v>692</v>
      </c>
      <c r="C25" s="395"/>
      <c r="D25" s="396"/>
      <c r="E25" s="395"/>
      <c r="F25" s="397"/>
      <c r="G25" s="395"/>
      <c r="H25" s="397"/>
      <c r="I25" s="395"/>
      <c r="J25" s="397"/>
      <c r="K25" s="395"/>
      <c r="L25" s="397"/>
      <c r="M25" s="395"/>
      <c r="N25" s="222"/>
      <c r="O25" s="393"/>
      <c r="P25" s="222"/>
      <c r="Q25" s="222"/>
      <c r="R25" s="146"/>
      <c r="S25" s="222"/>
      <c r="T25" s="222"/>
      <c r="U25" s="146"/>
      <c r="V25" s="222"/>
      <c r="W25" s="222"/>
      <c r="X25" s="146"/>
      <c r="Y25" s="222"/>
      <c r="Z25" s="222"/>
      <c r="AA25" s="146"/>
      <c r="AB25" s="222"/>
      <c r="AC25" s="222"/>
      <c r="AD25" s="146"/>
      <c r="AE25" s="280"/>
      <c r="AF25" s="225"/>
      <c r="AG25" s="207"/>
      <c r="AH25" s="207"/>
      <c r="AI25" s="207"/>
      <c r="AJ25" s="207"/>
      <c r="AK25" s="207"/>
      <c r="AL25" s="207"/>
      <c r="AM25" s="207"/>
      <c r="AN25" s="208"/>
      <c r="AO25" s="208"/>
      <c r="AP25" s="208"/>
      <c r="AQ25" s="208"/>
      <c r="AR25" s="208"/>
      <c r="AS25" s="208"/>
      <c r="AT25" s="208"/>
      <c r="AU25" s="208"/>
      <c r="AV25" s="208"/>
      <c r="AW25" s="208"/>
      <c r="AX25" s="208"/>
      <c r="AY25" s="208"/>
      <c r="AZ25" s="208"/>
      <c r="BA25" s="208"/>
      <c r="BB25" s="208"/>
      <c r="BC25" s="208"/>
      <c r="BD25" s="208"/>
      <c r="BE25" s="208"/>
      <c r="BF25" s="208"/>
      <c r="BG25" s="208"/>
      <c r="BH25" s="208"/>
      <c r="BI25" s="208"/>
      <c r="BJ25" s="208"/>
    </row>
    <row r="26" spans="1:62" s="98" customFormat="1" ht="15.75" customHeight="1">
      <c r="A26" s="907"/>
      <c r="B26" s="149" t="s">
        <v>693</v>
      </c>
      <c r="C26" s="395"/>
      <c r="D26" s="396"/>
      <c r="E26" s="395"/>
      <c r="F26" s="397"/>
      <c r="G26" s="395"/>
      <c r="H26" s="397"/>
      <c r="I26" s="395"/>
      <c r="J26" s="397"/>
      <c r="K26" s="395"/>
      <c r="L26" s="397"/>
      <c r="M26" s="395"/>
      <c r="N26" s="222"/>
      <c r="O26" s="393"/>
      <c r="P26" s="222"/>
      <c r="Q26" s="222"/>
      <c r="R26" s="146"/>
      <c r="S26" s="222"/>
      <c r="T26" s="222"/>
      <c r="U26" s="146"/>
      <c r="V26" s="222"/>
      <c r="W26" s="222"/>
      <c r="X26" s="146"/>
      <c r="Y26" s="222"/>
      <c r="Z26" s="222"/>
      <c r="AA26" s="146"/>
      <c r="AB26" s="222"/>
      <c r="AC26" s="222"/>
      <c r="AD26" s="146"/>
      <c r="AE26" s="280"/>
      <c r="AF26" s="225"/>
      <c r="AG26" s="207"/>
      <c r="AH26" s="207"/>
      <c r="AI26" s="207"/>
      <c r="AJ26" s="207"/>
      <c r="AK26" s="207"/>
      <c r="AL26" s="207"/>
      <c r="AM26" s="207"/>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row>
    <row r="27" spans="1:62" s="98" customFormat="1" ht="15.75" customHeight="1">
      <c r="A27" s="907"/>
      <c r="B27" s="149" t="s">
        <v>694</v>
      </c>
      <c r="C27" s="395"/>
      <c r="D27" s="396"/>
      <c r="E27" s="395"/>
      <c r="F27" s="397"/>
      <c r="G27" s="395"/>
      <c r="H27" s="397"/>
      <c r="I27" s="395"/>
      <c r="J27" s="397"/>
      <c r="K27" s="395"/>
      <c r="L27" s="397"/>
      <c r="M27" s="395"/>
      <c r="N27" s="222"/>
      <c r="O27" s="393"/>
      <c r="P27" s="222"/>
      <c r="Q27" s="222"/>
      <c r="R27" s="146"/>
      <c r="S27" s="222"/>
      <c r="T27" s="222"/>
      <c r="U27" s="146"/>
      <c r="V27" s="222"/>
      <c r="W27" s="222"/>
      <c r="X27" s="146"/>
      <c r="Y27" s="222"/>
      <c r="Z27" s="222"/>
      <c r="AA27" s="146"/>
      <c r="AB27" s="222"/>
      <c r="AC27" s="222"/>
      <c r="AD27" s="146"/>
      <c r="AE27" s="280"/>
      <c r="AF27" s="225"/>
      <c r="AG27" s="207"/>
      <c r="AH27" s="207"/>
      <c r="AI27" s="207"/>
      <c r="AJ27" s="207"/>
      <c r="AK27" s="207"/>
      <c r="AL27" s="207"/>
      <c r="AM27" s="207"/>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c r="BJ27" s="208"/>
    </row>
    <row r="28" spans="1:62" s="98" customFormat="1" ht="15.75" customHeight="1">
      <c r="A28" s="907"/>
      <c r="B28" s="149" t="s">
        <v>695</v>
      </c>
      <c r="C28" s="395"/>
      <c r="D28" s="396"/>
      <c r="E28" s="395"/>
      <c r="F28" s="397"/>
      <c r="G28" s="395"/>
      <c r="H28" s="397"/>
      <c r="I28" s="395"/>
      <c r="J28" s="397"/>
      <c r="K28" s="395"/>
      <c r="L28" s="397"/>
      <c r="M28" s="395"/>
      <c r="N28" s="222"/>
      <c r="O28" s="393"/>
      <c r="P28" s="222"/>
      <c r="Q28" s="222"/>
      <c r="R28" s="146"/>
      <c r="S28" s="222"/>
      <c r="T28" s="222"/>
      <c r="U28" s="146"/>
      <c r="V28" s="222"/>
      <c r="W28" s="222"/>
      <c r="X28" s="146"/>
      <c r="Y28" s="222"/>
      <c r="Z28" s="222"/>
      <c r="AA28" s="146"/>
      <c r="AB28" s="222"/>
      <c r="AC28" s="222"/>
      <c r="AD28" s="146"/>
      <c r="AE28" s="280"/>
      <c r="AF28" s="225"/>
      <c r="AG28" s="207"/>
      <c r="AH28" s="207"/>
      <c r="AI28" s="207"/>
      <c r="AJ28" s="207"/>
      <c r="AK28" s="207"/>
      <c r="AL28" s="207"/>
      <c r="AM28" s="207"/>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row>
    <row r="29" spans="1:62" s="98" customFormat="1" ht="15.75" customHeight="1">
      <c r="A29" s="907"/>
      <c r="B29" s="149" t="s">
        <v>696</v>
      </c>
      <c r="C29" s="395"/>
      <c r="D29" s="396"/>
      <c r="E29" s="395"/>
      <c r="F29" s="397"/>
      <c r="G29" s="395"/>
      <c r="H29" s="397"/>
      <c r="I29" s="395"/>
      <c r="J29" s="397"/>
      <c r="K29" s="395"/>
      <c r="L29" s="397"/>
      <c r="M29" s="395"/>
      <c r="N29" s="222"/>
      <c r="O29" s="393"/>
      <c r="P29" s="222"/>
      <c r="Q29" s="222"/>
      <c r="R29" s="146"/>
      <c r="S29" s="222"/>
      <c r="T29" s="222"/>
      <c r="U29" s="146"/>
      <c r="V29" s="222"/>
      <c r="W29" s="222"/>
      <c r="X29" s="146"/>
      <c r="Y29" s="222"/>
      <c r="Z29" s="222"/>
      <c r="AA29" s="146"/>
      <c r="AB29" s="222"/>
      <c r="AC29" s="222"/>
      <c r="AD29" s="146"/>
      <c r="AE29" s="280"/>
      <c r="AF29" s="225"/>
      <c r="AG29" s="207"/>
      <c r="AH29" s="207"/>
      <c r="AI29" s="207"/>
      <c r="AJ29" s="207"/>
      <c r="AK29" s="207"/>
      <c r="AL29" s="207"/>
      <c r="AM29" s="207"/>
      <c r="AN29" s="208"/>
      <c r="AO29" s="208"/>
      <c r="AP29" s="208"/>
      <c r="AQ29" s="208"/>
      <c r="AR29" s="208"/>
      <c r="AS29" s="208"/>
      <c r="AT29" s="208"/>
      <c r="AU29" s="208"/>
      <c r="AV29" s="208"/>
      <c r="AW29" s="208"/>
      <c r="AX29" s="208"/>
      <c r="AY29" s="208"/>
      <c r="AZ29" s="208"/>
      <c r="BA29" s="208"/>
      <c r="BB29" s="208"/>
      <c r="BC29" s="208"/>
      <c r="BD29" s="208"/>
      <c r="BE29" s="208"/>
      <c r="BF29" s="208"/>
      <c r="BG29" s="208"/>
      <c r="BH29" s="208"/>
      <c r="BI29" s="208"/>
      <c r="BJ29" s="208"/>
    </row>
    <row r="30" spans="1:62" s="98" customFormat="1" ht="15.75" customHeight="1">
      <c r="A30" s="907"/>
      <c r="B30" s="149" t="s">
        <v>697</v>
      </c>
      <c r="C30" s="395"/>
      <c r="D30" s="396"/>
      <c r="E30" s="395"/>
      <c r="F30" s="397"/>
      <c r="G30" s="395"/>
      <c r="H30" s="397"/>
      <c r="I30" s="395"/>
      <c r="J30" s="397"/>
      <c r="K30" s="395"/>
      <c r="L30" s="397"/>
      <c r="M30" s="395"/>
      <c r="N30" s="222"/>
      <c r="O30" s="393"/>
      <c r="P30" s="222"/>
      <c r="Q30" s="222"/>
      <c r="R30" s="146"/>
      <c r="S30" s="222"/>
      <c r="T30" s="222"/>
      <c r="U30" s="146"/>
      <c r="V30" s="222"/>
      <c r="W30" s="222"/>
      <c r="X30" s="146"/>
      <c r="Y30" s="222"/>
      <c r="Z30" s="222"/>
      <c r="AA30" s="146"/>
      <c r="AB30" s="222"/>
      <c r="AC30" s="222"/>
      <c r="AD30" s="146"/>
      <c r="AE30" s="280"/>
      <c r="AF30" s="225"/>
      <c r="AG30" s="207"/>
      <c r="AH30" s="207"/>
      <c r="AI30" s="207"/>
      <c r="AJ30" s="207"/>
      <c r="AK30" s="207"/>
      <c r="AL30" s="207"/>
      <c r="AM30" s="207"/>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row>
    <row r="31" spans="1:62" s="98" customFormat="1" ht="15.75" customHeight="1">
      <c r="A31" s="907"/>
      <c r="B31" s="149" t="s">
        <v>698</v>
      </c>
      <c r="C31" s="395"/>
      <c r="D31" s="396"/>
      <c r="E31" s="395"/>
      <c r="F31" s="397"/>
      <c r="G31" s="395"/>
      <c r="H31" s="397"/>
      <c r="I31" s="395"/>
      <c r="J31" s="397"/>
      <c r="K31" s="395"/>
      <c r="L31" s="397"/>
      <c r="M31" s="395"/>
      <c r="N31" s="222"/>
      <c r="O31" s="393"/>
      <c r="P31" s="222"/>
      <c r="Q31" s="222"/>
      <c r="R31" s="146"/>
      <c r="S31" s="222"/>
      <c r="T31" s="222"/>
      <c r="U31" s="146"/>
      <c r="V31" s="222"/>
      <c r="W31" s="222"/>
      <c r="X31" s="146"/>
      <c r="Y31" s="222"/>
      <c r="Z31" s="222"/>
      <c r="AA31" s="146"/>
      <c r="AB31" s="222"/>
      <c r="AC31" s="222"/>
      <c r="AD31" s="146"/>
      <c r="AE31" s="280"/>
      <c r="AF31" s="225"/>
      <c r="AG31" s="207"/>
      <c r="AH31" s="207"/>
      <c r="AI31" s="207"/>
      <c r="AJ31" s="207"/>
      <c r="AK31" s="207"/>
      <c r="AL31" s="207"/>
      <c r="AM31" s="207"/>
      <c r="AN31" s="208"/>
      <c r="AO31" s="208"/>
      <c r="AP31" s="208"/>
      <c r="AQ31" s="208"/>
      <c r="AR31" s="208"/>
      <c r="AS31" s="208"/>
      <c r="AT31" s="208"/>
      <c r="AU31" s="208"/>
      <c r="AV31" s="208"/>
      <c r="AW31" s="208"/>
      <c r="AX31" s="208"/>
      <c r="AY31" s="208"/>
      <c r="AZ31" s="208"/>
      <c r="BA31" s="208"/>
      <c r="BB31" s="208"/>
      <c r="BC31" s="208"/>
      <c r="BD31" s="208"/>
      <c r="BE31" s="208"/>
      <c r="BF31" s="208"/>
      <c r="BG31" s="208"/>
      <c r="BH31" s="208"/>
      <c r="BI31" s="208"/>
      <c r="BJ31" s="208"/>
    </row>
    <row r="32" spans="1:62" s="98" customFormat="1" ht="15.75" customHeight="1">
      <c r="A32" s="907"/>
      <c r="B32" s="149" t="s">
        <v>699</v>
      </c>
      <c r="C32" s="395"/>
      <c r="D32" s="396"/>
      <c r="E32" s="395"/>
      <c r="F32" s="397"/>
      <c r="G32" s="395"/>
      <c r="H32" s="397"/>
      <c r="I32" s="395"/>
      <c r="J32" s="397"/>
      <c r="K32" s="395"/>
      <c r="L32" s="397"/>
      <c r="M32" s="395"/>
      <c r="N32" s="222"/>
      <c r="O32" s="393"/>
      <c r="P32" s="222"/>
      <c r="Q32" s="222"/>
      <c r="R32" s="146"/>
      <c r="S32" s="222"/>
      <c r="T32" s="222"/>
      <c r="U32" s="146"/>
      <c r="V32" s="222"/>
      <c r="W32" s="222"/>
      <c r="X32" s="146"/>
      <c r="Y32" s="222"/>
      <c r="Z32" s="222"/>
      <c r="AA32" s="146"/>
      <c r="AB32" s="222"/>
      <c r="AC32" s="222"/>
      <c r="AD32" s="146"/>
      <c r="AE32" s="280"/>
      <c r="AF32" s="225"/>
      <c r="AG32" s="207"/>
      <c r="AH32" s="207"/>
      <c r="AI32" s="207"/>
      <c r="AJ32" s="207"/>
      <c r="AK32" s="207"/>
      <c r="AL32" s="207"/>
      <c r="AM32" s="207"/>
      <c r="AN32" s="208"/>
      <c r="AO32" s="208"/>
      <c r="AP32" s="208"/>
      <c r="AQ32" s="208"/>
      <c r="AR32" s="208"/>
      <c r="AS32" s="208"/>
      <c r="AT32" s="208"/>
      <c r="AU32" s="208"/>
      <c r="AV32" s="208"/>
      <c r="AW32" s="208"/>
      <c r="AX32" s="208"/>
      <c r="AY32" s="208"/>
      <c r="AZ32" s="208"/>
      <c r="BA32" s="208"/>
      <c r="BB32" s="208"/>
      <c r="BC32" s="208"/>
      <c r="BD32" s="208"/>
      <c r="BE32" s="208"/>
      <c r="BF32" s="208"/>
      <c r="BG32" s="208"/>
      <c r="BH32" s="208"/>
      <c r="BI32" s="208"/>
      <c r="BJ32" s="208"/>
    </row>
    <row r="33" spans="1:62" s="98" customFormat="1" ht="15.75" customHeight="1">
      <c r="A33" s="907"/>
      <c r="B33" s="149" t="s">
        <v>700</v>
      </c>
      <c r="C33" s="395"/>
      <c r="D33" s="396"/>
      <c r="E33" s="395"/>
      <c r="F33" s="397"/>
      <c r="G33" s="395"/>
      <c r="H33" s="397"/>
      <c r="I33" s="395"/>
      <c r="J33" s="397"/>
      <c r="K33" s="395"/>
      <c r="L33" s="397"/>
      <c r="M33" s="395"/>
      <c r="N33" s="222"/>
      <c r="O33" s="393"/>
      <c r="P33" s="222"/>
      <c r="Q33" s="222"/>
      <c r="R33" s="146"/>
      <c r="S33" s="222"/>
      <c r="T33" s="222"/>
      <c r="U33" s="146"/>
      <c r="V33" s="222"/>
      <c r="W33" s="222"/>
      <c r="X33" s="146"/>
      <c r="Y33" s="222"/>
      <c r="Z33" s="222"/>
      <c r="AA33" s="146"/>
      <c r="AB33" s="222"/>
      <c r="AC33" s="222"/>
      <c r="AD33" s="146"/>
      <c r="AE33" s="280"/>
      <c r="AF33" s="225"/>
      <c r="AG33" s="207"/>
      <c r="AH33" s="207"/>
      <c r="AI33" s="207"/>
      <c r="AJ33" s="207"/>
      <c r="AK33" s="207"/>
      <c r="AL33" s="207"/>
      <c r="AM33" s="207"/>
      <c r="AN33" s="208"/>
      <c r="AO33" s="208"/>
      <c r="AP33" s="208"/>
      <c r="AQ33" s="208"/>
      <c r="AR33" s="208"/>
      <c r="AS33" s="208"/>
      <c r="AT33" s="208"/>
      <c r="AU33" s="208"/>
      <c r="AV33" s="208"/>
      <c r="AW33" s="208"/>
      <c r="AX33" s="208"/>
      <c r="AY33" s="208"/>
      <c r="AZ33" s="208"/>
      <c r="BA33" s="208"/>
      <c r="BB33" s="208"/>
      <c r="BC33" s="208"/>
      <c r="BD33" s="208"/>
      <c r="BE33" s="208"/>
      <c r="BF33" s="208"/>
      <c r="BG33" s="208"/>
      <c r="BH33" s="208"/>
      <c r="BI33" s="208"/>
      <c r="BJ33" s="208"/>
    </row>
    <row r="34" spans="1:62" s="98" customFormat="1" ht="15.75" customHeight="1">
      <c r="A34" s="907"/>
      <c r="B34" s="149" t="s">
        <v>701</v>
      </c>
      <c r="C34" s="395"/>
      <c r="D34" s="396"/>
      <c r="E34" s="395"/>
      <c r="F34" s="397"/>
      <c r="G34" s="395"/>
      <c r="H34" s="397"/>
      <c r="I34" s="395"/>
      <c r="J34" s="397"/>
      <c r="K34" s="395"/>
      <c r="L34" s="397"/>
      <c r="M34" s="395"/>
      <c r="N34" s="222"/>
      <c r="O34" s="393"/>
      <c r="P34" s="222"/>
      <c r="Q34" s="222"/>
      <c r="R34" s="146"/>
      <c r="S34" s="222"/>
      <c r="T34" s="222"/>
      <c r="U34" s="146"/>
      <c r="V34" s="222"/>
      <c r="W34" s="222"/>
      <c r="X34" s="146"/>
      <c r="Y34" s="222"/>
      <c r="Z34" s="222"/>
      <c r="AA34" s="146"/>
      <c r="AB34" s="222"/>
      <c r="AC34" s="222"/>
      <c r="AD34" s="146"/>
      <c r="AE34" s="280"/>
      <c r="AF34" s="225"/>
      <c r="AG34" s="207"/>
      <c r="AH34" s="207"/>
      <c r="AI34" s="207"/>
      <c r="AJ34" s="207"/>
      <c r="AK34" s="207"/>
      <c r="AL34" s="207"/>
      <c r="AM34" s="207"/>
      <c r="AN34" s="208"/>
      <c r="AO34" s="208"/>
      <c r="AP34" s="208"/>
      <c r="AQ34" s="208"/>
      <c r="AR34" s="208"/>
      <c r="AS34" s="208"/>
      <c r="AT34" s="208"/>
      <c r="AU34" s="208"/>
      <c r="AV34" s="208"/>
      <c r="AW34" s="208"/>
      <c r="AX34" s="208"/>
      <c r="AY34" s="208"/>
      <c r="AZ34" s="208"/>
      <c r="BA34" s="208"/>
      <c r="BB34" s="208"/>
      <c r="BC34" s="208"/>
      <c r="BD34" s="208"/>
      <c r="BE34" s="208"/>
      <c r="BF34" s="208"/>
      <c r="BG34" s="208"/>
      <c r="BH34" s="208"/>
      <c r="BI34" s="208"/>
      <c r="BJ34" s="208"/>
    </row>
    <row r="35" spans="1:62" s="98" customFormat="1" ht="15.75" customHeight="1">
      <c r="A35" s="907"/>
      <c r="B35" s="149" t="s">
        <v>702</v>
      </c>
      <c r="C35" s="395"/>
      <c r="D35" s="396"/>
      <c r="E35" s="395"/>
      <c r="F35" s="397"/>
      <c r="G35" s="395"/>
      <c r="H35" s="397"/>
      <c r="I35" s="395"/>
      <c r="J35" s="397"/>
      <c r="K35" s="395"/>
      <c r="L35" s="397"/>
      <c r="M35" s="395"/>
      <c r="N35" s="222"/>
      <c r="O35" s="393"/>
      <c r="P35" s="222"/>
      <c r="Q35" s="222"/>
      <c r="R35" s="146"/>
      <c r="S35" s="222"/>
      <c r="T35" s="222"/>
      <c r="U35" s="146"/>
      <c r="V35" s="222"/>
      <c r="W35" s="222"/>
      <c r="X35" s="146"/>
      <c r="Y35" s="222"/>
      <c r="Z35" s="222"/>
      <c r="AA35" s="146"/>
      <c r="AB35" s="222"/>
      <c r="AC35" s="222"/>
      <c r="AD35" s="146"/>
      <c r="AE35" s="280"/>
      <c r="AF35" s="225"/>
      <c r="AG35" s="207"/>
      <c r="AH35" s="207"/>
      <c r="AI35" s="207"/>
      <c r="AJ35" s="207"/>
      <c r="AK35" s="207"/>
      <c r="AL35" s="207"/>
      <c r="AM35" s="207"/>
      <c r="AN35" s="208"/>
      <c r="AO35" s="208"/>
      <c r="AP35" s="208"/>
      <c r="AQ35" s="208"/>
      <c r="AR35" s="208"/>
      <c r="AS35" s="208"/>
      <c r="AT35" s="208"/>
      <c r="AU35" s="208"/>
      <c r="AV35" s="208"/>
      <c r="AW35" s="208"/>
      <c r="AX35" s="208"/>
      <c r="AY35" s="208"/>
      <c r="AZ35" s="208"/>
      <c r="BA35" s="208"/>
      <c r="BB35" s="208"/>
      <c r="BC35" s="208"/>
      <c r="BD35" s="208"/>
      <c r="BE35" s="208"/>
      <c r="BF35" s="208"/>
      <c r="BG35" s="208"/>
      <c r="BH35" s="208"/>
      <c r="BI35" s="208"/>
      <c r="BJ35" s="208"/>
    </row>
    <row r="36" spans="1:62" s="98" customFormat="1" ht="15.75" customHeight="1">
      <c r="A36" s="907"/>
      <c r="B36" s="149" t="s">
        <v>703</v>
      </c>
      <c r="C36" s="395"/>
      <c r="D36" s="396"/>
      <c r="E36" s="395"/>
      <c r="F36" s="397"/>
      <c r="G36" s="395"/>
      <c r="H36" s="397"/>
      <c r="I36" s="395"/>
      <c r="J36" s="397"/>
      <c r="K36" s="395"/>
      <c r="L36" s="397"/>
      <c r="M36" s="395"/>
      <c r="N36" s="222"/>
      <c r="O36" s="393"/>
      <c r="P36" s="222"/>
      <c r="Q36" s="222"/>
      <c r="R36" s="146"/>
      <c r="S36" s="222"/>
      <c r="T36" s="222"/>
      <c r="U36" s="146"/>
      <c r="V36" s="222"/>
      <c r="W36" s="222"/>
      <c r="X36" s="146"/>
      <c r="Y36" s="222"/>
      <c r="Z36" s="222"/>
      <c r="AA36" s="146"/>
      <c r="AB36" s="222"/>
      <c r="AC36" s="222"/>
      <c r="AD36" s="146"/>
      <c r="AE36" s="280"/>
      <c r="AF36" s="225"/>
      <c r="AG36" s="207"/>
      <c r="AH36" s="207"/>
      <c r="AI36" s="207"/>
      <c r="AJ36" s="207"/>
      <c r="AK36" s="207"/>
      <c r="AL36" s="207"/>
      <c r="AM36" s="207"/>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row>
    <row r="37" spans="1:62" s="98" customFormat="1" ht="15.75" customHeight="1">
      <c r="A37" s="907"/>
      <c r="B37" s="149" t="s">
        <v>704</v>
      </c>
      <c r="C37" s="395"/>
      <c r="D37" s="396"/>
      <c r="E37" s="395"/>
      <c r="F37" s="397"/>
      <c r="G37" s="395"/>
      <c r="H37" s="397"/>
      <c r="I37" s="395"/>
      <c r="J37" s="397"/>
      <c r="K37" s="395"/>
      <c r="L37" s="397"/>
      <c r="M37" s="395"/>
      <c r="N37" s="222"/>
      <c r="O37" s="393"/>
      <c r="P37" s="222"/>
      <c r="Q37" s="222"/>
      <c r="R37" s="146"/>
      <c r="S37" s="222"/>
      <c r="T37" s="222"/>
      <c r="U37" s="146"/>
      <c r="V37" s="222"/>
      <c r="W37" s="222"/>
      <c r="X37" s="146"/>
      <c r="Y37" s="222"/>
      <c r="Z37" s="222"/>
      <c r="AA37" s="146"/>
      <c r="AB37" s="222"/>
      <c r="AC37" s="222"/>
      <c r="AD37" s="146"/>
      <c r="AE37" s="280"/>
      <c r="AF37" s="225"/>
      <c r="AG37" s="207"/>
      <c r="AH37" s="207"/>
      <c r="AI37" s="207"/>
      <c r="AJ37" s="207"/>
      <c r="AK37" s="207"/>
      <c r="AL37" s="207"/>
      <c r="AM37" s="207"/>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row>
    <row r="38" spans="1:62" s="98" customFormat="1" ht="15.75" customHeight="1">
      <c r="A38" s="907"/>
      <c r="B38" s="149" t="s">
        <v>705</v>
      </c>
      <c r="C38" s="395"/>
      <c r="D38" s="396"/>
      <c r="E38" s="395"/>
      <c r="F38" s="397"/>
      <c r="G38" s="395"/>
      <c r="H38" s="397"/>
      <c r="I38" s="395"/>
      <c r="J38" s="397"/>
      <c r="K38" s="395"/>
      <c r="L38" s="397"/>
      <c r="M38" s="395"/>
      <c r="N38" s="222"/>
      <c r="O38" s="393"/>
      <c r="P38" s="222"/>
      <c r="Q38" s="222"/>
      <c r="R38" s="146"/>
      <c r="S38" s="222"/>
      <c r="T38" s="222"/>
      <c r="U38" s="146"/>
      <c r="V38" s="222"/>
      <c r="W38" s="222"/>
      <c r="X38" s="146"/>
      <c r="Y38" s="222"/>
      <c r="Z38" s="222"/>
      <c r="AA38" s="146"/>
      <c r="AB38" s="222"/>
      <c r="AC38" s="222"/>
      <c r="AD38" s="146"/>
      <c r="AE38" s="280"/>
      <c r="AF38" s="225"/>
      <c r="AG38" s="207"/>
      <c r="AH38" s="207"/>
      <c r="AI38" s="207"/>
      <c r="AJ38" s="207"/>
      <c r="AK38" s="207"/>
      <c r="AL38" s="207"/>
      <c r="AM38" s="207"/>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row>
    <row r="39" spans="1:62" s="98" customFormat="1" ht="15.75" customHeight="1">
      <c r="A39" s="907"/>
      <c r="B39" s="149" t="s">
        <v>706</v>
      </c>
      <c r="C39" s="395"/>
      <c r="D39" s="396"/>
      <c r="E39" s="395"/>
      <c r="F39" s="397"/>
      <c r="G39" s="395"/>
      <c r="H39" s="397"/>
      <c r="I39" s="395"/>
      <c r="J39" s="397"/>
      <c r="K39" s="395"/>
      <c r="L39" s="397"/>
      <c r="M39" s="395"/>
      <c r="N39" s="222"/>
      <c r="O39" s="393"/>
      <c r="P39" s="222"/>
      <c r="Q39" s="222"/>
      <c r="R39" s="146"/>
      <c r="S39" s="222"/>
      <c r="T39" s="222"/>
      <c r="U39" s="146"/>
      <c r="V39" s="222"/>
      <c r="W39" s="222"/>
      <c r="X39" s="146"/>
      <c r="Y39" s="222"/>
      <c r="Z39" s="222"/>
      <c r="AA39" s="146"/>
      <c r="AB39" s="222"/>
      <c r="AC39" s="222"/>
      <c r="AD39" s="146"/>
      <c r="AE39" s="280"/>
      <c r="AF39" s="225"/>
      <c r="AG39" s="207"/>
      <c r="AH39" s="207"/>
      <c r="AI39" s="207"/>
      <c r="AJ39" s="207"/>
      <c r="AK39" s="207"/>
      <c r="AL39" s="207"/>
      <c r="AM39" s="207"/>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row>
    <row r="40" spans="1:62" s="98" customFormat="1" ht="15.75" customHeight="1">
      <c r="A40" s="907"/>
      <c r="B40" s="149" t="s">
        <v>707</v>
      </c>
      <c r="C40" s="395"/>
      <c r="D40" s="396"/>
      <c r="E40" s="395"/>
      <c r="F40" s="397"/>
      <c r="G40" s="395"/>
      <c r="H40" s="397"/>
      <c r="I40" s="395"/>
      <c r="J40" s="397"/>
      <c r="K40" s="395"/>
      <c r="L40" s="397"/>
      <c r="M40" s="395"/>
      <c r="N40" s="222"/>
      <c r="O40" s="393"/>
      <c r="P40" s="222"/>
      <c r="Q40" s="222"/>
      <c r="R40" s="146"/>
      <c r="S40" s="222"/>
      <c r="T40" s="222"/>
      <c r="U40" s="146"/>
      <c r="V40" s="222"/>
      <c r="W40" s="222"/>
      <c r="X40" s="146"/>
      <c r="Y40" s="222"/>
      <c r="Z40" s="222"/>
      <c r="AA40" s="146"/>
      <c r="AB40" s="222"/>
      <c r="AC40" s="222"/>
      <c r="AD40" s="146"/>
      <c r="AE40" s="280"/>
      <c r="AF40" s="225"/>
      <c r="AG40" s="207"/>
      <c r="AH40" s="207"/>
      <c r="AI40" s="207"/>
      <c r="AJ40" s="207"/>
      <c r="AK40" s="207"/>
      <c r="AL40" s="207"/>
      <c r="AM40" s="207"/>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row>
    <row r="41" spans="1:62" s="98" customFormat="1" ht="15.75" customHeight="1">
      <c r="A41" s="907"/>
      <c r="B41" s="149" t="s">
        <v>708</v>
      </c>
      <c r="C41" s="395"/>
      <c r="D41" s="396"/>
      <c r="E41" s="395"/>
      <c r="F41" s="397"/>
      <c r="G41" s="395"/>
      <c r="H41" s="397"/>
      <c r="I41" s="395"/>
      <c r="J41" s="397"/>
      <c r="K41" s="395"/>
      <c r="L41" s="397"/>
      <c r="M41" s="395"/>
      <c r="N41" s="222"/>
      <c r="O41" s="393"/>
      <c r="P41" s="222"/>
      <c r="Q41" s="222"/>
      <c r="R41" s="146"/>
      <c r="S41" s="222"/>
      <c r="T41" s="222"/>
      <c r="U41" s="146"/>
      <c r="V41" s="222"/>
      <c r="W41" s="222"/>
      <c r="X41" s="146"/>
      <c r="Y41" s="222"/>
      <c r="Z41" s="222"/>
      <c r="AA41" s="146"/>
      <c r="AB41" s="222"/>
      <c r="AC41" s="222"/>
      <c r="AD41" s="146"/>
      <c r="AE41" s="280"/>
      <c r="AF41" s="225"/>
      <c r="AG41" s="207"/>
      <c r="AH41" s="207"/>
      <c r="AI41" s="207"/>
      <c r="AJ41" s="207"/>
      <c r="AK41" s="207"/>
      <c r="AL41" s="207"/>
      <c r="AM41" s="207"/>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row>
    <row r="42" spans="1:62" s="98" customFormat="1" ht="15.75" customHeight="1">
      <c r="A42" s="907"/>
      <c r="B42" s="149" t="s">
        <v>709</v>
      </c>
      <c r="C42" s="401"/>
      <c r="D42" s="402"/>
      <c r="E42" s="401"/>
      <c r="F42" s="403"/>
      <c r="G42" s="401"/>
      <c r="H42" s="403"/>
      <c r="I42" s="401"/>
      <c r="J42" s="403"/>
      <c r="K42" s="401"/>
      <c r="L42" s="403"/>
      <c r="M42" s="401"/>
      <c r="N42" s="222"/>
      <c r="O42" s="393"/>
      <c r="P42" s="222"/>
      <c r="Q42" s="222"/>
      <c r="R42" s="146"/>
      <c r="S42" s="222"/>
      <c r="T42" s="222"/>
      <c r="U42" s="146"/>
      <c r="V42" s="222"/>
      <c r="W42" s="222"/>
      <c r="X42" s="146"/>
      <c r="Y42" s="222"/>
      <c r="Z42" s="222"/>
      <c r="AA42" s="146"/>
      <c r="AB42" s="222"/>
      <c r="AC42" s="222"/>
      <c r="AD42" s="146"/>
      <c r="AE42" s="280"/>
      <c r="AF42" s="225"/>
      <c r="AG42" s="207"/>
      <c r="AH42" s="207"/>
      <c r="AI42" s="207"/>
      <c r="AJ42" s="207"/>
      <c r="AK42" s="207"/>
      <c r="AL42" s="207"/>
      <c r="AM42" s="207"/>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row>
    <row r="43" spans="1:62" s="98" customFormat="1" ht="29.25" customHeight="1" thickBot="1">
      <c r="A43" s="576"/>
      <c r="B43" s="147" t="s">
        <v>93</v>
      </c>
      <c r="C43" s="406">
        <f>SUM(C23:C42)</f>
        <v>0</v>
      </c>
      <c r="D43" s="223"/>
      <c r="E43" s="407">
        <f>SUM(E23:E42)</f>
        <v>0</v>
      </c>
      <c r="F43" s="223"/>
      <c r="G43" s="406">
        <f>SUM(G23:G42)</f>
        <v>0</v>
      </c>
      <c r="H43" s="223"/>
      <c r="I43" s="406">
        <f>SUM(I23:I42)</f>
        <v>0</v>
      </c>
      <c r="J43" s="223"/>
      <c r="K43" s="406">
        <f>SUM(K23:K42)</f>
        <v>0</v>
      </c>
      <c r="L43" s="223"/>
      <c r="M43" s="406">
        <f>SUM(M23:M42)</f>
        <v>0</v>
      </c>
      <c r="N43" s="299"/>
      <c r="O43" s="223"/>
      <c r="P43" s="223"/>
      <c r="Q43" s="223"/>
      <c r="R43" s="221"/>
      <c r="S43" s="223"/>
      <c r="T43" s="223"/>
      <c r="U43" s="221"/>
      <c r="V43" s="223"/>
      <c r="W43" s="223"/>
      <c r="X43" s="221"/>
      <c r="Y43" s="223"/>
      <c r="Z43" s="223"/>
      <c r="AA43" s="221"/>
      <c r="AB43" s="223"/>
      <c r="AC43" s="223"/>
      <c r="AD43" s="221"/>
      <c r="AE43" s="281"/>
      <c r="AF43" s="226"/>
      <c r="AG43" s="207"/>
      <c r="AH43" s="207"/>
      <c r="AI43" s="207"/>
      <c r="AJ43" s="207"/>
      <c r="AK43" s="207"/>
      <c r="AL43" s="207"/>
      <c r="AM43" s="207"/>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row>
    <row r="44" spans="1:62" s="68" customFormat="1" ht="24" customHeight="1" thickBot="1">
      <c r="C44" s="388"/>
      <c r="E44" s="388"/>
      <c r="G44" s="388"/>
      <c r="I44" s="388"/>
      <c r="K44" s="391"/>
      <c r="L44" s="171"/>
      <c r="M44" s="391"/>
      <c r="N44" s="171"/>
      <c r="O44" s="171"/>
      <c r="AG44" s="207"/>
      <c r="AH44" s="207"/>
      <c r="AI44" s="207"/>
      <c r="AJ44" s="207"/>
      <c r="AK44" s="207"/>
      <c r="AL44" s="207"/>
      <c r="AM44" s="207"/>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row>
    <row r="45" spans="1:62" s="68" customFormat="1" ht="24" customHeight="1" thickBot="1">
      <c r="A45" s="575" t="s">
        <v>710</v>
      </c>
      <c r="B45" s="908" t="s">
        <v>687</v>
      </c>
      <c r="C45" s="744" t="s">
        <v>99</v>
      </c>
      <c r="D45" s="918"/>
      <c r="E45" s="918"/>
      <c r="F45" s="918"/>
      <c r="G45" s="918"/>
      <c r="H45" s="918"/>
      <c r="I45" s="918"/>
      <c r="J45" s="918"/>
      <c r="K45" s="918"/>
      <c r="L45" s="918"/>
      <c r="M45" s="918"/>
      <c r="N45" s="745"/>
      <c r="O45" s="921" t="s">
        <v>242</v>
      </c>
      <c r="P45" s="922"/>
      <c r="Q45" s="922"/>
      <c r="R45" s="922"/>
      <c r="S45" s="922"/>
      <c r="T45" s="922"/>
      <c r="U45" s="922"/>
      <c r="V45" s="922"/>
      <c r="W45" s="922"/>
      <c r="X45" s="922"/>
      <c r="Y45" s="922"/>
      <c r="Z45" s="922"/>
      <c r="AA45" s="922"/>
      <c r="AB45" s="922"/>
      <c r="AC45" s="922"/>
      <c r="AD45" s="922"/>
      <c r="AE45" s="922"/>
      <c r="AF45" s="923"/>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row>
    <row r="46" spans="1:62" s="68" customFormat="1" ht="24" customHeight="1" thickBot="1">
      <c r="A46" s="907"/>
      <c r="B46" s="909"/>
      <c r="C46" s="744" t="s">
        <v>270</v>
      </c>
      <c r="D46" s="745"/>
      <c r="E46" s="744" t="s">
        <v>271</v>
      </c>
      <c r="F46" s="745"/>
      <c r="G46" s="744" t="s">
        <v>272</v>
      </c>
      <c r="H46" s="745"/>
      <c r="I46" s="744" t="s">
        <v>273</v>
      </c>
      <c r="J46" s="745"/>
      <c r="K46" s="744" t="s">
        <v>650</v>
      </c>
      <c r="L46" s="745"/>
      <c r="M46" s="744" t="s">
        <v>275</v>
      </c>
      <c r="N46" s="745"/>
      <c r="O46" s="921" t="s">
        <v>270</v>
      </c>
      <c r="P46" s="922"/>
      <c r="Q46" s="923"/>
      <c r="R46" s="921" t="s">
        <v>271</v>
      </c>
      <c r="S46" s="922"/>
      <c r="T46" s="923"/>
      <c r="U46" s="921" t="s">
        <v>272</v>
      </c>
      <c r="V46" s="922"/>
      <c r="W46" s="923"/>
      <c r="X46" s="921" t="s">
        <v>273</v>
      </c>
      <c r="Y46" s="922"/>
      <c r="Z46" s="923"/>
      <c r="AA46" s="921" t="s">
        <v>650</v>
      </c>
      <c r="AB46" s="922"/>
      <c r="AC46" s="923"/>
      <c r="AD46" s="921" t="s">
        <v>275</v>
      </c>
      <c r="AE46" s="922"/>
      <c r="AF46" s="923"/>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row>
    <row r="47" spans="1:62" s="68" customFormat="1" ht="29.25" customHeight="1" thickBot="1">
      <c r="A47" s="907"/>
      <c r="B47" s="910"/>
      <c r="C47" s="227" t="s">
        <v>100</v>
      </c>
      <c r="D47" s="210" t="s">
        <v>688</v>
      </c>
      <c r="E47" s="227" t="s">
        <v>100</v>
      </c>
      <c r="F47" s="210" t="s">
        <v>688</v>
      </c>
      <c r="G47" s="227" t="s">
        <v>100</v>
      </c>
      <c r="H47" s="210" t="s">
        <v>688</v>
      </c>
      <c r="I47" s="227" t="s">
        <v>100</v>
      </c>
      <c r="J47" s="210" t="s">
        <v>688</v>
      </c>
      <c r="K47" s="227" t="s">
        <v>100</v>
      </c>
      <c r="L47" s="210" t="s">
        <v>688</v>
      </c>
      <c r="M47" s="227" t="s">
        <v>100</v>
      </c>
      <c r="N47" s="210" t="s">
        <v>688</v>
      </c>
      <c r="O47" s="213" t="s">
        <v>100</v>
      </c>
      <c r="P47" s="213" t="s">
        <v>689</v>
      </c>
      <c r="Q47" s="213" t="s">
        <v>229</v>
      </c>
      <c r="R47" s="213" t="s">
        <v>100</v>
      </c>
      <c r="S47" s="213" t="s">
        <v>689</v>
      </c>
      <c r="T47" s="213" t="s">
        <v>229</v>
      </c>
      <c r="U47" s="213" t="s">
        <v>100</v>
      </c>
      <c r="V47" s="213" t="s">
        <v>689</v>
      </c>
      <c r="W47" s="213" t="s">
        <v>229</v>
      </c>
      <c r="X47" s="213" t="s">
        <v>100</v>
      </c>
      <c r="Y47" s="213" t="s">
        <v>689</v>
      </c>
      <c r="Z47" s="213" t="s">
        <v>229</v>
      </c>
      <c r="AA47" s="213" t="s">
        <v>100</v>
      </c>
      <c r="AB47" s="213" t="s">
        <v>689</v>
      </c>
      <c r="AC47" s="213" t="s">
        <v>229</v>
      </c>
      <c r="AD47" s="213" t="s">
        <v>100</v>
      </c>
      <c r="AE47" s="213" t="s">
        <v>689</v>
      </c>
      <c r="AF47" s="213" t="s">
        <v>229</v>
      </c>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row>
    <row r="48" spans="1:62" s="68" customFormat="1" ht="16.899999999999999">
      <c r="A48" s="907"/>
      <c r="B48" s="295" t="s">
        <v>690</v>
      </c>
      <c r="C48" s="395"/>
      <c r="D48" s="398"/>
      <c r="E48" s="395"/>
      <c r="F48" s="399"/>
      <c r="G48" s="395"/>
      <c r="H48" s="399"/>
      <c r="I48" s="395"/>
      <c r="J48" s="399"/>
      <c r="K48" s="395"/>
      <c r="L48" s="399"/>
      <c r="M48" s="395"/>
      <c r="N48" s="225"/>
      <c r="O48" s="146"/>
      <c r="P48" s="222"/>
      <c r="Q48" s="225"/>
      <c r="R48" s="146"/>
      <c r="S48" s="222"/>
      <c r="T48" s="225"/>
      <c r="U48" s="146"/>
      <c r="V48" s="222"/>
      <c r="W48" s="225"/>
      <c r="X48" s="146"/>
      <c r="Y48" s="222"/>
      <c r="Z48" s="225"/>
      <c r="AA48" s="146"/>
      <c r="AB48" s="222"/>
      <c r="AC48" s="225"/>
      <c r="AD48" s="146"/>
      <c r="AE48" s="280"/>
      <c r="AF48" s="225"/>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row>
    <row r="49" spans="1:62" s="68" customFormat="1" ht="16.899999999999999">
      <c r="A49" s="907"/>
      <c r="B49" s="296" t="s">
        <v>691</v>
      </c>
      <c r="C49" s="395"/>
      <c r="D49" s="398"/>
      <c r="E49" s="395"/>
      <c r="F49" s="399"/>
      <c r="G49" s="395"/>
      <c r="H49" s="399"/>
      <c r="I49" s="395"/>
      <c r="J49" s="399"/>
      <c r="K49" s="395"/>
      <c r="L49" s="399"/>
      <c r="M49" s="395"/>
      <c r="N49" s="225"/>
      <c r="O49" s="146"/>
      <c r="P49" s="222"/>
      <c r="Q49" s="225"/>
      <c r="R49" s="146"/>
      <c r="S49" s="222"/>
      <c r="T49" s="225"/>
      <c r="U49" s="146"/>
      <c r="V49" s="222"/>
      <c r="W49" s="225"/>
      <c r="X49" s="146"/>
      <c r="Y49" s="222"/>
      <c r="Z49" s="225"/>
      <c r="AA49" s="146"/>
      <c r="AB49" s="222"/>
      <c r="AC49" s="225"/>
      <c r="AD49" s="146"/>
      <c r="AE49" s="280"/>
      <c r="AF49" s="225"/>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row>
    <row r="50" spans="1:62" s="68" customFormat="1" ht="16.899999999999999">
      <c r="A50" s="907"/>
      <c r="B50" s="296" t="s">
        <v>692</v>
      </c>
      <c r="C50" s="395"/>
      <c r="D50" s="398"/>
      <c r="E50" s="395"/>
      <c r="F50" s="399"/>
      <c r="G50" s="395"/>
      <c r="H50" s="399"/>
      <c r="I50" s="395"/>
      <c r="J50" s="399"/>
      <c r="K50" s="395"/>
      <c r="L50" s="399"/>
      <c r="M50" s="395"/>
      <c r="N50" s="225"/>
      <c r="O50" s="146"/>
      <c r="P50" s="222"/>
      <c r="Q50" s="225"/>
      <c r="R50" s="146"/>
      <c r="S50" s="222"/>
      <c r="T50" s="225"/>
      <c r="U50" s="146"/>
      <c r="V50" s="222"/>
      <c r="W50" s="225"/>
      <c r="X50" s="146"/>
      <c r="Y50" s="222"/>
      <c r="Z50" s="225"/>
      <c r="AA50" s="146"/>
      <c r="AB50" s="222"/>
      <c r="AC50" s="225"/>
      <c r="AD50" s="146"/>
      <c r="AE50" s="280"/>
      <c r="AF50" s="225"/>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row>
    <row r="51" spans="1:62" s="68" customFormat="1" ht="16.899999999999999">
      <c r="A51" s="907"/>
      <c r="B51" s="296" t="s">
        <v>693</v>
      </c>
      <c r="C51" s="395"/>
      <c r="D51" s="398"/>
      <c r="E51" s="395"/>
      <c r="F51" s="399"/>
      <c r="G51" s="395"/>
      <c r="H51" s="399"/>
      <c r="I51" s="395"/>
      <c r="J51" s="399"/>
      <c r="K51" s="395"/>
      <c r="L51" s="399"/>
      <c r="M51" s="395"/>
      <c r="N51" s="225"/>
      <c r="O51" s="146"/>
      <c r="P51" s="222"/>
      <c r="Q51" s="225"/>
      <c r="R51" s="146"/>
      <c r="S51" s="222"/>
      <c r="T51" s="225"/>
      <c r="U51" s="146"/>
      <c r="V51" s="222"/>
      <c r="W51" s="225"/>
      <c r="X51" s="146"/>
      <c r="Y51" s="222"/>
      <c r="Z51" s="225"/>
      <c r="AA51" s="146"/>
      <c r="AB51" s="222"/>
      <c r="AC51" s="225"/>
      <c r="AD51" s="146"/>
      <c r="AE51" s="280"/>
      <c r="AF51" s="225"/>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row>
    <row r="52" spans="1:62" s="68" customFormat="1" ht="16.899999999999999">
      <c r="A52" s="907"/>
      <c r="B52" s="296" t="s">
        <v>694</v>
      </c>
      <c r="C52" s="395"/>
      <c r="D52" s="398"/>
      <c r="E52" s="395"/>
      <c r="F52" s="399"/>
      <c r="G52" s="395"/>
      <c r="H52" s="399"/>
      <c r="I52" s="395"/>
      <c r="J52" s="399"/>
      <c r="K52" s="395"/>
      <c r="L52" s="399"/>
      <c r="M52" s="395"/>
      <c r="N52" s="225"/>
      <c r="O52" s="146"/>
      <c r="P52" s="222"/>
      <c r="Q52" s="225"/>
      <c r="R52" s="146"/>
      <c r="S52" s="222"/>
      <c r="T52" s="225"/>
      <c r="U52" s="146"/>
      <c r="V52" s="222"/>
      <c r="W52" s="225"/>
      <c r="X52" s="146"/>
      <c r="Y52" s="222"/>
      <c r="Z52" s="225"/>
      <c r="AA52" s="146"/>
      <c r="AB52" s="222"/>
      <c r="AC52" s="225"/>
      <c r="AD52" s="146"/>
      <c r="AE52" s="280"/>
      <c r="AF52" s="225"/>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row>
    <row r="53" spans="1:62" s="68" customFormat="1" ht="16.899999999999999">
      <c r="A53" s="907"/>
      <c r="B53" s="296" t="s">
        <v>695</v>
      </c>
      <c r="C53" s="395"/>
      <c r="D53" s="398"/>
      <c r="E53" s="395"/>
      <c r="F53" s="399"/>
      <c r="G53" s="395"/>
      <c r="H53" s="399"/>
      <c r="I53" s="395"/>
      <c r="J53" s="399"/>
      <c r="K53" s="395"/>
      <c r="L53" s="399"/>
      <c r="M53" s="395"/>
      <c r="N53" s="225"/>
      <c r="O53" s="146"/>
      <c r="P53" s="222"/>
      <c r="Q53" s="225"/>
      <c r="R53" s="146"/>
      <c r="S53" s="222"/>
      <c r="T53" s="225"/>
      <c r="U53" s="146"/>
      <c r="V53" s="222"/>
      <c r="W53" s="225"/>
      <c r="X53" s="146"/>
      <c r="Y53" s="222"/>
      <c r="Z53" s="225"/>
      <c r="AA53" s="146"/>
      <c r="AB53" s="222"/>
      <c r="AC53" s="225"/>
      <c r="AD53" s="146"/>
      <c r="AE53" s="280"/>
      <c r="AF53" s="225"/>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row>
    <row r="54" spans="1:62" s="68" customFormat="1" ht="16.899999999999999">
      <c r="A54" s="907"/>
      <c r="B54" s="296" t="s">
        <v>696</v>
      </c>
      <c r="C54" s="395"/>
      <c r="D54" s="398"/>
      <c r="E54" s="395"/>
      <c r="F54" s="399"/>
      <c r="G54" s="395"/>
      <c r="H54" s="399"/>
      <c r="I54" s="395"/>
      <c r="J54" s="399"/>
      <c r="K54" s="395"/>
      <c r="L54" s="399"/>
      <c r="M54" s="395"/>
      <c r="N54" s="225"/>
      <c r="O54" s="146"/>
      <c r="P54" s="222"/>
      <c r="Q54" s="225"/>
      <c r="R54" s="146"/>
      <c r="S54" s="222"/>
      <c r="T54" s="225"/>
      <c r="U54" s="146"/>
      <c r="V54" s="222"/>
      <c r="W54" s="225"/>
      <c r="X54" s="146"/>
      <c r="Y54" s="222"/>
      <c r="Z54" s="225"/>
      <c r="AA54" s="146"/>
      <c r="AB54" s="222"/>
      <c r="AC54" s="225"/>
      <c r="AD54" s="146"/>
      <c r="AE54" s="280"/>
      <c r="AF54" s="225"/>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row>
    <row r="55" spans="1:62" s="68" customFormat="1" ht="16.899999999999999">
      <c r="A55" s="907"/>
      <c r="B55" s="296" t="s">
        <v>697</v>
      </c>
      <c r="C55" s="395"/>
      <c r="D55" s="398"/>
      <c r="E55" s="395"/>
      <c r="F55" s="399"/>
      <c r="G55" s="395"/>
      <c r="H55" s="399"/>
      <c r="I55" s="395"/>
      <c r="J55" s="399"/>
      <c r="K55" s="395"/>
      <c r="L55" s="399"/>
      <c r="M55" s="395"/>
      <c r="N55" s="225"/>
      <c r="O55" s="146"/>
      <c r="P55" s="222"/>
      <c r="Q55" s="225"/>
      <c r="R55" s="146"/>
      <c r="S55" s="222"/>
      <c r="T55" s="225"/>
      <c r="U55" s="146"/>
      <c r="V55" s="222"/>
      <c r="W55" s="225"/>
      <c r="X55" s="146"/>
      <c r="Y55" s="222"/>
      <c r="Z55" s="225"/>
      <c r="AA55" s="146"/>
      <c r="AB55" s="222"/>
      <c r="AC55" s="225"/>
      <c r="AD55" s="146"/>
      <c r="AE55" s="280"/>
      <c r="AF55" s="225"/>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row>
    <row r="56" spans="1:62" s="68" customFormat="1" ht="16.899999999999999">
      <c r="A56" s="907"/>
      <c r="B56" s="296" t="s">
        <v>698</v>
      </c>
      <c r="C56" s="395"/>
      <c r="D56" s="398"/>
      <c r="E56" s="395"/>
      <c r="F56" s="399"/>
      <c r="G56" s="395"/>
      <c r="H56" s="399"/>
      <c r="I56" s="395"/>
      <c r="J56" s="399"/>
      <c r="K56" s="395"/>
      <c r="L56" s="399"/>
      <c r="M56" s="395"/>
      <c r="N56" s="225"/>
      <c r="O56" s="146"/>
      <c r="P56" s="222"/>
      <c r="Q56" s="225"/>
      <c r="R56" s="146"/>
      <c r="S56" s="222"/>
      <c r="T56" s="225"/>
      <c r="U56" s="146"/>
      <c r="V56" s="222"/>
      <c r="W56" s="225"/>
      <c r="X56" s="146"/>
      <c r="Y56" s="222"/>
      <c r="Z56" s="225"/>
      <c r="AA56" s="146"/>
      <c r="AB56" s="222"/>
      <c r="AC56" s="225"/>
      <c r="AD56" s="146"/>
      <c r="AE56" s="280"/>
      <c r="AF56" s="225"/>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row>
    <row r="57" spans="1:62" s="68" customFormat="1" ht="16.899999999999999">
      <c r="A57" s="907"/>
      <c r="B57" s="296" t="s">
        <v>699</v>
      </c>
      <c r="C57" s="395"/>
      <c r="D57" s="398"/>
      <c r="E57" s="395"/>
      <c r="F57" s="399"/>
      <c r="G57" s="395"/>
      <c r="H57" s="399"/>
      <c r="I57" s="395"/>
      <c r="J57" s="399"/>
      <c r="K57" s="395"/>
      <c r="L57" s="399"/>
      <c r="M57" s="395"/>
      <c r="N57" s="225"/>
      <c r="O57" s="146"/>
      <c r="P57" s="222"/>
      <c r="Q57" s="225"/>
      <c r="R57" s="146"/>
      <c r="S57" s="222"/>
      <c r="T57" s="225"/>
      <c r="U57" s="146"/>
      <c r="V57" s="222"/>
      <c r="W57" s="225"/>
      <c r="X57" s="146"/>
      <c r="Y57" s="222"/>
      <c r="Z57" s="225"/>
      <c r="AA57" s="146"/>
      <c r="AB57" s="222"/>
      <c r="AC57" s="225"/>
      <c r="AD57" s="146"/>
      <c r="AE57" s="280"/>
      <c r="AF57" s="225"/>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row>
    <row r="58" spans="1:62" s="68" customFormat="1" ht="16.899999999999999">
      <c r="A58" s="907"/>
      <c r="B58" s="296" t="s">
        <v>700</v>
      </c>
      <c r="C58" s="395"/>
      <c r="D58" s="398"/>
      <c r="E58" s="395"/>
      <c r="F58" s="399"/>
      <c r="G58" s="395"/>
      <c r="H58" s="399"/>
      <c r="I58" s="395"/>
      <c r="J58" s="399"/>
      <c r="K58" s="395"/>
      <c r="L58" s="399"/>
      <c r="M58" s="395"/>
      <c r="N58" s="225"/>
      <c r="O58" s="146"/>
      <c r="P58" s="222"/>
      <c r="Q58" s="225"/>
      <c r="R58" s="146"/>
      <c r="S58" s="222"/>
      <c r="T58" s="225"/>
      <c r="U58" s="146"/>
      <c r="V58" s="222"/>
      <c r="W58" s="225"/>
      <c r="X58" s="146"/>
      <c r="Y58" s="222"/>
      <c r="Z58" s="225"/>
      <c r="AA58" s="146"/>
      <c r="AB58" s="222"/>
      <c r="AC58" s="225"/>
      <c r="AD58" s="146"/>
      <c r="AE58" s="280"/>
      <c r="AF58" s="225"/>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row>
    <row r="59" spans="1:62" s="68" customFormat="1" ht="16.899999999999999">
      <c r="A59" s="907"/>
      <c r="B59" s="296" t="s">
        <v>701</v>
      </c>
      <c r="C59" s="395"/>
      <c r="D59" s="398"/>
      <c r="E59" s="395"/>
      <c r="F59" s="399"/>
      <c r="G59" s="395"/>
      <c r="H59" s="399"/>
      <c r="I59" s="395"/>
      <c r="J59" s="399"/>
      <c r="K59" s="395"/>
      <c r="L59" s="399"/>
      <c r="M59" s="395"/>
      <c r="N59" s="225"/>
      <c r="O59" s="146"/>
      <c r="P59" s="222"/>
      <c r="Q59" s="225"/>
      <c r="R59" s="146"/>
      <c r="S59" s="222"/>
      <c r="T59" s="225"/>
      <c r="U59" s="146"/>
      <c r="V59" s="222"/>
      <c r="W59" s="225"/>
      <c r="X59" s="146"/>
      <c r="Y59" s="222"/>
      <c r="Z59" s="225"/>
      <c r="AA59" s="146"/>
      <c r="AB59" s="222"/>
      <c r="AC59" s="225"/>
      <c r="AD59" s="146"/>
      <c r="AE59" s="280"/>
      <c r="AF59" s="225"/>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row>
    <row r="60" spans="1:62" s="68" customFormat="1" ht="16.899999999999999">
      <c r="A60" s="907"/>
      <c r="B60" s="296" t="s">
        <v>702</v>
      </c>
      <c r="C60" s="395"/>
      <c r="D60" s="398"/>
      <c r="E60" s="395"/>
      <c r="F60" s="399"/>
      <c r="G60" s="395"/>
      <c r="H60" s="399"/>
      <c r="I60" s="395"/>
      <c r="J60" s="399"/>
      <c r="K60" s="395"/>
      <c r="L60" s="399"/>
      <c r="M60" s="395"/>
      <c r="N60" s="225"/>
      <c r="O60" s="146"/>
      <c r="P60" s="222"/>
      <c r="Q60" s="225"/>
      <c r="R60" s="146"/>
      <c r="S60" s="222"/>
      <c r="T60" s="225"/>
      <c r="U60" s="146"/>
      <c r="V60" s="222"/>
      <c r="W60" s="225"/>
      <c r="X60" s="146"/>
      <c r="Y60" s="222"/>
      <c r="Z60" s="225"/>
      <c r="AA60" s="146"/>
      <c r="AB60" s="222"/>
      <c r="AC60" s="225"/>
      <c r="AD60" s="146"/>
      <c r="AE60" s="280"/>
      <c r="AF60" s="225"/>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row>
    <row r="61" spans="1:62" s="68" customFormat="1" ht="16.899999999999999">
      <c r="A61" s="907"/>
      <c r="B61" s="296" t="s">
        <v>703</v>
      </c>
      <c r="C61" s="395"/>
      <c r="D61" s="398"/>
      <c r="E61" s="395"/>
      <c r="F61" s="399"/>
      <c r="G61" s="395"/>
      <c r="H61" s="399"/>
      <c r="I61" s="395"/>
      <c r="J61" s="399"/>
      <c r="K61" s="395"/>
      <c r="L61" s="399"/>
      <c r="M61" s="395"/>
      <c r="N61" s="225"/>
      <c r="O61" s="146"/>
      <c r="P61" s="222"/>
      <c r="Q61" s="225"/>
      <c r="R61" s="146"/>
      <c r="S61" s="222"/>
      <c r="T61" s="225"/>
      <c r="U61" s="146"/>
      <c r="V61" s="222"/>
      <c r="W61" s="225"/>
      <c r="X61" s="146"/>
      <c r="Y61" s="222"/>
      <c r="Z61" s="225"/>
      <c r="AA61" s="146"/>
      <c r="AB61" s="222"/>
      <c r="AC61" s="225"/>
      <c r="AD61" s="146"/>
      <c r="AE61" s="280"/>
      <c r="AF61" s="225"/>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row>
    <row r="62" spans="1:62" s="68" customFormat="1" ht="16.899999999999999">
      <c r="A62" s="907"/>
      <c r="B62" s="296" t="s">
        <v>704</v>
      </c>
      <c r="C62" s="395"/>
      <c r="D62" s="398"/>
      <c r="E62" s="395"/>
      <c r="F62" s="399"/>
      <c r="G62" s="395"/>
      <c r="H62" s="399"/>
      <c r="I62" s="395"/>
      <c r="J62" s="399"/>
      <c r="K62" s="395"/>
      <c r="L62" s="399"/>
      <c r="M62" s="395"/>
      <c r="N62" s="225"/>
      <c r="O62" s="146"/>
      <c r="P62" s="222"/>
      <c r="Q62" s="225"/>
      <c r="R62" s="146"/>
      <c r="S62" s="222"/>
      <c r="T62" s="225"/>
      <c r="U62" s="146"/>
      <c r="V62" s="222"/>
      <c r="W62" s="225"/>
      <c r="X62" s="146"/>
      <c r="Y62" s="222"/>
      <c r="Z62" s="225"/>
      <c r="AA62" s="146"/>
      <c r="AB62" s="222"/>
      <c r="AC62" s="225"/>
      <c r="AD62" s="146"/>
      <c r="AE62" s="280"/>
      <c r="AF62" s="225"/>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row>
    <row r="63" spans="1:62" s="68" customFormat="1" ht="16.899999999999999">
      <c r="A63" s="907"/>
      <c r="B63" s="296" t="s">
        <v>705</v>
      </c>
      <c r="C63" s="395"/>
      <c r="D63" s="398"/>
      <c r="E63" s="395"/>
      <c r="F63" s="399"/>
      <c r="G63" s="395"/>
      <c r="H63" s="399"/>
      <c r="I63" s="395"/>
      <c r="J63" s="399"/>
      <c r="K63" s="395"/>
      <c r="L63" s="399"/>
      <c r="M63" s="395"/>
      <c r="N63" s="225"/>
      <c r="O63" s="146"/>
      <c r="P63" s="222"/>
      <c r="Q63" s="225"/>
      <c r="R63" s="146"/>
      <c r="S63" s="222"/>
      <c r="T63" s="225"/>
      <c r="U63" s="146"/>
      <c r="V63" s="222"/>
      <c r="W63" s="225"/>
      <c r="X63" s="146"/>
      <c r="Y63" s="222"/>
      <c r="Z63" s="225"/>
      <c r="AA63" s="146"/>
      <c r="AB63" s="222"/>
      <c r="AC63" s="225"/>
      <c r="AD63" s="146"/>
      <c r="AE63" s="280"/>
      <c r="AF63" s="225"/>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row>
    <row r="64" spans="1:62" s="68" customFormat="1" ht="16.899999999999999">
      <c r="A64" s="907"/>
      <c r="B64" s="296" t="s">
        <v>706</v>
      </c>
      <c r="C64" s="395"/>
      <c r="D64" s="398"/>
      <c r="E64" s="395"/>
      <c r="F64" s="399"/>
      <c r="G64" s="395"/>
      <c r="H64" s="399"/>
      <c r="I64" s="395"/>
      <c r="J64" s="399"/>
      <c r="K64" s="395"/>
      <c r="L64" s="399"/>
      <c r="M64" s="395"/>
      <c r="N64" s="225"/>
      <c r="O64" s="146"/>
      <c r="P64" s="222"/>
      <c r="Q64" s="225"/>
      <c r="R64" s="146"/>
      <c r="S64" s="222"/>
      <c r="T64" s="225"/>
      <c r="U64" s="146"/>
      <c r="V64" s="222"/>
      <c r="W64" s="225"/>
      <c r="X64" s="146"/>
      <c r="Y64" s="222"/>
      <c r="Z64" s="225"/>
      <c r="AA64" s="146"/>
      <c r="AB64" s="222"/>
      <c r="AC64" s="225"/>
      <c r="AD64" s="146"/>
      <c r="AE64" s="280"/>
      <c r="AF64" s="225"/>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row>
    <row r="65" spans="1:62" s="68" customFormat="1" ht="16.899999999999999">
      <c r="A65" s="907"/>
      <c r="B65" s="296" t="s">
        <v>707</v>
      </c>
      <c r="C65" s="395"/>
      <c r="D65" s="398"/>
      <c r="E65" s="395"/>
      <c r="F65" s="399"/>
      <c r="G65" s="395"/>
      <c r="H65" s="399"/>
      <c r="I65" s="395"/>
      <c r="J65" s="399"/>
      <c r="K65" s="395"/>
      <c r="L65" s="399"/>
      <c r="M65" s="395"/>
      <c r="N65" s="225"/>
      <c r="O65" s="146"/>
      <c r="P65" s="222"/>
      <c r="Q65" s="225"/>
      <c r="R65" s="146"/>
      <c r="S65" s="222"/>
      <c r="T65" s="225"/>
      <c r="U65" s="146"/>
      <c r="V65" s="222"/>
      <c r="W65" s="225"/>
      <c r="X65" s="146"/>
      <c r="Y65" s="222"/>
      <c r="Z65" s="225"/>
      <c r="AA65" s="146"/>
      <c r="AB65" s="222"/>
      <c r="AC65" s="225"/>
      <c r="AD65" s="146"/>
      <c r="AE65" s="280"/>
      <c r="AF65" s="225"/>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row>
    <row r="66" spans="1:62" s="68" customFormat="1" ht="16.899999999999999">
      <c r="A66" s="907"/>
      <c r="B66" s="296" t="s">
        <v>708</v>
      </c>
      <c r="C66" s="395"/>
      <c r="D66" s="398"/>
      <c r="E66" s="395"/>
      <c r="F66" s="399"/>
      <c r="G66" s="395"/>
      <c r="H66" s="399"/>
      <c r="I66" s="395"/>
      <c r="J66" s="399"/>
      <c r="K66" s="395"/>
      <c r="L66" s="399"/>
      <c r="M66" s="395"/>
      <c r="N66" s="225"/>
      <c r="O66" s="146"/>
      <c r="P66" s="222"/>
      <c r="Q66" s="225"/>
      <c r="R66" s="146"/>
      <c r="S66" s="222"/>
      <c r="T66" s="225"/>
      <c r="U66" s="146"/>
      <c r="V66" s="222"/>
      <c r="W66" s="225"/>
      <c r="X66" s="146"/>
      <c r="Y66" s="222"/>
      <c r="Z66" s="225"/>
      <c r="AA66" s="146"/>
      <c r="AB66" s="222"/>
      <c r="AC66" s="225"/>
      <c r="AD66" s="146"/>
      <c r="AE66" s="280"/>
      <c r="AF66" s="225"/>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row>
    <row r="67" spans="1:62" s="68" customFormat="1" ht="16.899999999999999">
      <c r="A67" s="907"/>
      <c r="B67" s="297" t="s">
        <v>709</v>
      </c>
      <c r="C67" s="401"/>
      <c r="D67" s="404"/>
      <c r="E67" s="401"/>
      <c r="F67" s="400"/>
      <c r="G67" s="401"/>
      <c r="H67" s="400"/>
      <c r="I67" s="401"/>
      <c r="J67" s="400"/>
      <c r="K67" s="401"/>
      <c r="L67" s="400"/>
      <c r="M67" s="401"/>
      <c r="N67" s="291"/>
      <c r="O67" s="287"/>
      <c r="P67" s="288"/>
      <c r="Q67" s="291"/>
      <c r="R67" s="287"/>
      <c r="S67" s="288"/>
      <c r="T67" s="291"/>
      <c r="U67" s="287"/>
      <c r="V67" s="288"/>
      <c r="W67" s="291"/>
      <c r="X67" s="287"/>
      <c r="Y67" s="288"/>
      <c r="Z67" s="291"/>
      <c r="AA67" s="287"/>
      <c r="AB67" s="288"/>
      <c r="AC67" s="291"/>
      <c r="AD67" s="287"/>
      <c r="AE67" s="288"/>
      <c r="AF67" s="29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row>
    <row r="68" spans="1:62" s="68" customFormat="1" ht="17.45" thickBot="1">
      <c r="A68" s="576"/>
      <c r="B68" s="281" t="s">
        <v>93</v>
      </c>
      <c r="C68" s="406">
        <f>SUM(C48:C67)</f>
        <v>0</v>
      </c>
      <c r="D68" s="292"/>
      <c r="E68" s="406">
        <f>SUM(E48:E67)</f>
        <v>0</v>
      </c>
      <c r="F68" s="292"/>
      <c r="G68" s="406">
        <f>SUM(G48:G67)</f>
        <v>0</v>
      </c>
      <c r="H68" s="292"/>
      <c r="I68" s="406">
        <f>SUM(I48:I67)</f>
        <v>0</v>
      </c>
      <c r="J68" s="292"/>
      <c r="K68" s="406">
        <f>SUM(K48:K67)</f>
        <v>0</v>
      </c>
      <c r="L68" s="294"/>
      <c r="M68" s="406">
        <f>SUM(M48:M67)</f>
        <v>0</v>
      </c>
      <c r="N68" s="294"/>
      <c r="O68" s="293"/>
      <c r="P68" s="196"/>
      <c r="Q68" s="292"/>
      <c r="R68" s="195"/>
      <c r="S68" s="196"/>
      <c r="T68" s="292"/>
      <c r="U68" s="195"/>
      <c r="V68" s="196"/>
      <c r="W68" s="292"/>
      <c r="X68" s="195"/>
      <c r="Y68" s="196"/>
      <c r="Z68" s="292"/>
      <c r="AA68" s="195"/>
      <c r="AB68" s="196"/>
      <c r="AC68" s="292"/>
      <c r="AD68" s="195"/>
      <c r="AE68" s="196"/>
      <c r="AF68" s="292"/>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row>
    <row r="69" spans="1:62">
      <c r="D69" s="392"/>
      <c r="E69" s="392"/>
      <c r="G69" s="392"/>
      <c r="I69" s="392"/>
      <c r="K69" s="392"/>
      <c r="M69" s="392"/>
    </row>
    <row r="70" spans="1:62" ht="14.45" thickBot="1"/>
    <row r="71" spans="1:62" s="68" customFormat="1" ht="50.25" customHeight="1" thickBot="1">
      <c r="A71" s="558" t="s">
        <v>685</v>
      </c>
      <c r="B71" s="559"/>
      <c r="C71" s="919" t="s">
        <v>711</v>
      </c>
      <c r="D71" s="919"/>
      <c r="E71" s="919"/>
      <c r="F71" s="919"/>
      <c r="G71" s="919"/>
      <c r="H71" s="919"/>
      <c r="I71" s="919"/>
      <c r="J71" s="919"/>
      <c r="K71" s="919"/>
      <c r="L71" s="919"/>
      <c r="M71" s="919"/>
      <c r="N71" s="919"/>
      <c r="O71" s="919"/>
      <c r="P71" s="919"/>
      <c r="Q71" s="919"/>
      <c r="R71" s="919"/>
      <c r="S71" s="919"/>
      <c r="T71" s="919"/>
      <c r="U71" s="919"/>
      <c r="V71" s="919"/>
      <c r="W71" s="919"/>
      <c r="X71" s="919"/>
      <c r="Y71" s="919"/>
      <c r="Z71" s="919"/>
      <c r="AA71" s="919"/>
      <c r="AB71" s="919"/>
      <c r="AC71" s="919"/>
      <c r="AD71" s="919"/>
      <c r="AE71" s="919"/>
      <c r="AF71" s="920"/>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row>
    <row r="72" spans="1:62" s="98" customFormat="1" ht="21.75" customHeight="1" thickBot="1">
      <c r="A72" s="575" t="s">
        <v>686</v>
      </c>
      <c r="B72" s="924" t="s">
        <v>687</v>
      </c>
      <c r="C72" s="744" t="s">
        <v>99</v>
      </c>
      <c r="D72" s="918"/>
      <c r="E72" s="918"/>
      <c r="F72" s="918"/>
      <c r="G72" s="918"/>
      <c r="H72" s="918"/>
      <c r="I72" s="918"/>
      <c r="J72" s="918"/>
      <c r="K72" s="918"/>
      <c r="L72" s="918"/>
      <c r="M72" s="918"/>
      <c r="N72" s="745"/>
      <c r="O72" s="921" t="s">
        <v>242</v>
      </c>
      <c r="P72" s="922"/>
      <c r="Q72" s="922"/>
      <c r="R72" s="922"/>
      <c r="S72" s="922"/>
      <c r="T72" s="922"/>
      <c r="U72" s="922"/>
      <c r="V72" s="922"/>
      <c r="W72" s="922"/>
      <c r="X72" s="922"/>
      <c r="Y72" s="922"/>
      <c r="Z72" s="922"/>
      <c r="AA72" s="922"/>
      <c r="AB72" s="922"/>
      <c r="AC72" s="922"/>
      <c r="AD72" s="922"/>
      <c r="AE72" s="922"/>
      <c r="AF72" s="923"/>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row>
    <row r="73" spans="1:62" s="98" customFormat="1" ht="21.75" customHeight="1" thickBot="1">
      <c r="A73" s="907"/>
      <c r="B73" s="924"/>
      <c r="C73" s="925" t="s">
        <v>240</v>
      </c>
      <c r="D73" s="926"/>
      <c r="E73" s="925" t="s">
        <v>250</v>
      </c>
      <c r="F73" s="926"/>
      <c r="G73" s="925" t="s">
        <v>255</v>
      </c>
      <c r="H73" s="926"/>
      <c r="I73" s="925" t="s">
        <v>260</v>
      </c>
      <c r="J73" s="926"/>
      <c r="K73" s="925" t="s">
        <v>265</v>
      </c>
      <c r="L73" s="926"/>
      <c r="M73" s="925" t="s">
        <v>269</v>
      </c>
      <c r="N73" s="926"/>
      <c r="O73" s="921" t="s">
        <v>240</v>
      </c>
      <c r="P73" s="922"/>
      <c r="Q73" s="923"/>
      <c r="R73" s="927" t="s">
        <v>250</v>
      </c>
      <c r="S73" s="928"/>
      <c r="T73" s="929"/>
      <c r="U73" s="927" t="s">
        <v>255</v>
      </c>
      <c r="V73" s="928"/>
      <c r="W73" s="929"/>
      <c r="X73" s="927" t="s">
        <v>260</v>
      </c>
      <c r="Y73" s="928"/>
      <c r="Z73" s="929"/>
      <c r="AA73" s="927" t="s">
        <v>265</v>
      </c>
      <c r="AB73" s="928"/>
      <c r="AC73" s="929"/>
      <c r="AD73" s="927" t="s">
        <v>269</v>
      </c>
      <c r="AE73" s="928"/>
      <c r="AF73" s="929"/>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row>
    <row r="74" spans="1:62" s="98" customFormat="1" ht="28.5" customHeight="1" thickBot="1">
      <c r="A74" s="907"/>
      <c r="B74" s="924"/>
      <c r="C74" s="212" t="s">
        <v>100</v>
      </c>
      <c r="D74" s="212" t="s">
        <v>688</v>
      </c>
      <c r="E74" s="212" t="s">
        <v>100</v>
      </c>
      <c r="F74" s="212" t="s">
        <v>688</v>
      </c>
      <c r="G74" s="212" t="s">
        <v>100</v>
      </c>
      <c r="H74" s="212" t="s">
        <v>688</v>
      </c>
      <c r="I74" s="212" t="s">
        <v>100</v>
      </c>
      <c r="J74" s="212" t="s">
        <v>688</v>
      </c>
      <c r="K74" s="212" t="s">
        <v>100</v>
      </c>
      <c r="L74" s="212" t="s">
        <v>688</v>
      </c>
      <c r="M74" s="212" t="s">
        <v>100</v>
      </c>
      <c r="N74" s="212" t="s">
        <v>688</v>
      </c>
      <c r="O74" s="213" t="s">
        <v>100</v>
      </c>
      <c r="P74" s="213" t="s">
        <v>689</v>
      </c>
      <c r="Q74" s="213" t="s">
        <v>229</v>
      </c>
      <c r="R74" s="213" t="s">
        <v>100</v>
      </c>
      <c r="S74" s="213" t="s">
        <v>689</v>
      </c>
      <c r="T74" s="213" t="s">
        <v>229</v>
      </c>
      <c r="U74" s="213" t="s">
        <v>100</v>
      </c>
      <c r="V74" s="213" t="s">
        <v>689</v>
      </c>
      <c r="W74" s="213" t="s">
        <v>229</v>
      </c>
      <c r="X74" s="213" t="s">
        <v>100</v>
      </c>
      <c r="Y74" s="213" t="s">
        <v>689</v>
      </c>
      <c r="Z74" s="213" t="s">
        <v>229</v>
      </c>
      <c r="AA74" s="213" t="s">
        <v>100</v>
      </c>
      <c r="AB74" s="213" t="s">
        <v>689</v>
      </c>
      <c r="AC74" s="213" t="s">
        <v>229</v>
      </c>
      <c r="AD74" s="213" t="s">
        <v>100</v>
      </c>
      <c r="AE74" s="213" t="s">
        <v>689</v>
      </c>
      <c r="AF74" s="213" t="s">
        <v>229</v>
      </c>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row>
    <row r="75" spans="1:62" s="98" customFormat="1" ht="15.75" customHeight="1">
      <c r="A75" s="907"/>
      <c r="B75" s="148" t="s">
        <v>690</v>
      </c>
      <c r="C75" s="224"/>
      <c r="D75" s="222"/>
      <c r="E75" s="224"/>
      <c r="F75" s="222"/>
      <c r="G75" s="224"/>
      <c r="H75" s="222"/>
      <c r="I75" s="224"/>
      <c r="J75" s="222"/>
      <c r="K75" s="224"/>
      <c r="L75" s="222"/>
      <c r="M75" s="224"/>
      <c r="N75" s="222"/>
      <c r="O75" s="224"/>
      <c r="P75" s="222"/>
      <c r="Q75" s="222"/>
      <c r="R75" s="224"/>
      <c r="S75" s="222"/>
      <c r="T75" s="222"/>
      <c r="U75" s="224"/>
      <c r="V75" s="222"/>
      <c r="W75" s="222"/>
      <c r="X75" s="224"/>
      <c r="Y75" s="222"/>
      <c r="Z75" s="222"/>
      <c r="AA75" s="224"/>
      <c r="AB75" s="222"/>
      <c r="AC75" s="222"/>
      <c r="AD75" s="224"/>
      <c r="AE75" s="280"/>
      <c r="AF75" s="225"/>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row>
    <row r="76" spans="1:62" s="98" customFormat="1" ht="15.75" customHeight="1">
      <c r="A76" s="907"/>
      <c r="B76" s="149" t="s">
        <v>691</v>
      </c>
      <c r="C76" s="146"/>
      <c r="D76" s="222"/>
      <c r="E76" s="146"/>
      <c r="F76" s="222"/>
      <c r="G76" s="146"/>
      <c r="H76" s="222"/>
      <c r="I76" s="146"/>
      <c r="J76" s="222"/>
      <c r="K76" s="146"/>
      <c r="L76" s="222"/>
      <c r="M76" s="146"/>
      <c r="N76" s="222"/>
      <c r="O76" s="146"/>
      <c r="P76" s="222"/>
      <c r="Q76" s="222"/>
      <c r="R76" s="146"/>
      <c r="S76" s="222"/>
      <c r="T76" s="222"/>
      <c r="U76" s="146"/>
      <c r="V76" s="222"/>
      <c r="W76" s="222"/>
      <c r="X76" s="146"/>
      <c r="Y76" s="222"/>
      <c r="Z76" s="222"/>
      <c r="AA76" s="146"/>
      <c r="AB76" s="222"/>
      <c r="AC76" s="222"/>
      <c r="AD76" s="146"/>
      <c r="AE76" s="280"/>
      <c r="AF76" s="225"/>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row>
    <row r="77" spans="1:62" s="98" customFormat="1" ht="15.75" customHeight="1">
      <c r="A77" s="907"/>
      <c r="B77" s="149" t="s">
        <v>692</v>
      </c>
      <c r="C77" s="146"/>
      <c r="D77" s="222"/>
      <c r="E77" s="146"/>
      <c r="F77" s="222"/>
      <c r="G77" s="146"/>
      <c r="H77" s="222"/>
      <c r="I77" s="146"/>
      <c r="J77" s="222"/>
      <c r="K77" s="146"/>
      <c r="L77" s="222"/>
      <c r="M77" s="146"/>
      <c r="N77" s="222"/>
      <c r="O77" s="146"/>
      <c r="P77" s="222"/>
      <c r="Q77" s="222"/>
      <c r="R77" s="146"/>
      <c r="S77" s="222"/>
      <c r="T77" s="222"/>
      <c r="U77" s="146"/>
      <c r="V77" s="222"/>
      <c r="W77" s="222"/>
      <c r="X77" s="146"/>
      <c r="Y77" s="222"/>
      <c r="Z77" s="222"/>
      <c r="AA77" s="146"/>
      <c r="AB77" s="222"/>
      <c r="AC77" s="222"/>
      <c r="AD77" s="146"/>
      <c r="AE77" s="280"/>
      <c r="AF77" s="225"/>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row>
    <row r="78" spans="1:62" s="98" customFormat="1" ht="15.75" customHeight="1">
      <c r="A78" s="907"/>
      <c r="B78" s="149" t="s">
        <v>693</v>
      </c>
      <c r="C78" s="146"/>
      <c r="D78" s="222"/>
      <c r="E78" s="146"/>
      <c r="F78" s="222"/>
      <c r="G78" s="146"/>
      <c r="H78" s="222"/>
      <c r="I78" s="146"/>
      <c r="J78" s="222"/>
      <c r="K78" s="146"/>
      <c r="L78" s="222"/>
      <c r="M78" s="146"/>
      <c r="N78" s="222"/>
      <c r="O78" s="146"/>
      <c r="P78" s="222"/>
      <c r="Q78" s="222"/>
      <c r="R78" s="146"/>
      <c r="S78" s="222"/>
      <c r="T78" s="222"/>
      <c r="U78" s="146"/>
      <c r="V78" s="222"/>
      <c r="W78" s="222"/>
      <c r="X78" s="146"/>
      <c r="Y78" s="222"/>
      <c r="Z78" s="222"/>
      <c r="AA78" s="146"/>
      <c r="AB78" s="222"/>
      <c r="AC78" s="222"/>
      <c r="AD78" s="146"/>
      <c r="AE78" s="280"/>
      <c r="AF78" s="225"/>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c r="BE78" s="208"/>
      <c r="BF78" s="208"/>
      <c r="BG78" s="208"/>
      <c r="BH78" s="208"/>
      <c r="BI78" s="208"/>
      <c r="BJ78" s="208"/>
    </row>
    <row r="79" spans="1:62" s="98" customFormat="1" ht="15.75" customHeight="1">
      <c r="A79" s="907"/>
      <c r="B79" s="149" t="s">
        <v>694</v>
      </c>
      <c r="C79" s="146"/>
      <c r="D79" s="222"/>
      <c r="E79" s="146"/>
      <c r="F79" s="222"/>
      <c r="G79" s="146"/>
      <c r="H79" s="222"/>
      <c r="I79" s="146"/>
      <c r="J79" s="222"/>
      <c r="K79" s="146"/>
      <c r="L79" s="222"/>
      <c r="M79" s="146"/>
      <c r="N79" s="222"/>
      <c r="O79" s="146"/>
      <c r="P79" s="222"/>
      <c r="Q79" s="222"/>
      <c r="R79" s="146"/>
      <c r="S79" s="222"/>
      <c r="T79" s="222"/>
      <c r="U79" s="146"/>
      <c r="V79" s="222"/>
      <c r="W79" s="222"/>
      <c r="X79" s="146"/>
      <c r="Y79" s="222"/>
      <c r="Z79" s="222"/>
      <c r="AA79" s="146"/>
      <c r="AB79" s="222"/>
      <c r="AC79" s="222"/>
      <c r="AD79" s="146"/>
      <c r="AE79" s="280"/>
      <c r="AF79" s="225"/>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208"/>
      <c r="BE79" s="208"/>
      <c r="BF79" s="208"/>
      <c r="BG79" s="208"/>
      <c r="BH79" s="208"/>
      <c r="BI79" s="208"/>
      <c r="BJ79" s="208"/>
    </row>
    <row r="80" spans="1:62" s="98" customFormat="1" ht="15.75" customHeight="1">
      <c r="A80" s="907"/>
      <c r="B80" s="149" t="s">
        <v>695</v>
      </c>
      <c r="C80" s="146"/>
      <c r="D80" s="222"/>
      <c r="E80" s="146"/>
      <c r="F80" s="222"/>
      <c r="G80" s="146"/>
      <c r="H80" s="222"/>
      <c r="I80" s="146"/>
      <c r="J80" s="222"/>
      <c r="K80" s="146"/>
      <c r="L80" s="222"/>
      <c r="M80" s="146"/>
      <c r="N80" s="222"/>
      <c r="O80" s="146"/>
      <c r="P80" s="222"/>
      <c r="Q80" s="222"/>
      <c r="R80" s="146"/>
      <c r="S80" s="222"/>
      <c r="T80" s="222"/>
      <c r="U80" s="146"/>
      <c r="V80" s="222"/>
      <c r="W80" s="222"/>
      <c r="X80" s="146"/>
      <c r="Y80" s="222"/>
      <c r="Z80" s="222"/>
      <c r="AA80" s="146"/>
      <c r="AB80" s="222"/>
      <c r="AC80" s="222"/>
      <c r="AD80" s="146"/>
      <c r="AE80" s="280"/>
      <c r="AF80" s="225"/>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row>
    <row r="81" spans="1:62" s="98" customFormat="1" ht="15.75" customHeight="1">
      <c r="A81" s="907"/>
      <c r="B81" s="149" t="s">
        <v>696</v>
      </c>
      <c r="C81" s="146"/>
      <c r="D81" s="222"/>
      <c r="E81" s="146"/>
      <c r="F81" s="222"/>
      <c r="G81" s="146"/>
      <c r="H81" s="222"/>
      <c r="I81" s="146"/>
      <c r="J81" s="222"/>
      <c r="K81" s="146"/>
      <c r="L81" s="222"/>
      <c r="M81" s="146"/>
      <c r="N81" s="222"/>
      <c r="O81" s="146"/>
      <c r="P81" s="222"/>
      <c r="Q81" s="222"/>
      <c r="R81" s="146"/>
      <c r="S81" s="222"/>
      <c r="T81" s="222"/>
      <c r="U81" s="146"/>
      <c r="V81" s="222"/>
      <c r="W81" s="222"/>
      <c r="X81" s="146"/>
      <c r="Y81" s="222"/>
      <c r="Z81" s="222"/>
      <c r="AA81" s="146"/>
      <c r="AB81" s="222"/>
      <c r="AC81" s="222"/>
      <c r="AD81" s="146"/>
      <c r="AE81" s="280"/>
      <c r="AF81" s="225"/>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row>
    <row r="82" spans="1:62" s="98" customFormat="1" ht="15.75" customHeight="1">
      <c r="A82" s="907"/>
      <c r="B82" s="149" t="s">
        <v>697</v>
      </c>
      <c r="C82" s="146"/>
      <c r="D82" s="222"/>
      <c r="E82" s="146"/>
      <c r="F82" s="222"/>
      <c r="G82" s="146"/>
      <c r="H82" s="222"/>
      <c r="I82" s="146"/>
      <c r="J82" s="222"/>
      <c r="K82" s="146"/>
      <c r="L82" s="222"/>
      <c r="M82" s="146"/>
      <c r="N82" s="222"/>
      <c r="O82" s="146"/>
      <c r="P82" s="222"/>
      <c r="Q82" s="222"/>
      <c r="R82" s="146"/>
      <c r="S82" s="222"/>
      <c r="T82" s="222"/>
      <c r="U82" s="146"/>
      <c r="V82" s="222"/>
      <c r="W82" s="222"/>
      <c r="X82" s="146"/>
      <c r="Y82" s="222"/>
      <c r="Z82" s="222"/>
      <c r="AA82" s="146"/>
      <c r="AB82" s="222"/>
      <c r="AC82" s="222"/>
      <c r="AD82" s="146"/>
      <c r="AE82" s="280"/>
      <c r="AF82" s="225"/>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row>
    <row r="83" spans="1:62" s="98" customFormat="1" ht="15.75" customHeight="1">
      <c r="A83" s="907"/>
      <c r="B83" s="149" t="s">
        <v>698</v>
      </c>
      <c r="C83" s="146"/>
      <c r="D83" s="222"/>
      <c r="E83" s="146"/>
      <c r="F83" s="222"/>
      <c r="G83" s="146"/>
      <c r="H83" s="222"/>
      <c r="I83" s="146"/>
      <c r="J83" s="222"/>
      <c r="K83" s="146"/>
      <c r="L83" s="222"/>
      <c r="M83" s="146"/>
      <c r="N83" s="222"/>
      <c r="O83" s="146"/>
      <c r="P83" s="222"/>
      <c r="Q83" s="222"/>
      <c r="R83" s="146"/>
      <c r="S83" s="222"/>
      <c r="T83" s="222"/>
      <c r="U83" s="146"/>
      <c r="V83" s="222"/>
      <c r="W83" s="222"/>
      <c r="X83" s="146"/>
      <c r="Y83" s="222"/>
      <c r="Z83" s="222"/>
      <c r="AA83" s="146"/>
      <c r="AB83" s="222"/>
      <c r="AC83" s="222"/>
      <c r="AD83" s="146"/>
      <c r="AE83" s="280"/>
      <c r="AF83" s="225"/>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c r="BG83" s="208"/>
      <c r="BH83" s="208"/>
      <c r="BI83" s="208"/>
      <c r="BJ83" s="208"/>
    </row>
    <row r="84" spans="1:62" s="98" customFormat="1" ht="15.75" customHeight="1">
      <c r="A84" s="907"/>
      <c r="B84" s="149" t="s">
        <v>699</v>
      </c>
      <c r="C84" s="146"/>
      <c r="D84" s="222"/>
      <c r="E84" s="146"/>
      <c r="F84" s="222"/>
      <c r="G84" s="146"/>
      <c r="H84" s="222"/>
      <c r="I84" s="146"/>
      <c r="J84" s="222"/>
      <c r="K84" s="146"/>
      <c r="L84" s="222"/>
      <c r="M84" s="146"/>
      <c r="N84" s="222"/>
      <c r="O84" s="146"/>
      <c r="P84" s="222"/>
      <c r="Q84" s="222"/>
      <c r="R84" s="146"/>
      <c r="S84" s="222"/>
      <c r="T84" s="222"/>
      <c r="U84" s="146"/>
      <c r="V84" s="222"/>
      <c r="W84" s="222"/>
      <c r="X84" s="146"/>
      <c r="Y84" s="222"/>
      <c r="Z84" s="222"/>
      <c r="AA84" s="146"/>
      <c r="AB84" s="222"/>
      <c r="AC84" s="222"/>
      <c r="AD84" s="146"/>
      <c r="AE84" s="280"/>
      <c r="AF84" s="225"/>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row>
    <row r="85" spans="1:62" s="98" customFormat="1" ht="15.75" customHeight="1">
      <c r="A85" s="907"/>
      <c r="B85" s="149" t="s">
        <v>700</v>
      </c>
      <c r="C85" s="146"/>
      <c r="D85" s="222"/>
      <c r="E85" s="146"/>
      <c r="F85" s="222"/>
      <c r="G85" s="146"/>
      <c r="H85" s="222"/>
      <c r="I85" s="146"/>
      <c r="J85" s="222"/>
      <c r="K85" s="146"/>
      <c r="L85" s="222"/>
      <c r="M85" s="146"/>
      <c r="N85" s="222"/>
      <c r="O85" s="146"/>
      <c r="P85" s="222"/>
      <c r="Q85" s="222"/>
      <c r="R85" s="146"/>
      <c r="S85" s="222"/>
      <c r="T85" s="222"/>
      <c r="U85" s="146"/>
      <c r="V85" s="222"/>
      <c r="W85" s="222"/>
      <c r="X85" s="146"/>
      <c r="Y85" s="222"/>
      <c r="Z85" s="222"/>
      <c r="AA85" s="146"/>
      <c r="AB85" s="222"/>
      <c r="AC85" s="222"/>
      <c r="AD85" s="146"/>
      <c r="AE85" s="280"/>
      <c r="AF85" s="225"/>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08"/>
    </row>
    <row r="86" spans="1:62" s="98" customFormat="1" ht="15.75" customHeight="1">
      <c r="A86" s="907"/>
      <c r="B86" s="149" t="s">
        <v>701</v>
      </c>
      <c r="C86" s="146"/>
      <c r="D86" s="222"/>
      <c r="E86" s="146"/>
      <c r="F86" s="222"/>
      <c r="G86" s="146"/>
      <c r="H86" s="222"/>
      <c r="I86" s="146"/>
      <c r="J86" s="222"/>
      <c r="K86" s="146"/>
      <c r="L86" s="222"/>
      <c r="M86" s="146"/>
      <c r="N86" s="222"/>
      <c r="O86" s="146"/>
      <c r="P86" s="222"/>
      <c r="Q86" s="222"/>
      <c r="R86" s="146"/>
      <c r="S86" s="222"/>
      <c r="T86" s="222"/>
      <c r="U86" s="146"/>
      <c r="V86" s="222"/>
      <c r="W86" s="222"/>
      <c r="X86" s="146"/>
      <c r="Y86" s="222"/>
      <c r="Z86" s="222"/>
      <c r="AA86" s="146"/>
      <c r="AB86" s="222"/>
      <c r="AC86" s="222"/>
      <c r="AD86" s="146"/>
      <c r="AE86" s="280"/>
      <c r="AF86" s="225"/>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c r="BG86" s="208"/>
      <c r="BH86" s="208"/>
      <c r="BI86" s="208"/>
      <c r="BJ86" s="208"/>
    </row>
    <row r="87" spans="1:62" s="98" customFormat="1" ht="15.75" customHeight="1">
      <c r="A87" s="907"/>
      <c r="B87" s="149" t="s">
        <v>702</v>
      </c>
      <c r="C87" s="146"/>
      <c r="D87" s="222"/>
      <c r="E87" s="146"/>
      <c r="F87" s="222"/>
      <c r="G87" s="146"/>
      <c r="H87" s="222"/>
      <c r="I87" s="146"/>
      <c r="J87" s="222"/>
      <c r="K87" s="146"/>
      <c r="L87" s="222"/>
      <c r="M87" s="146"/>
      <c r="N87" s="222"/>
      <c r="O87" s="146"/>
      <c r="P87" s="222"/>
      <c r="Q87" s="222"/>
      <c r="R87" s="146"/>
      <c r="S87" s="222"/>
      <c r="T87" s="222"/>
      <c r="U87" s="146"/>
      <c r="V87" s="222"/>
      <c r="W87" s="222"/>
      <c r="X87" s="146"/>
      <c r="Y87" s="222"/>
      <c r="Z87" s="222"/>
      <c r="AA87" s="146"/>
      <c r="AB87" s="222"/>
      <c r="AC87" s="222"/>
      <c r="AD87" s="146"/>
      <c r="AE87" s="280"/>
      <c r="AF87" s="225"/>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row>
    <row r="88" spans="1:62" s="98" customFormat="1" ht="15.75" customHeight="1">
      <c r="A88" s="907"/>
      <c r="B88" s="149" t="s">
        <v>703</v>
      </c>
      <c r="C88" s="146"/>
      <c r="D88" s="222"/>
      <c r="E88" s="146"/>
      <c r="F88" s="222"/>
      <c r="G88" s="146"/>
      <c r="H88" s="222"/>
      <c r="I88" s="146"/>
      <c r="J88" s="222"/>
      <c r="K88" s="146"/>
      <c r="L88" s="222"/>
      <c r="M88" s="146"/>
      <c r="N88" s="222"/>
      <c r="O88" s="146"/>
      <c r="P88" s="222"/>
      <c r="Q88" s="222"/>
      <c r="R88" s="146"/>
      <c r="S88" s="222"/>
      <c r="T88" s="222"/>
      <c r="U88" s="146"/>
      <c r="V88" s="222"/>
      <c r="W88" s="222"/>
      <c r="X88" s="146"/>
      <c r="Y88" s="222"/>
      <c r="Z88" s="222"/>
      <c r="AA88" s="146"/>
      <c r="AB88" s="222"/>
      <c r="AC88" s="222"/>
      <c r="AD88" s="146"/>
      <c r="AE88" s="280"/>
      <c r="AF88" s="225"/>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row>
    <row r="89" spans="1:62" s="98" customFormat="1" ht="15.75" customHeight="1">
      <c r="A89" s="907"/>
      <c r="B89" s="149" t="s">
        <v>704</v>
      </c>
      <c r="C89" s="146"/>
      <c r="D89" s="222"/>
      <c r="E89" s="146"/>
      <c r="F89" s="222"/>
      <c r="G89" s="146"/>
      <c r="H89" s="222"/>
      <c r="I89" s="146"/>
      <c r="J89" s="222"/>
      <c r="K89" s="146"/>
      <c r="L89" s="222"/>
      <c r="M89" s="146"/>
      <c r="N89" s="222"/>
      <c r="O89" s="146"/>
      <c r="P89" s="222"/>
      <c r="Q89" s="222"/>
      <c r="R89" s="146"/>
      <c r="S89" s="222"/>
      <c r="T89" s="222"/>
      <c r="U89" s="146"/>
      <c r="V89" s="222"/>
      <c r="W89" s="222"/>
      <c r="X89" s="146"/>
      <c r="Y89" s="222"/>
      <c r="Z89" s="222"/>
      <c r="AA89" s="146"/>
      <c r="AB89" s="222"/>
      <c r="AC89" s="222"/>
      <c r="AD89" s="146"/>
      <c r="AE89" s="280"/>
      <c r="AF89" s="225"/>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row>
    <row r="90" spans="1:62" s="98" customFormat="1" ht="15.75" customHeight="1">
      <c r="A90" s="907"/>
      <c r="B90" s="149" t="s">
        <v>705</v>
      </c>
      <c r="C90" s="146"/>
      <c r="D90" s="222"/>
      <c r="E90" s="146"/>
      <c r="F90" s="222"/>
      <c r="G90" s="146"/>
      <c r="H90" s="222"/>
      <c r="I90" s="146"/>
      <c r="J90" s="222"/>
      <c r="K90" s="146"/>
      <c r="L90" s="222"/>
      <c r="M90" s="146"/>
      <c r="N90" s="222"/>
      <c r="O90" s="146"/>
      <c r="P90" s="222"/>
      <c r="Q90" s="222"/>
      <c r="R90" s="146"/>
      <c r="S90" s="222"/>
      <c r="T90" s="222"/>
      <c r="U90" s="146"/>
      <c r="V90" s="222"/>
      <c r="W90" s="222"/>
      <c r="X90" s="146"/>
      <c r="Y90" s="222"/>
      <c r="Z90" s="222"/>
      <c r="AA90" s="146"/>
      <c r="AB90" s="222"/>
      <c r="AC90" s="222"/>
      <c r="AD90" s="146"/>
      <c r="AE90" s="280"/>
      <c r="AF90" s="225"/>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row>
    <row r="91" spans="1:62" s="98" customFormat="1" ht="15.75" customHeight="1">
      <c r="A91" s="907"/>
      <c r="B91" s="149" t="s">
        <v>706</v>
      </c>
      <c r="C91" s="146"/>
      <c r="D91" s="222"/>
      <c r="E91" s="146"/>
      <c r="F91" s="222"/>
      <c r="G91" s="146"/>
      <c r="H91" s="222"/>
      <c r="I91" s="146"/>
      <c r="J91" s="222"/>
      <c r="K91" s="146"/>
      <c r="L91" s="222"/>
      <c r="M91" s="146"/>
      <c r="N91" s="222"/>
      <c r="O91" s="146"/>
      <c r="P91" s="222"/>
      <c r="Q91" s="222"/>
      <c r="R91" s="146"/>
      <c r="S91" s="222"/>
      <c r="T91" s="222"/>
      <c r="U91" s="146"/>
      <c r="V91" s="222"/>
      <c r="W91" s="222"/>
      <c r="X91" s="146"/>
      <c r="Y91" s="222"/>
      <c r="Z91" s="222"/>
      <c r="AA91" s="146"/>
      <c r="AB91" s="222"/>
      <c r="AC91" s="222"/>
      <c r="AD91" s="146"/>
      <c r="AE91" s="280"/>
      <c r="AF91" s="225"/>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row>
    <row r="92" spans="1:62" s="98" customFormat="1" ht="15.75" customHeight="1">
      <c r="A92" s="907"/>
      <c r="B92" s="149" t="s">
        <v>707</v>
      </c>
      <c r="C92" s="146"/>
      <c r="D92" s="222"/>
      <c r="E92" s="146"/>
      <c r="F92" s="222"/>
      <c r="G92" s="146"/>
      <c r="H92" s="222"/>
      <c r="I92" s="146"/>
      <c r="J92" s="222"/>
      <c r="K92" s="146"/>
      <c r="L92" s="222"/>
      <c r="M92" s="146"/>
      <c r="N92" s="222"/>
      <c r="O92" s="146"/>
      <c r="P92" s="222"/>
      <c r="Q92" s="222"/>
      <c r="R92" s="146"/>
      <c r="S92" s="222"/>
      <c r="T92" s="222"/>
      <c r="U92" s="146"/>
      <c r="V92" s="222"/>
      <c r="W92" s="222"/>
      <c r="X92" s="146"/>
      <c r="Y92" s="222"/>
      <c r="Z92" s="222"/>
      <c r="AA92" s="146"/>
      <c r="AB92" s="222"/>
      <c r="AC92" s="222"/>
      <c r="AD92" s="146"/>
      <c r="AE92" s="280"/>
      <c r="AF92" s="225"/>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8"/>
      <c r="BE92" s="208"/>
      <c r="BF92" s="208"/>
      <c r="BG92" s="208"/>
      <c r="BH92" s="208"/>
      <c r="BI92" s="208"/>
      <c r="BJ92" s="208"/>
    </row>
    <row r="93" spans="1:62" s="98" customFormat="1" ht="15.75" customHeight="1">
      <c r="A93" s="907"/>
      <c r="B93" s="149" t="s">
        <v>708</v>
      </c>
      <c r="C93" s="146"/>
      <c r="D93" s="222"/>
      <c r="E93" s="146"/>
      <c r="F93" s="222"/>
      <c r="G93" s="146"/>
      <c r="H93" s="222"/>
      <c r="I93" s="146"/>
      <c r="J93" s="222"/>
      <c r="K93" s="146"/>
      <c r="L93" s="222"/>
      <c r="M93" s="146"/>
      <c r="N93" s="222"/>
      <c r="O93" s="146"/>
      <c r="P93" s="222"/>
      <c r="Q93" s="222"/>
      <c r="R93" s="146"/>
      <c r="S93" s="222"/>
      <c r="T93" s="222"/>
      <c r="U93" s="146"/>
      <c r="V93" s="222"/>
      <c r="W93" s="222"/>
      <c r="X93" s="146"/>
      <c r="Y93" s="222"/>
      <c r="Z93" s="222"/>
      <c r="AA93" s="146"/>
      <c r="AB93" s="222"/>
      <c r="AC93" s="222"/>
      <c r="AD93" s="146"/>
      <c r="AE93" s="280"/>
      <c r="AF93" s="225"/>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c r="BE93" s="208"/>
      <c r="BF93" s="208"/>
      <c r="BG93" s="208"/>
      <c r="BH93" s="208"/>
      <c r="BI93" s="208"/>
      <c r="BJ93" s="208"/>
    </row>
    <row r="94" spans="1:62" s="98" customFormat="1" ht="15.75" customHeight="1">
      <c r="A94" s="907"/>
      <c r="B94" s="149" t="s">
        <v>709</v>
      </c>
      <c r="C94" s="146"/>
      <c r="D94" s="222"/>
      <c r="E94" s="146"/>
      <c r="F94" s="222"/>
      <c r="G94" s="146"/>
      <c r="H94" s="222"/>
      <c r="I94" s="146"/>
      <c r="J94" s="222"/>
      <c r="K94" s="146"/>
      <c r="L94" s="222"/>
      <c r="M94" s="146"/>
      <c r="N94" s="222"/>
      <c r="O94" s="146"/>
      <c r="P94" s="222"/>
      <c r="Q94" s="222"/>
      <c r="R94" s="146"/>
      <c r="S94" s="222"/>
      <c r="T94" s="222"/>
      <c r="U94" s="146"/>
      <c r="V94" s="222"/>
      <c r="W94" s="222"/>
      <c r="X94" s="146"/>
      <c r="Y94" s="222"/>
      <c r="Z94" s="222"/>
      <c r="AA94" s="146"/>
      <c r="AB94" s="222"/>
      <c r="AC94" s="222"/>
      <c r="AD94" s="146"/>
      <c r="AE94" s="280"/>
      <c r="AF94" s="225"/>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row>
    <row r="95" spans="1:62" s="98" customFormat="1" ht="29.25" customHeight="1" thickBot="1">
      <c r="A95" s="576"/>
      <c r="B95" s="147" t="s">
        <v>93</v>
      </c>
      <c r="C95" s="221"/>
      <c r="D95" s="223"/>
      <c r="E95" s="221"/>
      <c r="F95" s="223"/>
      <c r="G95" s="221"/>
      <c r="H95" s="223"/>
      <c r="I95" s="221"/>
      <c r="J95" s="223"/>
      <c r="K95" s="221"/>
      <c r="L95" s="223"/>
      <c r="M95" s="221"/>
      <c r="N95" s="223"/>
      <c r="O95" s="221"/>
      <c r="P95" s="223"/>
      <c r="Q95" s="223"/>
      <c r="R95" s="221"/>
      <c r="S95" s="223"/>
      <c r="T95" s="223"/>
      <c r="U95" s="221"/>
      <c r="V95" s="223"/>
      <c r="W95" s="223"/>
      <c r="X95" s="221"/>
      <c r="Y95" s="223"/>
      <c r="Z95" s="223"/>
      <c r="AA95" s="221"/>
      <c r="AB95" s="223"/>
      <c r="AC95" s="223"/>
      <c r="AD95" s="221"/>
      <c r="AE95" s="281"/>
      <c r="AF95" s="226"/>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8"/>
      <c r="BE95" s="208"/>
      <c r="BF95" s="208"/>
      <c r="BG95" s="208"/>
      <c r="BH95" s="208"/>
      <c r="BI95" s="208"/>
      <c r="BJ95" s="208"/>
    </row>
    <row r="96" spans="1:62" s="68" customFormat="1" ht="24" customHeight="1" thickBot="1">
      <c r="K96" s="171"/>
      <c r="L96" s="171"/>
      <c r="M96" s="171"/>
      <c r="N96" s="171"/>
      <c r="O96" s="17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row>
    <row r="97" spans="1:62" s="68" customFormat="1" ht="24" customHeight="1" thickBot="1">
      <c r="A97" s="575" t="s">
        <v>710</v>
      </c>
      <c r="B97" s="575" t="s">
        <v>687</v>
      </c>
      <c r="C97" s="744" t="s">
        <v>99</v>
      </c>
      <c r="D97" s="918"/>
      <c r="E97" s="918"/>
      <c r="F97" s="918"/>
      <c r="G97" s="918"/>
      <c r="H97" s="918"/>
      <c r="I97" s="918"/>
      <c r="J97" s="918"/>
      <c r="K97" s="918"/>
      <c r="L97" s="918"/>
      <c r="M97" s="918"/>
      <c r="N97" s="745"/>
      <c r="O97" s="921" t="s">
        <v>242</v>
      </c>
      <c r="P97" s="922"/>
      <c r="Q97" s="922"/>
      <c r="R97" s="922"/>
      <c r="S97" s="922"/>
      <c r="T97" s="922"/>
      <c r="U97" s="922"/>
      <c r="V97" s="922"/>
      <c r="W97" s="922"/>
      <c r="X97" s="922"/>
      <c r="Y97" s="922"/>
      <c r="Z97" s="922"/>
      <c r="AA97" s="922"/>
      <c r="AB97" s="922"/>
      <c r="AC97" s="922"/>
      <c r="AD97" s="922"/>
      <c r="AE97" s="922"/>
      <c r="AF97" s="923"/>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row>
    <row r="98" spans="1:62" s="68" customFormat="1" ht="24" customHeight="1" thickBot="1">
      <c r="A98" s="907"/>
      <c r="B98" s="907"/>
      <c r="C98" s="744" t="s">
        <v>270</v>
      </c>
      <c r="D98" s="745"/>
      <c r="E98" s="744" t="s">
        <v>271</v>
      </c>
      <c r="F98" s="745"/>
      <c r="G98" s="744" t="s">
        <v>272</v>
      </c>
      <c r="H98" s="745"/>
      <c r="I98" s="744" t="s">
        <v>273</v>
      </c>
      <c r="J98" s="745"/>
      <c r="K98" s="744" t="s">
        <v>650</v>
      </c>
      <c r="L98" s="745"/>
      <c r="M98" s="744" t="s">
        <v>275</v>
      </c>
      <c r="N98" s="745"/>
      <c r="O98" s="921" t="s">
        <v>270</v>
      </c>
      <c r="P98" s="922"/>
      <c r="Q98" s="923"/>
      <c r="R98" s="921" t="s">
        <v>271</v>
      </c>
      <c r="S98" s="922"/>
      <c r="T98" s="923"/>
      <c r="U98" s="921" t="s">
        <v>272</v>
      </c>
      <c r="V98" s="922"/>
      <c r="W98" s="923"/>
      <c r="X98" s="921" t="s">
        <v>273</v>
      </c>
      <c r="Y98" s="922"/>
      <c r="Z98" s="923"/>
      <c r="AA98" s="921" t="s">
        <v>650</v>
      </c>
      <c r="AB98" s="922"/>
      <c r="AC98" s="923"/>
      <c r="AD98" s="921" t="s">
        <v>275</v>
      </c>
      <c r="AE98" s="922"/>
      <c r="AF98" s="923"/>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row>
    <row r="99" spans="1:62" s="68" customFormat="1" ht="29.25" customHeight="1" thickBot="1">
      <c r="A99" s="907"/>
      <c r="B99" s="576"/>
      <c r="C99" s="227" t="s">
        <v>100</v>
      </c>
      <c r="D99" s="210" t="s">
        <v>688</v>
      </c>
      <c r="E99" s="227" t="s">
        <v>100</v>
      </c>
      <c r="F99" s="210" t="s">
        <v>688</v>
      </c>
      <c r="G99" s="227" t="s">
        <v>100</v>
      </c>
      <c r="H99" s="210" t="s">
        <v>688</v>
      </c>
      <c r="I99" s="227" t="s">
        <v>100</v>
      </c>
      <c r="J99" s="210" t="s">
        <v>688</v>
      </c>
      <c r="K99" s="227" t="s">
        <v>100</v>
      </c>
      <c r="L99" s="210" t="s">
        <v>688</v>
      </c>
      <c r="M99" s="227" t="s">
        <v>100</v>
      </c>
      <c r="N99" s="210" t="s">
        <v>688</v>
      </c>
      <c r="O99" s="213" t="s">
        <v>100</v>
      </c>
      <c r="P99" s="213" t="s">
        <v>689</v>
      </c>
      <c r="Q99" s="213" t="s">
        <v>229</v>
      </c>
      <c r="R99" s="213" t="s">
        <v>100</v>
      </c>
      <c r="S99" s="213" t="s">
        <v>689</v>
      </c>
      <c r="T99" s="213" t="s">
        <v>229</v>
      </c>
      <c r="U99" s="213" t="s">
        <v>100</v>
      </c>
      <c r="V99" s="213" t="s">
        <v>689</v>
      </c>
      <c r="W99" s="213" t="s">
        <v>229</v>
      </c>
      <c r="X99" s="213" t="s">
        <v>100</v>
      </c>
      <c r="Y99" s="213" t="s">
        <v>689</v>
      </c>
      <c r="Z99" s="213" t="s">
        <v>229</v>
      </c>
      <c r="AA99" s="213" t="s">
        <v>100</v>
      </c>
      <c r="AB99" s="213" t="s">
        <v>689</v>
      </c>
      <c r="AC99" s="213" t="s">
        <v>229</v>
      </c>
      <c r="AD99" s="213" t="s">
        <v>100</v>
      </c>
      <c r="AE99" s="213" t="s">
        <v>689</v>
      </c>
      <c r="AF99" s="213" t="s">
        <v>229</v>
      </c>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row>
    <row r="100" spans="1:62" s="68" customFormat="1" ht="16.899999999999999">
      <c r="A100" s="907"/>
      <c r="B100" s="148" t="s">
        <v>690</v>
      </c>
      <c r="C100" s="146"/>
      <c r="D100" s="222"/>
      <c r="E100" s="146"/>
      <c r="F100" s="222"/>
      <c r="G100" s="146"/>
      <c r="H100" s="222"/>
      <c r="I100" s="146"/>
      <c r="J100" s="222"/>
      <c r="K100" s="146"/>
      <c r="L100" s="222"/>
      <c r="M100" s="146"/>
      <c r="N100" s="222"/>
      <c r="O100" s="146"/>
      <c r="P100" s="222"/>
      <c r="Q100" s="222"/>
      <c r="R100" s="146"/>
      <c r="S100" s="222"/>
      <c r="T100" s="222"/>
      <c r="U100" s="146"/>
      <c r="V100" s="222"/>
      <c r="W100" s="222"/>
      <c r="X100" s="146"/>
      <c r="Y100" s="222"/>
      <c r="Z100" s="222"/>
      <c r="AA100" s="146"/>
      <c r="AB100" s="222"/>
      <c r="AC100" s="222"/>
      <c r="AD100" s="146"/>
      <c r="AE100" s="280"/>
      <c r="AF100" s="225"/>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row>
    <row r="101" spans="1:62" s="68" customFormat="1" ht="16.899999999999999">
      <c r="A101" s="907"/>
      <c r="B101" s="149" t="s">
        <v>691</v>
      </c>
      <c r="C101" s="146"/>
      <c r="D101" s="222"/>
      <c r="E101" s="146"/>
      <c r="F101" s="222"/>
      <c r="G101" s="146"/>
      <c r="H101" s="222"/>
      <c r="I101" s="146"/>
      <c r="J101" s="222"/>
      <c r="K101" s="146"/>
      <c r="L101" s="222"/>
      <c r="M101" s="146"/>
      <c r="N101" s="222"/>
      <c r="O101" s="146"/>
      <c r="P101" s="222"/>
      <c r="Q101" s="222"/>
      <c r="R101" s="146"/>
      <c r="S101" s="222"/>
      <c r="T101" s="222"/>
      <c r="U101" s="146"/>
      <c r="V101" s="222"/>
      <c r="W101" s="222"/>
      <c r="X101" s="146"/>
      <c r="Y101" s="222"/>
      <c r="Z101" s="222"/>
      <c r="AA101" s="146"/>
      <c r="AB101" s="222"/>
      <c r="AC101" s="222"/>
      <c r="AD101" s="146"/>
      <c r="AE101" s="280"/>
      <c r="AF101" s="225"/>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row>
    <row r="102" spans="1:62" s="68" customFormat="1" ht="16.899999999999999">
      <c r="A102" s="907"/>
      <c r="B102" s="149" t="s">
        <v>692</v>
      </c>
      <c r="C102" s="146"/>
      <c r="D102" s="222"/>
      <c r="E102" s="146"/>
      <c r="F102" s="222"/>
      <c r="G102" s="146"/>
      <c r="H102" s="222"/>
      <c r="I102" s="146"/>
      <c r="J102" s="222"/>
      <c r="K102" s="146"/>
      <c r="L102" s="222"/>
      <c r="M102" s="146"/>
      <c r="N102" s="222"/>
      <c r="O102" s="146"/>
      <c r="P102" s="222"/>
      <c r="Q102" s="222"/>
      <c r="R102" s="146"/>
      <c r="S102" s="222"/>
      <c r="T102" s="222"/>
      <c r="U102" s="146"/>
      <c r="V102" s="222"/>
      <c r="W102" s="222"/>
      <c r="X102" s="146"/>
      <c r="Y102" s="222"/>
      <c r="Z102" s="222"/>
      <c r="AA102" s="146"/>
      <c r="AB102" s="222"/>
      <c r="AC102" s="222"/>
      <c r="AD102" s="146"/>
      <c r="AE102" s="280"/>
      <c r="AF102" s="225"/>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row>
    <row r="103" spans="1:62" s="68" customFormat="1" ht="16.899999999999999">
      <c r="A103" s="907"/>
      <c r="B103" s="149" t="s">
        <v>693</v>
      </c>
      <c r="C103" s="146"/>
      <c r="D103" s="222"/>
      <c r="E103" s="146"/>
      <c r="F103" s="222"/>
      <c r="G103" s="146"/>
      <c r="H103" s="222"/>
      <c r="I103" s="146"/>
      <c r="J103" s="222"/>
      <c r="K103" s="146"/>
      <c r="L103" s="222"/>
      <c r="M103" s="146"/>
      <c r="N103" s="222"/>
      <c r="O103" s="146"/>
      <c r="P103" s="222"/>
      <c r="Q103" s="222"/>
      <c r="R103" s="146"/>
      <c r="S103" s="222"/>
      <c r="T103" s="222"/>
      <c r="U103" s="146"/>
      <c r="V103" s="222"/>
      <c r="W103" s="222"/>
      <c r="X103" s="146"/>
      <c r="Y103" s="222"/>
      <c r="Z103" s="222"/>
      <c r="AA103" s="146"/>
      <c r="AB103" s="222"/>
      <c r="AC103" s="222"/>
      <c r="AD103" s="146"/>
      <c r="AE103" s="280"/>
      <c r="AF103" s="225"/>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row>
    <row r="104" spans="1:62" s="68" customFormat="1" ht="16.899999999999999">
      <c r="A104" s="907"/>
      <c r="B104" s="149" t="s">
        <v>694</v>
      </c>
      <c r="C104" s="146"/>
      <c r="D104" s="222"/>
      <c r="E104" s="146"/>
      <c r="F104" s="222"/>
      <c r="G104" s="146"/>
      <c r="H104" s="222"/>
      <c r="I104" s="146"/>
      <c r="J104" s="222"/>
      <c r="K104" s="146"/>
      <c r="L104" s="222"/>
      <c r="M104" s="146"/>
      <c r="N104" s="222"/>
      <c r="O104" s="146"/>
      <c r="P104" s="222"/>
      <c r="Q104" s="222"/>
      <c r="R104" s="146"/>
      <c r="S104" s="222"/>
      <c r="T104" s="222"/>
      <c r="U104" s="146"/>
      <c r="V104" s="222"/>
      <c r="W104" s="222"/>
      <c r="X104" s="146"/>
      <c r="Y104" s="222"/>
      <c r="Z104" s="222"/>
      <c r="AA104" s="146"/>
      <c r="AB104" s="222"/>
      <c r="AC104" s="222"/>
      <c r="AD104" s="146"/>
      <c r="AE104" s="280"/>
      <c r="AF104" s="225"/>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row>
    <row r="105" spans="1:62" s="68" customFormat="1" ht="16.899999999999999">
      <c r="A105" s="907"/>
      <c r="B105" s="149" t="s">
        <v>695</v>
      </c>
      <c r="C105" s="146"/>
      <c r="D105" s="222"/>
      <c r="E105" s="146"/>
      <c r="F105" s="222"/>
      <c r="G105" s="146"/>
      <c r="H105" s="222"/>
      <c r="I105" s="146"/>
      <c r="J105" s="222"/>
      <c r="K105" s="146"/>
      <c r="L105" s="222"/>
      <c r="M105" s="146"/>
      <c r="N105" s="222"/>
      <c r="O105" s="146"/>
      <c r="P105" s="222"/>
      <c r="Q105" s="222"/>
      <c r="R105" s="146"/>
      <c r="S105" s="222"/>
      <c r="T105" s="222"/>
      <c r="U105" s="146"/>
      <c r="V105" s="222"/>
      <c r="W105" s="222"/>
      <c r="X105" s="146"/>
      <c r="Y105" s="222"/>
      <c r="Z105" s="222"/>
      <c r="AA105" s="146"/>
      <c r="AB105" s="222"/>
      <c r="AC105" s="222"/>
      <c r="AD105" s="146"/>
      <c r="AE105" s="280"/>
      <c r="AF105" s="225"/>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row>
    <row r="106" spans="1:62" s="68" customFormat="1" ht="16.899999999999999">
      <c r="A106" s="907"/>
      <c r="B106" s="149" t="s">
        <v>696</v>
      </c>
      <c r="C106" s="146"/>
      <c r="D106" s="222"/>
      <c r="E106" s="146"/>
      <c r="F106" s="222"/>
      <c r="G106" s="146"/>
      <c r="H106" s="222"/>
      <c r="I106" s="146"/>
      <c r="J106" s="222"/>
      <c r="K106" s="146"/>
      <c r="L106" s="222"/>
      <c r="M106" s="146"/>
      <c r="N106" s="222"/>
      <c r="O106" s="146"/>
      <c r="P106" s="222"/>
      <c r="Q106" s="222"/>
      <c r="R106" s="146"/>
      <c r="S106" s="222"/>
      <c r="T106" s="222"/>
      <c r="U106" s="146"/>
      <c r="V106" s="222"/>
      <c r="W106" s="222"/>
      <c r="X106" s="146"/>
      <c r="Y106" s="222"/>
      <c r="Z106" s="222"/>
      <c r="AA106" s="146"/>
      <c r="AB106" s="222"/>
      <c r="AC106" s="222"/>
      <c r="AD106" s="146"/>
      <c r="AE106" s="280"/>
      <c r="AF106" s="225"/>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row>
    <row r="107" spans="1:62" s="68" customFormat="1" ht="16.899999999999999">
      <c r="A107" s="907"/>
      <c r="B107" s="149" t="s">
        <v>697</v>
      </c>
      <c r="C107" s="146"/>
      <c r="D107" s="222"/>
      <c r="E107" s="146"/>
      <c r="F107" s="222"/>
      <c r="G107" s="146"/>
      <c r="H107" s="222"/>
      <c r="I107" s="146"/>
      <c r="J107" s="222"/>
      <c r="K107" s="146"/>
      <c r="L107" s="222"/>
      <c r="M107" s="146"/>
      <c r="N107" s="222"/>
      <c r="O107" s="146"/>
      <c r="P107" s="222"/>
      <c r="Q107" s="222"/>
      <c r="R107" s="146"/>
      <c r="S107" s="222"/>
      <c r="T107" s="222"/>
      <c r="U107" s="146"/>
      <c r="V107" s="222"/>
      <c r="W107" s="222"/>
      <c r="X107" s="146"/>
      <c r="Y107" s="222"/>
      <c r="Z107" s="222"/>
      <c r="AA107" s="146"/>
      <c r="AB107" s="222"/>
      <c r="AC107" s="222"/>
      <c r="AD107" s="146"/>
      <c r="AE107" s="280"/>
      <c r="AF107" s="225"/>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row>
    <row r="108" spans="1:62" s="68" customFormat="1" ht="16.899999999999999">
      <c r="A108" s="907"/>
      <c r="B108" s="149" t="s">
        <v>698</v>
      </c>
      <c r="C108" s="146"/>
      <c r="D108" s="222"/>
      <c r="E108" s="146"/>
      <c r="F108" s="222"/>
      <c r="G108" s="146"/>
      <c r="H108" s="222"/>
      <c r="I108" s="146"/>
      <c r="J108" s="222"/>
      <c r="K108" s="146"/>
      <c r="L108" s="222"/>
      <c r="M108" s="146"/>
      <c r="N108" s="222"/>
      <c r="O108" s="146"/>
      <c r="P108" s="222"/>
      <c r="Q108" s="222"/>
      <c r="R108" s="146"/>
      <c r="S108" s="222"/>
      <c r="T108" s="222"/>
      <c r="U108" s="146"/>
      <c r="V108" s="222"/>
      <c r="W108" s="222"/>
      <c r="X108" s="146"/>
      <c r="Y108" s="222"/>
      <c r="Z108" s="222"/>
      <c r="AA108" s="146"/>
      <c r="AB108" s="222"/>
      <c r="AC108" s="222"/>
      <c r="AD108" s="146"/>
      <c r="AE108" s="280"/>
      <c r="AF108" s="225"/>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row>
    <row r="109" spans="1:62" s="68" customFormat="1" ht="16.899999999999999">
      <c r="A109" s="907"/>
      <c r="B109" s="149" t="s">
        <v>699</v>
      </c>
      <c r="C109" s="146"/>
      <c r="D109" s="222"/>
      <c r="E109" s="146"/>
      <c r="F109" s="222"/>
      <c r="G109" s="146"/>
      <c r="H109" s="222"/>
      <c r="I109" s="146"/>
      <c r="J109" s="222"/>
      <c r="K109" s="146"/>
      <c r="L109" s="222"/>
      <c r="M109" s="146"/>
      <c r="N109" s="222"/>
      <c r="O109" s="146"/>
      <c r="P109" s="222"/>
      <c r="Q109" s="222"/>
      <c r="R109" s="146"/>
      <c r="S109" s="222"/>
      <c r="T109" s="222"/>
      <c r="U109" s="146"/>
      <c r="V109" s="222"/>
      <c r="W109" s="222"/>
      <c r="X109" s="146"/>
      <c r="Y109" s="222"/>
      <c r="Z109" s="222"/>
      <c r="AA109" s="146"/>
      <c r="AB109" s="222"/>
      <c r="AC109" s="222"/>
      <c r="AD109" s="146"/>
      <c r="AE109" s="280"/>
      <c r="AF109" s="225"/>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row>
    <row r="110" spans="1:62" s="68" customFormat="1" ht="16.899999999999999">
      <c r="A110" s="907"/>
      <c r="B110" s="149" t="s">
        <v>700</v>
      </c>
      <c r="C110" s="146"/>
      <c r="D110" s="222"/>
      <c r="E110" s="146"/>
      <c r="F110" s="222"/>
      <c r="G110" s="146"/>
      <c r="H110" s="222"/>
      <c r="I110" s="146"/>
      <c r="J110" s="222"/>
      <c r="K110" s="146"/>
      <c r="L110" s="222"/>
      <c r="M110" s="146"/>
      <c r="N110" s="222"/>
      <c r="O110" s="146"/>
      <c r="P110" s="222"/>
      <c r="Q110" s="222"/>
      <c r="R110" s="146"/>
      <c r="S110" s="222"/>
      <c r="T110" s="222"/>
      <c r="U110" s="146"/>
      <c r="V110" s="222"/>
      <c r="W110" s="222"/>
      <c r="X110" s="146"/>
      <c r="Y110" s="222"/>
      <c r="Z110" s="222"/>
      <c r="AA110" s="146"/>
      <c r="AB110" s="222"/>
      <c r="AC110" s="222"/>
      <c r="AD110" s="146"/>
      <c r="AE110" s="280"/>
      <c r="AF110" s="225"/>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row>
    <row r="111" spans="1:62" s="68" customFormat="1" ht="16.899999999999999">
      <c r="A111" s="907"/>
      <c r="B111" s="149" t="s">
        <v>701</v>
      </c>
      <c r="C111" s="146"/>
      <c r="D111" s="222"/>
      <c r="E111" s="146"/>
      <c r="F111" s="222"/>
      <c r="G111" s="146"/>
      <c r="H111" s="222"/>
      <c r="I111" s="146"/>
      <c r="J111" s="222"/>
      <c r="K111" s="146"/>
      <c r="L111" s="222"/>
      <c r="M111" s="146"/>
      <c r="N111" s="222"/>
      <c r="O111" s="146"/>
      <c r="P111" s="222"/>
      <c r="Q111" s="222"/>
      <c r="R111" s="146"/>
      <c r="S111" s="222"/>
      <c r="T111" s="222"/>
      <c r="U111" s="146"/>
      <c r="V111" s="222"/>
      <c r="W111" s="222"/>
      <c r="X111" s="146"/>
      <c r="Y111" s="222"/>
      <c r="Z111" s="222"/>
      <c r="AA111" s="146"/>
      <c r="AB111" s="222"/>
      <c r="AC111" s="222"/>
      <c r="AD111" s="146"/>
      <c r="AE111" s="280"/>
      <c r="AF111" s="225"/>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row>
    <row r="112" spans="1:62" s="68" customFormat="1" ht="16.899999999999999">
      <c r="A112" s="907"/>
      <c r="B112" s="149" t="s">
        <v>702</v>
      </c>
      <c r="C112" s="146"/>
      <c r="D112" s="222"/>
      <c r="E112" s="146"/>
      <c r="F112" s="222"/>
      <c r="G112" s="146"/>
      <c r="H112" s="222"/>
      <c r="I112" s="146"/>
      <c r="J112" s="222"/>
      <c r="K112" s="146"/>
      <c r="L112" s="222"/>
      <c r="M112" s="146"/>
      <c r="N112" s="222"/>
      <c r="O112" s="146"/>
      <c r="P112" s="222"/>
      <c r="Q112" s="222"/>
      <c r="R112" s="146"/>
      <c r="S112" s="222"/>
      <c r="T112" s="222"/>
      <c r="U112" s="146"/>
      <c r="V112" s="222"/>
      <c r="W112" s="222"/>
      <c r="X112" s="146"/>
      <c r="Y112" s="222"/>
      <c r="Z112" s="222"/>
      <c r="AA112" s="146"/>
      <c r="AB112" s="222"/>
      <c r="AC112" s="222"/>
      <c r="AD112" s="146"/>
      <c r="AE112" s="280"/>
      <c r="AF112" s="225"/>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row>
    <row r="113" spans="1:62" s="68" customFormat="1" ht="16.899999999999999">
      <c r="A113" s="907"/>
      <c r="B113" s="149" t="s">
        <v>703</v>
      </c>
      <c r="C113" s="146"/>
      <c r="D113" s="222"/>
      <c r="E113" s="146"/>
      <c r="F113" s="222"/>
      <c r="G113" s="146"/>
      <c r="H113" s="222"/>
      <c r="I113" s="146"/>
      <c r="J113" s="222"/>
      <c r="K113" s="146"/>
      <c r="L113" s="222"/>
      <c r="M113" s="146"/>
      <c r="N113" s="222"/>
      <c r="O113" s="146"/>
      <c r="P113" s="222"/>
      <c r="Q113" s="222"/>
      <c r="R113" s="146"/>
      <c r="S113" s="222"/>
      <c r="T113" s="222"/>
      <c r="U113" s="146"/>
      <c r="V113" s="222"/>
      <c r="W113" s="222"/>
      <c r="X113" s="146"/>
      <c r="Y113" s="222"/>
      <c r="Z113" s="222"/>
      <c r="AA113" s="146"/>
      <c r="AB113" s="222"/>
      <c r="AC113" s="222"/>
      <c r="AD113" s="146"/>
      <c r="AE113" s="280"/>
      <c r="AF113" s="225"/>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row>
    <row r="114" spans="1:62" s="68" customFormat="1" ht="16.899999999999999">
      <c r="A114" s="907"/>
      <c r="B114" s="149" t="s">
        <v>704</v>
      </c>
      <c r="C114" s="146"/>
      <c r="D114" s="222"/>
      <c r="E114" s="146"/>
      <c r="F114" s="222"/>
      <c r="G114" s="146"/>
      <c r="H114" s="222"/>
      <c r="I114" s="146"/>
      <c r="J114" s="222"/>
      <c r="K114" s="146"/>
      <c r="L114" s="222"/>
      <c r="M114" s="146"/>
      <c r="N114" s="222"/>
      <c r="O114" s="146"/>
      <c r="P114" s="222"/>
      <c r="Q114" s="222"/>
      <c r="R114" s="146"/>
      <c r="S114" s="222"/>
      <c r="T114" s="222"/>
      <c r="U114" s="146"/>
      <c r="V114" s="222"/>
      <c r="W114" s="222"/>
      <c r="X114" s="146"/>
      <c r="Y114" s="222"/>
      <c r="Z114" s="222"/>
      <c r="AA114" s="146"/>
      <c r="AB114" s="222"/>
      <c r="AC114" s="222"/>
      <c r="AD114" s="146"/>
      <c r="AE114" s="280"/>
      <c r="AF114" s="225"/>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row>
    <row r="115" spans="1:62" s="68" customFormat="1" ht="16.899999999999999">
      <c r="A115" s="907"/>
      <c r="B115" s="149" t="s">
        <v>705</v>
      </c>
      <c r="C115" s="146"/>
      <c r="D115" s="222"/>
      <c r="E115" s="146"/>
      <c r="F115" s="222"/>
      <c r="G115" s="146"/>
      <c r="H115" s="222"/>
      <c r="I115" s="146"/>
      <c r="J115" s="222"/>
      <c r="K115" s="146"/>
      <c r="L115" s="222"/>
      <c r="M115" s="146"/>
      <c r="N115" s="222"/>
      <c r="O115" s="146"/>
      <c r="P115" s="222"/>
      <c r="Q115" s="222"/>
      <c r="R115" s="146"/>
      <c r="S115" s="222"/>
      <c r="T115" s="222"/>
      <c r="U115" s="146"/>
      <c r="V115" s="222"/>
      <c r="W115" s="222"/>
      <c r="X115" s="146"/>
      <c r="Y115" s="222"/>
      <c r="Z115" s="222"/>
      <c r="AA115" s="146"/>
      <c r="AB115" s="222"/>
      <c r="AC115" s="222"/>
      <c r="AD115" s="146"/>
      <c r="AE115" s="280"/>
      <c r="AF115" s="225"/>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row>
    <row r="116" spans="1:62" s="68" customFormat="1" ht="16.899999999999999">
      <c r="A116" s="907"/>
      <c r="B116" s="149" t="s">
        <v>706</v>
      </c>
      <c r="C116" s="146"/>
      <c r="D116" s="222"/>
      <c r="E116" s="146"/>
      <c r="F116" s="222"/>
      <c r="G116" s="146"/>
      <c r="H116" s="222"/>
      <c r="I116" s="146"/>
      <c r="J116" s="222"/>
      <c r="K116" s="146"/>
      <c r="L116" s="222"/>
      <c r="M116" s="146"/>
      <c r="N116" s="222"/>
      <c r="O116" s="146"/>
      <c r="P116" s="222"/>
      <c r="Q116" s="222"/>
      <c r="R116" s="146"/>
      <c r="S116" s="222"/>
      <c r="T116" s="222"/>
      <c r="U116" s="146"/>
      <c r="V116" s="222"/>
      <c r="W116" s="222"/>
      <c r="X116" s="146"/>
      <c r="Y116" s="222"/>
      <c r="Z116" s="222"/>
      <c r="AA116" s="146"/>
      <c r="AB116" s="222"/>
      <c r="AC116" s="222"/>
      <c r="AD116" s="146"/>
      <c r="AE116" s="280"/>
      <c r="AF116" s="225"/>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row>
    <row r="117" spans="1:62" s="68" customFormat="1" ht="16.899999999999999">
      <c r="A117" s="907"/>
      <c r="B117" s="149" t="s">
        <v>707</v>
      </c>
      <c r="C117" s="146"/>
      <c r="D117" s="222"/>
      <c r="E117" s="146"/>
      <c r="F117" s="222"/>
      <c r="G117" s="146"/>
      <c r="H117" s="222"/>
      <c r="I117" s="146"/>
      <c r="J117" s="222"/>
      <c r="K117" s="146"/>
      <c r="L117" s="222"/>
      <c r="M117" s="146"/>
      <c r="N117" s="222"/>
      <c r="O117" s="146"/>
      <c r="P117" s="222"/>
      <c r="Q117" s="222"/>
      <c r="R117" s="146"/>
      <c r="S117" s="222"/>
      <c r="T117" s="222"/>
      <c r="U117" s="146"/>
      <c r="V117" s="222"/>
      <c r="W117" s="222"/>
      <c r="X117" s="146"/>
      <c r="Y117" s="222"/>
      <c r="Z117" s="222"/>
      <c r="AA117" s="146"/>
      <c r="AB117" s="222"/>
      <c r="AC117" s="222"/>
      <c r="AD117" s="146"/>
      <c r="AE117" s="280"/>
      <c r="AF117" s="225"/>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row>
    <row r="118" spans="1:62" s="68" customFormat="1" ht="16.899999999999999">
      <c r="A118" s="907"/>
      <c r="B118" s="149" t="s">
        <v>708</v>
      </c>
      <c r="C118" s="146"/>
      <c r="D118" s="222"/>
      <c r="E118" s="146"/>
      <c r="F118" s="222"/>
      <c r="G118" s="146"/>
      <c r="H118" s="222"/>
      <c r="I118" s="146"/>
      <c r="J118" s="222"/>
      <c r="K118" s="146"/>
      <c r="L118" s="222"/>
      <c r="M118" s="146"/>
      <c r="N118" s="222"/>
      <c r="O118" s="146"/>
      <c r="P118" s="222"/>
      <c r="Q118" s="222"/>
      <c r="R118" s="146"/>
      <c r="S118" s="222"/>
      <c r="T118" s="222"/>
      <c r="U118" s="146"/>
      <c r="V118" s="222"/>
      <c r="W118" s="222"/>
      <c r="X118" s="146"/>
      <c r="Y118" s="222"/>
      <c r="Z118" s="222"/>
      <c r="AA118" s="146"/>
      <c r="AB118" s="222"/>
      <c r="AC118" s="222"/>
      <c r="AD118" s="146"/>
      <c r="AE118" s="280"/>
      <c r="AF118" s="225"/>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row>
    <row r="119" spans="1:62" s="68" customFormat="1" ht="16.899999999999999">
      <c r="A119" s="907"/>
      <c r="B119" s="286" t="s">
        <v>709</v>
      </c>
      <c r="C119" s="287"/>
      <c r="D119" s="288"/>
      <c r="E119" s="287"/>
      <c r="F119" s="288"/>
      <c r="G119" s="287"/>
      <c r="H119" s="288"/>
      <c r="I119" s="287"/>
      <c r="J119" s="288"/>
      <c r="K119" s="287"/>
      <c r="L119" s="288"/>
      <c r="M119" s="287"/>
      <c r="N119" s="288"/>
      <c r="O119" s="287"/>
      <c r="P119" s="288"/>
      <c r="Q119" s="288"/>
      <c r="R119" s="287"/>
      <c r="S119" s="288"/>
      <c r="T119" s="288"/>
      <c r="U119" s="287"/>
      <c r="V119" s="288"/>
      <c r="W119" s="288"/>
      <c r="X119" s="287"/>
      <c r="Y119" s="288"/>
      <c r="Z119" s="288"/>
      <c r="AA119" s="287"/>
      <c r="AB119" s="288"/>
      <c r="AC119" s="288"/>
      <c r="AD119" s="287"/>
      <c r="AE119" s="288"/>
      <c r="AF119" s="29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row>
    <row r="120" spans="1:62" s="68" customFormat="1" ht="17.45" thickBot="1">
      <c r="A120" s="911"/>
      <c r="B120" s="299" t="s">
        <v>93</v>
      </c>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300"/>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row>
    <row r="121" spans="1:62" ht="16.899999999999999">
      <c r="A121" s="298"/>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298"/>
      <c r="AF121" s="298"/>
    </row>
    <row r="122" spans="1:62" ht="14.45" thickBot="1"/>
    <row r="123" spans="1:62" s="68" customFormat="1" ht="50.25" customHeight="1" thickBot="1">
      <c r="A123" s="916" t="s">
        <v>712</v>
      </c>
      <c r="B123" s="917"/>
      <c r="C123" s="904" t="s">
        <v>713</v>
      </c>
      <c r="D123" s="905"/>
      <c r="E123" s="905"/>
      <c r="F123" s="905"/>
      <c r="G123" s="905"/>
      <c r="H123" s="905"/>
      <c r="I123" s="905"/>
      <c r="J123" s="905"/>
      <c r="K123" s="905"/>
      <c r="L123" s="905"/>
      <c r="M123" s="905"/>
      <c r="N123" s="905"/>
      <c r="O123" s="905"/>
      <c r="P123" s="905"/>
      <c r="Q123" s="905"/>
      <c r="R123" s="905"/>
      <c r="S123" s="905"/>
      <c r="T123" s="905"/>
      <c r="U123" s="905"/>
      <c r="V123" s="905"/>
      <c r="W123" s="905"/>
      <c r="X123" s="905"/>
      <c r="Y123" s="905"/>
      <c r="Z123" s="906"/>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row>
    <row r="124" spans="1:62" s="68" customFormat="1" ht="24" customHeight="1">
      <c r="A124" s="912" t="s">
        <v>710</v>
      </c>
      <c r="B124" s="912" t="s">
        <v>687</v>
      </c>
      <c r="C124" s="915" t="s">
        <v>240</v>
      </c>
      <c r="D124" s="915"/>
      <c r="E124" s="915" t="s">
        <v>250</v>
      </c>
      <c r="F124" s="915"/>
      <c r="G124" s="915" t="s">
        <v>255</v>
      </c>
      <c r="H124" s="915"/>
      <c r="I124" s="915" t="s">
        <v>260</v>
      </c>
      <c r="J124" s="915"/>
      <c r="K124" s="915" t="s">
        <v>265</v>
      </c>
      <c r="L124" s="915"/>
      <c r="M124" s="915" t="s">
        <v>269</v>
      </c>
      <c r="N124" s="915"/>
      <c r="O124" s="902" t="s">
        <v>270</v>
      </c>
      <c r="P124" s="903"/>
      <c r="Q124" s="902" t="s">
        <v>271</v>
      </c>
      <c r="R124" s="903"/>
      <c r="S124" s="902" t="s">
        <v>272</v>
      </c>
      <c r="T124" s="903"/>
      <c r="U124" s="902" t="s">
        <v>273</v>
      </c>
      <c r="V124" s="903"/>
      <c r="W124" s="902" t="s">
        <v>650</v>
      </c>
      <c r="X124" s="903"/>
      <c r="Y124" s="902" t="s">
        <v>275</v>
      </c>
      <c r="Z124" s="903"/>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row>
    <row r="125" spans="1:62" s="68" customFormat="1" ht="29.25" customHeight="1">
      <c r="A125" s="914"/>
      <c r="B125" s="913"/>
      <c r="C125" s="302" t="s">
        <v>714</v>
      </c>
      <c r="D125" s="302" t="s">
        <v>715</v>
      </c>
      <c r="E125" s="302" t="s">
        <v>714</v>
      </c>
      <c r="F125" s="302" t="s">
        <v>715</v>
      </c>
      <c r="G125" s="302" t="s">
        <v>714</v>
      </c>
      <c r="H125" s="302" t="s">
        <v>715</v>
      </c>
      <c r="I125" s="302" t="s">
        <v>714</v>
      </c>
      <c r="J125" s="302" t="s">
        <v>715</v>
      </c>
      <c r="K125" s="302" t="s">
        <v>714</v>
      </c>
      <c r="L125" s="302" t="s">
        <v>715</v>
      </c>
      <c r="M125" s="302" t="s">
        <v>714</v>
      </c>
      <c r="N125" s="302" t="s">
        <v>715</v>
      </c>
      <c r="O125" s="302" t="s">
        <v>714</v>
      </c>
      <c r="P125" s="302" t="s">
        <v>715</v>
      </c>
      <c r="Q125" s="302" t="s">
        <v>714</v>
      </c>
      <c r="R125" s="302" t="s">
        <v>715</v>
      </c>
      <c r="S125" s="302" t="s">
        <v>714</v>
      </c>
      <c r="T125" s="302" t="s">
        <v>715</v>
      </c>
      <c r="U125" s="302" t="s">
        <v>714</v>
      </c>
      <c r="V125" s="302" t="s">
        <v>715</v>
      </c>
      <c r="W125" s="302" t="s">
        <v>714</v>
      </c>
      <c r="X125" s="302" t="s">
        <v>715</v>
      </c>
      <c r="Y125" s="302" t="s">
        <v>714</v>
      </c>
      <c r="Z125" s="302" t="s">
        <v>715</v>
      </c>
      <c r="AA125" s="151"/>
      <c r="AB125" s="151"/>
      <c r="AC125" s="151"/>
      <c r="AD125" s="151"/>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row>
    <row r="126" spans="1:62" s="68" customFormat="1" ht="16.899999999999999">
      <c r="A126" s="914"/>
      <c r="B126" s="301" t="s">
        <v>690</v>
      </c>
      <c r="C126" s="424">
        <v>17.068893528183715</v>
      </c>
      <c r="D126" s="425">
        <v>29</v>
      </c>
      <c r="E126" s="424">
        <v>24.250521920668056</v>
      </c>
      <c r="F126" s="425">
        <v>65</v>
      </c>
      <c r="G126" s="424">
        <v>30.196242171189976</v>
      </c>
      <c r="H126" s="425">
        <v>71</v>
      </c>
      <c r="I126" s="424">
        <v>37.110647181628387</v>
      </c>
      <c r="J126" s="425">
        <v>49</v>
      </c>
      <c r="K126" s="424">
        <v>39.01461377870563</v>
      </c>
      <c r="L126" s="425">
        <v>63</v>
      </c>
      <c r="M126" s="424">
        <v>35.273486430062626</v>
      </c>
      <c r="N126" s="425"/>
      <c r="O126" s="424">
        <v>44.292275574112729</v>
      </c>
      <c r="P126" s="425"/>
      <c r="Q126" s="424">
        <v>37.945720250521916</v>
      </c>
      <c r="R126" s="425"/>
      <c r="S126" s="424">
        <v>39.549060542797491</v>
      </c>
      <c r="T126" s="425"/>
      <c r="U126" s="424">
        <v>37.645093945720248</v>
      </c>
      <c r="V126" s="425"/>
      <c r="W126" s="424">
        <v>35.640918580375782</v>
      </c>
      <c r="X126" s="425"/>
      <c r="Y126" s="424">
        <v>32.868475991649269</v>
      </c>
      <c r="Z126" s="425"/>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row>
    <row r="127" spans="1:62" s="68" customFormat="1" ht="16.899999999999999">
      <c r="A127" s="914"/>
      <c r="B127" s="301" t="s">
        <v>691</v>
      </c>
      <c r="C127" s="424">
        <v>8.5344467640918573</v>
      </c>
      <c r="D127" s="425">
        <v>5</v>
      </c>
      <c r="E127" s="424">
        <v>12.125260960334028</v>
      </c>
      <c r="F127" s="425">
        <v>12</v>
      </c>
      <c r="G127" s="424">
        <v>15.098121085594988</v>
      </c>
      <c r="H127" s="425">
        <v>26</v>
      </c>
      <c r="I127" s="424">
        <v>18.555323590814194</v>
      </c>
      <c r="J127" s="425">
        <v>23</v>
      </c>
      <c r="K127" s="424">
        <v>19.507306889352815</v>
      </c>
      <c r="L127" s="425">
        <v>14</v>
      </c>
      <c r="M127" s="424">
        <v>17.636743215031313</v>
      </c>
      <c r="N127" s="425"/>
      <c r="O127" s="424">
        <v>22.146137787056364</v>
      </c>
      <c r="P127" s="425"/>
      <c r="Q127" s="424">
        <v>18.972860125260958</v>
      </c>
      <c r="R127" s="425"/>
      <c r="S127" s="424">
        <v>19.774530271398746</v>
      </c>
      <c r="T127" s="425"/>
      <c r="U127" s="424">
        <v>18.822546972860124</v>
      </c>
      <c r="V127" s="425"/>
      <c r="W127" s="424">
        <v>17.820459290187891</v>
      </c>
      <c r="X127" s="425"/>
      <c r="Y127" s="424">
        <v>16.434237995824635</v>
      </c>
      <c r="Z127" s="425"/>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row>
    <row r="128" spans="1:62" s="68" customFormat="1" ht="16.899999999999999">
      <c r="A128" s="914"/>
      <c r="B128" s="301" t="s">
        <v>692</v>
      </c>
      <c r="C128" s="424">
        <v>11.734864300626304</v>
      </c>
      <c r="D128" s="425">
        <v>4</v>
      </c>
      <c r="E128" s="424">
        <v>16.67223382045929</v>
      </c>
      <c r="F128" s="425">
        <v>11</v>
      </c>
      <c r="G128" s="424">
        <v>20.759916492693112</v>
      </c>
      <c r="H128" s="425">
        <v>16</v>
      </c>
      <c r="I128" s="424">
        <v>25.513569937369521</v>
      </c>
      <c r="J128" s="425">
        <v>24</v>
      </c>
      <c r="K128" s="424">
        <v>26.822546972860124</v>
      </c>
      <c r="L128" s="425">
        <v>23</v>
      </c>
      <c r="M128" s="424">
        <v>24.25052192066806</v>
      </c>
      <c r="N128" s="425"/>
      <c r="O128" s="424">
        <v>30.450939457202505</v>
      </c>
      <c r="P128" s="425"/>
      <c r="Q128" s="424">
        <v>26.087682672233822</v>
      </c>
      <c r="R128" s="425"/>
      <c r="S128" s="424">
        <v>27.189979123173277</v>
      </c>
      <c r="T128" s="425"/>
      <c r="U128" s="424">
        <v>25.881002087682674</v>
      </c>
      <c r="V128" s="425"/>
      <c r="W128" s="424">
        <v>24.503131524008349</v>
      </c>
      <c r="X128" s="425"/>
      <c r="Y128" s="424">
        <v>22.597077244258873</v>
      </c>
      <c r="Z128" s="425"/>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row>
    <row r="129" spans="1:62" s="68" customFormat="1" ht="16.899999999999999">
      <c r="A129" s="914"/>
      <c r="B129" s="301" t="s">
        <v>693</v>
      </c>
      <c r="C129" s="424">
        <v>45.872651356993742</v>
      </c>
      <c r="D129" s="425">
        <v>46</v>
      </c>
      <c r="E129" s="424">
        <v>65.17327766179541</v>
      </c>
      <c r="F129" s="425">
        <v>169</v>
      </c>
      <c r="G129" s="424">
        <v>81.152400835073067</v>
      </c>
      <c r="H129" s="425">
        <v>162</v>
      </c>
      <c r="I129" s="424">
        <v>99.734864300626313</v>
      </c>
      <c r="J129" s="425">
        <v>107</v>
      </c>
      <c r="K129" s="424">
        <v>104.8517745302714</v>
      </c>
      <c r="L129" s="425">
        <v>120</v>
      </c>
      <c r="M129" s="424">
        <v>94.797494780793329</v>
      </c>
      <c r="N129" s="425"/>
      <c r="O129" s="424">
        <v>119.03549060542798</v>
      </c>
      <c r="P129" s="425"/>
      <c r="Q129" s="424">
        <v>101.97912317327767</v>
      </c>
      <c r="R129" s="425"/>
      <c r="S129" s="424">
        <v>106.28810020876827</v>
      </c>
      <c r="T129" s="425"/>
      <c r="U129" s="424">
        <v>101.17118997912318</v>
      </c>
      <c r="V129" s="425"/>
      <c r="W129" s="424">
        <v>95.784968684759917</v>
      </c>
      <c r="X129" s="425"/>
      <c r="Y129" s="424">
        <v>88.334029227557409</v>
      </c>
      <c r="Z129" s="425"/>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row>
    <row r="130" spans="1:62" s="68" customFormat="1" ht="16.899999999999999">
      <c r="A130" s="914"/>
      <c r="B130" s="301" t="s">
        <v>694</v>
      </c>
      <c r="C130" s="424">
        <v>29.870563674321502</v>
      </c>
      <c r="D130" s="425">
        <v>45</v>
      </c>
      <c r="E130" s="424">
        <v>42.438413361169104</v>
      </c>
      <c r="F130" s="425">
        <v>125</v>
      </c>
      <c r="G130" s="424">
        <v>52.84342379958246</v>
      </c>
      <c r="H130" s="425">
        <v>169</v>
      </c>
      <c r="I130" s="424">
        <v>64.94363256784969</v>
      </c>
      <c r="J130" s="425">
        <v>129</v>
      </c>
      <c r="K130" s="424">
        <v>68.275574112734859</v>
      </c>
      <c r="L130" s="425">
        <v>122</v>
      </c>
      <c r="M130" s="424">
        <v>61.7286012526096</v>
      </c>
      <c r="N130" s="425"/>
      <c r="O130" s="424">
        <v>77.511482254697285</v>
      </c>
      <c r="P130" s="425"/>
      <c r="Q130" s="424">
        <v>66.405010438413356</v>
      </c>
      <c r="R130" s="425"/>
      <c r="S130" s="424">
        <v>69.210855949895617</v>
      </c>
      <c r="T130" s="425"/>
      <c r="U130" s="424">
        <v>65.878914405010434</v>
      </c>
      <c r="V130" s="425"/>
      <c r="W130" s="424">
        <v>62.371607515657615</v>
      </c>
      <c r="X130" s="425"/>
      <c r="Y130" s="424">
        <v>57.519832985386216</v>
      </c>
      <c r="Z130" s="425"/>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row>
    <row r="131" spans="1:62" s="68" customFormat="1" ht="16.899999999999999">
      <c r="A131" s="914"/>
      <c r="B131" s="301" t="s">
        <v>695</v>
      </c>
      <c r="C131" s="424">
        <v>12.801670146137788</v>
      </c>
      <c r="D131" s="425">
        <v>10</v>
      </c>
      <c r="E131" s="424">
        <v>18.187891440501044</v>
      </c>
      <c r="F131" s="425">
        <v>27</v>
      </c>
      <c r="G131" s="424">
        <v>22.647181628392484</v>
      </c>
      <c r="H131" s="425">
        <v>29</v>
      </c>
      <c r="I131" s="424">
        <v>27.832985386221296</v>
      </c>
      <c r="J131" s="425">
        <v>26</v>
      </c>
      <c r="K131" s="424">
        <v>29.260960334029228</v>
      </c>
      <c r="L131" s="425">
        <v>19</v>
      </c>
      <c r="M131" s="424">
        <v>26.455114822546975</v>
      </c>
      <c r="N131" s="425"/>
      <c r="O131" s="424">
        <v>33.219206680584556</v>
      </c>
      <c r="P131" s="425"/>
      <c r="Q131" s="424">
        <v>28.45929018789144</v>
      </c>
      <c r="R131" s="425"/>
      <c r="S131" s="424">
        <v>29.661795407098122</v>
      </c>
      <c r="T131" s="425"/>
      <c r="U131" s="424">
        <v>28.23382045929019</v>
      </c>
      <c r="V131" s="425"/>
      <c r="W131" s="424">
        <v>26.730688935281837</v>
      </c>
      <c r="X131" s="425"/>
      <c r="Y131" s="424">
        <v>24.651356993736954</v>
      </c>
      <c r="Z131" s="425"/>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row>
    <row r="132" spans="1:62" s="68" customFormat="1" ht="16.899999999999999">
      <c r="A132" s="914"/>
      <c r="B132" s="301" t="s">
        <v>696</v>
      </c>
      <c r="C132" s="424">
        <v>68.275574112734859</v>
      </c>
      <c r="D132" s="425">
        <v>47</v>
      </c>
      <c r="E132" s="424">
        <v>97.002087682672226</v>
      </c>
      <c r="F132" s="425">
        <v>212</v>
      </c>
      <c r="G132" s="424">
        <v>120.7849686847599</v>
      </c>
      <c r="H132" s="425">
        <v>220</v>
      </c>
      <c r="I132" s="424">
        <v>148.44258872651355</v>
      </c>
      <c r="J132" s="425">
        <v>216</v>
      </c>
      <c r="K132" s="424">
        <v>156.05845511482252</v>
      </c>
      <c r="L132" s="425">
        <v>176</v>
      </c>
      <c r="M132" s="424">
        <v>141.0939457202505</v>
      </c>
      <c r="N132" s="425"/>
      <c r="O132" s="424">
        <v>177.16910229645092</v>
      </c>
      <c r="P132" s="425"/>
      <c r="Q132" s="424">
        <v>151.78288100208766</v>
      </c>
      <c r="R132" s="425"/>
      <c r="S132" s="424">
        <v>158.19624217118997</v>
      </c>
      <c r="T132" s="425"/>
      <c r="U132" s="424">
        <v>150.58037578288099</v>
      </c>
      <c r="V132" s="425"/>
      <c r="W132" s="424">
        <v>142.56367432150313</v>
      </c>
      <c r="X132" s="425"/>
      <c r="Y132" s="424">
        <v>131.47390396659708</v>
      </c>
      <c r="Z132" s="425"/>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row>
    <row r="133" spans="1:62" s="68" customFormat="1" ht="16.899999999999999">
      <c r="A133" s="914"/>
      <c r="B133" s="301" t="s">
        <v>697</v>
      </c>
      <c r="C133" s="424">
        <v>42.67223382045929</v>
      </c>
      <c r="D133" s="425">
        <v>79</v>
      </c>
      <c r="E133" s="424">
        <v>60.626304801670145</v>
      </c>
      <c r="F133" s="425">
        <v>173</v>
      </c>
      <c r="G133" s="424">
        <v>75.490605427974941</v>
      </c>
      <c r="H133" s="425">
        <v>211</v>
      </c>
      <c r="I133" s="424">
        <v>92.776617954070986</v>
      </c>
      <c r="J133" s="425">
        <v>209</v>
      </c>
      <c r="K133" s="424">
        <v>97.536534446764094</v>
      </c>
      <c r="L133" s="425">
        <v>189</v>
      </c>
      <c r="M133" s="424">
        <v>88.183716075156582</v>
      </c>
      <c r="N133" s="425"/>
      <c r="O133" s="424">
        <v>110.73068893528183</v>
      </c>
      <c r="P133" s="425"/>
      <c r="Q133" s="424">
        <v>94.864300626304797</v>
      </c>
      <c r="R133" s="425"/>
      <c r="S133" s="424">
        <v>98.872651356993742</v>
      </c>
      <c r="T133" s="425"/>
      <c r="U133" s="424">
        <v>94.11273486430062</v>
      </c>
      <c r="V133" s="425"/>
      <c r="W133" s="424">
        <v>89.102296450939463</v>
      </c>
      <c r="X133" s="425"/>
      <c r="Y133" s="424">
        <v>82.17118997912317</v>
      </c>
      <c r="Z133" s="425"/>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row>
    <row r="134" spans="1:62" s="68" customFormat="1" ht="16.899999999999999">
      <c r="A134" s="914"/>
      <c r="B134" s="301" t="s">
        <v>698</v>
      </c>
      <c r="C134" s="424">
        <v>30.937369519832988</v>
      </c>
      <c r="D134" s="425">
        <v>20</v>
      </c>
      <c r="E134" s="424">
        <v>43.954070981210855</v>
      </c>
      <c r="F134" s="425">
        <v>80</v>
      </c>
      <c r="G134" s="424">
        <v>54.73068893528184</v>
      </c>
      <c r="H134" s="425">
        <v>94</v>
      </c>
      <c r="I134" s="424">
        <v>67.263048016701461</v>
      </c>
      <c r="J134" s="425">
        <v>71</v>
      </c>
      <c r="K134" s="424">
        <v>70.71398747390397</v>
      </c>
      <c r="L134" s="425">
        <v>62</v>
      </c>
      <c r="M134" s="424">
        <v>63.933194154488518</v>
      </c>
      <c r="N134" s="425"/>
      <c r="O134" s="424">
        <v>80.279749478079339</v>
      </c>
      <c r="P134" s="425"/>
      <c r="Q134" s="424">
        <v>68.776617954070986</v>
      </c>
      <c r="R134" s="425"/>
      <c r="S134" s="424">
        <v>71.682672233820455</v>
      </c>
      <c r="T134" s="425"/>
      <c r="U134" s="424">
        <v>68.23173277661796</v>
      </c>
      <c r="V134" s="425"/>
      <c r="W134" s="424">
        <v>64.59916492693111</v>
      </c>
      <c r="X134" s="425"/>
      <c r="Y134" s="424">
        <v>59.5741127348643</v>
      </c>
      <c r="Z134" s="425"/>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row>
    <row r="135" spans="1:62" s="68" customFormat="1" ht="16.899999999999999">
      <c r="A135" s="914"/>
      <c r="B135" s="301" t="s">
        <v>699</v>
      </c>
      <c r="C135" s="424">
        <v>33.070981210855948</v>
      </c>
      <c r="D135" s="425">
        <v>56</v>
      </c>
      <c r="E135" s="424">
        <v>46.985386221294362</v>
      </c>
      <c r="F135" s="425">
        <v>111</v>
      </c>
      <c r="G135" s="424">
        <v>58.505219206680579</v>
      </c>
      <c r="H135" s="425">
        <v>144</v>
      </c>
      <c r="I135" s="424">
        <v>71.901878914405003</v>
      </c>
      <c r="J135" s="425">
        <v>109</v>
      </c>
      <c r="K135" s="424">
        <v>75.590814196242164</v>
      </c>
      <c r="L135" s="425">
        <v>97</v>
      </c>
      <c r="M135" s="424">
        <v>68.34237995824634</v>
      </c>
      <c r="N135" s="425"/>
      <c r="O135" s="424">
        <v>85.816283924843418</v>
      </c>
      <c r="P135" s="425"/>
      <c r="Q135" s="424">
        <v>73.519832985386216</v>
      </c>
      <c r="R135" s="425"/>
      <c r="S135" s="424">
        <v>76.626304801670145</v>
      </c>
      <c r="T135" s="425"/>
      <c r="U135" s="424">
        <v>72.937369519832984</v>
      </c>
      <c r="V135" s="425"/>
      <c r="W135" s="424">
        <v>69.05427974947807</v>
      </c>
      <c r="X135" s="425"/>
      <c r="Y135" s="424">
        <v>63.682672233820455</v>
      </c>
      <c r="Z135" s="425"/>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row>
    <row r="136" spans="1:62" s="68" customFormat="1" ht="16.899999999999999">
      <c r="A136" s="914"/>
      <c r="B136" s="301" t="s">
        <v>700</v>
      </c>
      <c r="C136" s="424">
        <v>50.139874739039669</v>
      </c>
      <c r="D136" s="425">
        <v>77</v>
      </c>
      <c r="E136" s="424">
        <v>71.235908141962426</v>
      </c>
      <c r="F136" s="425">
        <v>192</v>
      </c>
      <c r="G136" s="424">
        <v>88.701461377870572</v>
      </c>
      <c r="H136" s="425">
        <v>207</v>
      </c>
      <c r="I136" s="424">
        <v>109.01252609603341</v>
      </c>
      <c r="J136" s="425">
        <v>158</v>
      </c>
      <c r="K136" s="424">
        <v>114.60542797494782</v>
      </c>
      <c r="L136" s="425">
        <v>177</v>
      </c>
      <c r="M136" s="424">
        <v>103.61586638830899</v>
      </c>
      <c r="N136" s="425"/>
      <c r="O136" s="424">
        <v>130.10855949895617</v>
      </c>
      <c r="P136" s="425"/>
      <c r="Q136" s="424">
        <v>111.46555323590815</v>
      </c>
      <c r="R136" s="425"/>
      <c r="S136" s="424">
        <v>116.17536534446765</v>
      </c>
      <c r="T136" s="425"/>
      <c r="U136" s="424">
        <v>110.58246346555325</v>
      </c>
      <c r="V136" s="425"/>
      <c r="W136" s="424">
        <v>104.69519832985387</v>
      </c>
      <c r="X136" s="425"/>
      <c r="Y136" s="424">
        <v>96.551148225469731</v>
      </c>
      <c r="Z136" s="425"/>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row>
    <row r="137" spans="1:62" s="68" customFormat="1" ht="16.899999999999999">
      <c r="A137" s="914"/>
      <c r="B137" s="301" t="s">
        <v>701</v>
      </c>
      <c r="C137" s="424">
        <v>13.868475991649269</v>
      </c>
      <c r="D137" s="425">
        <v>17</v>
      </c>
      <c r="E137" s="424">
        <v>19.703549060542798</v>
      </c>
      <c r="F137" s="425">
        <v>37</v>
      </c>
      <c r="G137" s="424">
        <v>24.534446764091861</v>
      </c>
      <c r="H137" s="425">
        <v>42</v>
      </c>
      <c r="I137" s="424">
        <v>30.15240083507307</v>
      </c>
      <c r="J137" s="425">
        <v>45</v>
      </c>
      <c r="K137" s="424">
        <v>31.699373695198332</v>
      </c>
      <c r="L137" s="425">
        <v>29</v>
      </c>
      <c r="M137" s="424">
        <v>28.659707724425889</v>
      </c>
      <c r="N137" s="425"/>
      <c r="O137" s="424">
        <v>35.987473903966603</v>
      </c>
      <c r="P137" s="425"/>
      <c r="Q137" s="424">
        <v>30.830897703549063</v>
      </c>
      <c r="R137" s="425"/>
      <c r="S137" s="424">
        <v>32.133611691022963</v>
      </c>
      <c r="T137" s="425"/>
      <c r="U137" s="424">
        <v>30.586638830897705</v>
      </c>
      <c r="V137" s="425"/>
      <c r="W137" s="424">
        <v>28.958246346555324</v>
      </c>
      <c r="X137" s="425"/>
      <c r="Y137" s="424">
        <v>26.705636743215035</v>
      </c>
      <c r="Z137" s="425"/>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row>
    <row r="138" spans="1:62" s="68" customFormat="1" ht="16.899999999999999">
      <c r="A138" s="914"/>
      <c r="B138" s="301" t="s">
        <v>702</v>
      </c>
      <c r="C138" s="424">
        <v>6.4008350730688939</v>
      </c>
      <c r="D138" s="425">
        <v>3</v>
      </c>
      <c r="E138" s="424">
        <v>9.0939457202505221</v>
      </c>
      <c r="F138" s="425">
        <v>16</v>
      </c>
      <c r="G138" s="424">
        <v>11.323590814196242</v>
      </c>
      <c r="H138" s="425">
        <v>19</v>
      </c>
      <c r="I138" s="424">
        <v>13.916492693110648</v>
      </c>
      <c r="J138" s="425">
        <v>15</v>
      </c>
      <c r="K138" s="424">
        <v>14.630480167014614</v>
      </c>
      <c r="L138" s="425">
        <v>12</v>
      </c>
      <c r="M138" s="424">
        <v>13.227557411273487</v>
      </c>
      <c r="N138" s="425"/>
      <c r="O138" s="424">
        <v>16.609603340292278</v>
      </c>
      <c r="P138" s="425"/>
      <c r="Q138" s="424">
        <v>14.22964509394572</v>
      </c>
      <c r="R138" s="425"/>
      <c r="S138" s="424">
        <v>14.830897703549061</v>
      </c>
      <c r="T138" s="425"/>
      <c r="U138" s="424">
        <v>14.116910229645095</v>
      </c>
      <c r="V138" s="425"/>
      <c r="W138" s="424">
        <v>13.365344467640918</v>
      </c>
      <c r="X138" s="425"/>
      <c r="Y138" s="424">
        <v>12.325678496868477</v>
      </c>
      <c r="Z138" s="425"/>
      <c r="AA138" s="151"/>
      <c r="AB138" s="151"/>
      <c r="AC138" s="151"/>
      <c r="AD138" s="151"/>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row>
    <row r="139" spans="1:62" s="68" customFormat="1" ht="16.899999999999999">
      <c r="A139" s="914"/>
      <c r="B139" s="301" t="s">
        <v>703</v>
      </c>
      <c r="C139" s="424">
        <v>9.601252609603339</v>
      </c>
      <c r="D139" s="425">
        <v>8</v>
      </c>
      <c r="E139" s="424">
        <v>13.640918580375782</v>
      </c>
      <c r="F139" s="425">
        <v>22</v>
      </c>
      <c r="G139" s="424">
        <v>16.985386221294362</v>
      </c>
      <c r="H139" s="425">
        <v>18</v>
      </c>
      <c r="I139" s="424">
        <v>20.874739039665968</v>
      </c>
      <c r="J139" s="425">
        <v>16</v>
      </c>
      <c r="K139" s="424">
        <v>21.945720250521919</v>
      </c>
      <c r="L139" s="425">
        <v>24</v>
      </c>
      <c r="M139" s="424">
        <v>19.841336116910227</v>
      </c>
      <c r="N139" s="425"/>
      <c r="O139" s="424">
        <v>24.914405010438411</v>
      </c>
      <c r="P139" s="425"/>
      <c r="Q139" s="424">
        <v>21.34446764091858</v>
      </c>
      <c r="R139" s="425"/>
      <c r="S139" s="424">
        <v>22.246346555323591</v>
      </c>
      <c r="T139" s="425"/>
      <c r="U139" s="424">
        <v>21.17536534446764</v>
      </c>
      <c r="V139" s="425"/>
      <c r="W139" s="424">
        <v>20.048016701461378</v>
      </c>
      <c r="X139" s="425"/>
      <c r="Y139" s="424">
        <v>18.488517745302712</v>
      </c>
      <c r="Z139" s="425"/>
      <c r="AA139" s="151"/>
      <c r="AB139" s="151"/>
      <c r="AC139" s="151"/>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row>
    <row r="140" spans="1:62" s="68" customFormat="1" ht="16.899999999999999">
      <c r="A140" s="914"/>
      <c r="B140" s="301" t="s">
        <v>704</v>
      </c>
      <c r="C140" s="424">
        <v>4.2672233820459287</v>
      </c>
      <c r="D140" s="425">
        <v>6</v>
      </c>
      <c r="E140" s="424">
        <v>6.0626304801670141</v>
      </c>
      <c r="F140" s="425">
        <v>10</v>
      </c>
      <c r="G140" s="424">
        <v>7.5490605427974939</v>
      </c>
      <c r="H140" s="425">
        <v>14</v>
      </c>
      <c r="I140" s="424">
        <v>9.2776617954070968</v>
      </c>
      <c r="J140" s="425">
        <v>12</v>
      </c>
      <c r="K140" s="424">
        <v>9.7536534446764076</v>
      </c>
      <c r="L140" s="425">
        <v>11</v>
      </c>
      <c r="M140" s="424">
        <v>8.8183716075156564</v>
      </c>
      <c r="N140" s="425"/>
      <c r="O140" s="424">
        <v>11.073068893528182</v>
      </c>
      <c r="P140" s="425"/>
      <c r="Q140" s="424">
        <v>9.4864300626304789</v>
      </c>
      <c r="R140" s="425"/>
      <c r="S140" s="424">
        <v>9.8872651356993728</v>
      </c>
      <c r="T140" s="425"/>
      <c r="U140" s="424">
        <v>9.411273486430062</v>
      </c>
      <c r="V140" s="425"/>
      <c r="W140" s="424">
        <v>8.9102296450939455</v>
      </c>
      <c r="X140" s="425"/>
      <c r="Y140" s="424">
        <v>8.2171189979123174</v>
      </c>
      <c r="Z140" s="425"/>
      <c r="AA140" s="151"/>
      <c r="AB140" s="151"/>
      <c r="AC140" s="151"/>
      <c r="AD140" s="151"/>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row>
    <row r="141" spans="1:62" s="68" customFormat="1" ht="16.899999999999999">
      <c r="A141" s="914"/>
      <c r="B141" s="301" t="s">
        <v>705</v>
      </c>
      <c r="C141" s="424">
        <v>14.935281837160751</v>
      </c>
      <c r="D141" s="425">
        <v>27</v>
      </c>
      <c r="E141" s="424">
        <v>21.219206680584552</v>
      </c>
      <c r="F141" s="425">
        <v>54</v>
      </c>
      <c r="G141" s="424">
        <v>26.42171189979123</v>
      </c>
      <c r="H141" s="425">
        <v>65</v>
      </c>
      <c r="I141" s="424">
        <v>32.471816283924845</v>
      </c>
      <c r="J141" s="425">
        <v>60</v>
      </c>
      <c r="K141" s="424">
        <v>34.137787056367429</v>
      </c>
      <c r="L141" s="425">
        <v>76</v>
      </c>
      <c r="M141" s="424">
        <v>30.8643006263048</v>
      </c>
      <c r="N141" s="425"/>
      <c r="O141" s="424">
        <v>38.755741127348642</v>
      </c>
      <c r="P141" s="425"/>
      <c r="Q141" s="424">
        <v>33.202505219206678</v>
      </c>
      <c r="R141" s="425"/>
      <c r="S141" s="424">
        <v>34.605427974947808</v>
      </c>
      <c r="T141" s="425"/>
      <c r="U141" s="424">
        <v>32.939457202505217</v>
      </c>
      <c r="V141" s="425"/>
      <c r="W141" s="424">
        <v>31.185803757828808</v>
      </c>
      <c r="X141" s="425"/>
      <c r="Y141" s="424">
        <v>28.759916492693108</v>
      </c>
      <c r="Z141" s="425"/>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row>
    <row r="142" spans="1:62" s="68" customFormat="1" ht="16.899999999999999">
      <c r="A142" s="914"/>
      <c r="B142" s="301" t="s">
        <v>706</v>
      </c>
      <c r="C142" s="424">
        <v>4.2672233820459287</v>
      </c>
      <c r="D142" s="425">
        <v>1</v>
      </c>
      <c r="E142" s="424">
        <v>6.0626304801670141</v>
      </c>
      <c r="F142" s="425">
        <v>0</v>
      </c>
      <c r="G142" s="424">
        <v>7.5490605427974939</v>
      </c>
      <c r="H142" s="425">
        <v>0</v>
      </c>
      <c r="I142" s="424">
        <v>9.2776617954070968</v>
      </c>
      <c r="J142" s="425">
        <v>3</v>
      </c>
      <c r="K142" s="424">
        <v>9.7536534446764076</v>
      </c>
      <c r="L142" s="425">
        <v>1</v>
      </c>
      <c r="M142" s="424">
        <v>8.8183716075156564</v>
      </c>
      <c r="N142" s="425"/>
      <c r="O142" s="424">
        <v>11.073068893528182</v>
      </c>
      <c r="P142" s="425"/>
      <c r="Q142" s="424">
        <v>9.4864300626304789</v>
      </c>
      <c r="R142" s="425"/>
      <c r="S142" s="424">
        <v>9.8872651356993728</v>
      </c>
      <c r="T142" s="425"/>
      <c r="U142" s="424">
        <v>9.411273486430062</v>
      </c>
      <c r="V142" s="425"/>
      <c r="W142" s="424">
        <v>8.9102296450939455</v>
      </c>
      <c r="X142" s="425"/>
      <c r="Y142" s="424">
        <v>8.2171189979123174</v>
      </c>
      <c r="Z142" s="425"/>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row>
    <row r="143" spans="1:62" s="68" customFormat="1" ht="16.899999999999999">
      <c r="A143" s="914"/>
      <c r="B143" s="301" t="s">
        <v>707</v>
      </c>
      <c r="C143" s="424">
        <v>18.1356993736952</v>
      </c>
      <c r="D143" s="425">
        <v>31</v>
      </c>
      <c r="E143" s="424">
        <v>25.766179540709814</v>
      </c>
      <c r="F143" s="425">
        <v>53</v>
      </c>
      <c r="G143" s="424">
        <v>32.083507306889352</v>
      </c>
      <c r="H143" s="425">
        <v>67</v>
      </c>
      <c r="I143" s="424">
        <v>39.430062630480165</v>
      </c>
      <c r="J143" s="425">
        <v>56</v>
      </c>
      <c r="K143" s="424">
        <v>41.453027139874742</v>
      </c>
      <c r="L143" s="425">
        <v>48</v>
      </c>
      <c r="M143" s="424">
        <v>37.478079331941544</v>
      </c>
      <c r="N143" s="425"/>
      <c r="O143" s="424">
        <v>47.060542797494783</v>
      </c>
      <c r="P143" s="425"/>
      <c r="Q143" s="424">
        <v>40.317327766179538</v>
      </c>
      <c r="R143" s="425"/>
      <c r="S143" s="424">
        <v>42.020876826722336</v>
      </c>
      <c r="T143" s="425"/>
      <c r="U143" s="424">
        <v>39.997912317327767</v>
      </c>
      <c r="V143" s="425"/>
      <c r="W143" s="424">
        <v>37.868475991649269</v>
      </c>
      <c r="X143" s="425"/>
      <c r="Y143" s="424">
        <v>34.922755741127347</v>
      </c>
      <c r="Z143" s="425"/>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row>
    <row r="144" spans="1:62" s="68" customFormat="1" ht="16.899999999999999">
      <c r="A144" s="914"/>
      <c r="B144" s="301" t="s">
        <v>708</v>
      </c>
      <c r="C144" s="424">
        <v>88.544885177453025</v>
      </c>
      <c r="D144" s="425">
        <v>116</v>
      </c>
      <c r="E144" s="424">
        <v>125.79958246346555</v>
      </c>
      <c r="F144" s="425">
        <v>254</v>
      </c>
      <c r="G144" s="424">
        <v>156.64300626304802</v>
      </c>
      <c r="H144" s="425">
        <v>295</v>
      </c>
      <c r="I144" s="424">
        <v>192.51148225469728</v>
      </c>
      <c r="J144" s="425">
        <v>239</v>
      </c>
      <c r="K144" s="424">
        <v>202.38830897703551</v>
      </c>
      <c r="L144" s="425">
        <v>227</v>
      </c>
      <c r="M144" s="424">
        <v>182.98121085594991</v>
      </c>
      <c r="N144" s="425"/>
      <c r="O144" s="424">
        <v>229.76617954070983</v>
      </c>
      <c r="P144" s="425"/>
      <c r="Q144" s="424">
        <v>196.84342379958247</v>
      </c>
      <c r="R144" s="425"/>
      <c r="S144" s="424">
        <v>205.16075156576201</v>
      </c>
      <c r="T144" s="425"/>
      <c r="U144" s="424">
        <v>195.28392484342379</v>
      </c>
      <c r="V144" s="425"/>
      <c r="W144" s="424">
        <v>184.88726513569938</v>
      </c>
      <c r="X144" s="425"/>
      <c r="Y144" s="424">
        <v>170.50521920668058</v>
      </c>
      <c r="Z144" s="425"/>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row>
    <row r="145" spans="1:62" s="68" customFormat="1" ht="16.899999999999999">
      <c r="A145" s="914"/>
      <c r="B145" s="301" t="s">
        <v>709</v>
      </c>
      <c r="C145" s="424">
        <v>0</v>
      </c>
      <c r="D145" s="425">
        <v>0</v>
      </c>
      <c r="E145" s="424">
        <v>0</v>
      </c>
      <c r="F145" s="425">
        <v>1</v>
      </c>
      <c r="G145" s="424">
        <v>0</v>
      </c>
      <c r="H145" s="425">
        <v>1</v>
      </c>
      <c r="I145" s="424">
        <v>0</v>
      </c>
      <c r="J145" s="425">
        <v>0</v>
      </c>
      <c r="K145" s="424">
        <v>0</v>
      </c>
      <c r="L145" s="425">
        <v>1</v>
      </c>
      <c r="M145" s="424">
        <v>0</v>
      </c>
      <c r="N145" s="425"/>
      <c r="O145" s="424">
        <v>0</v>
      </c>
      <c r="P145" s="425"/>
      <c r="Q145" s="424">
        <v>0</v>
      </c>
      <c r="R145" s="425"/>
      <c r="S145" s="424">
        <v>0</v>
      </c>
      <c r="T145" s="425"/>
      <c r="U145" s="424">
        <v>0</v>
      </c>
      <c r="V145" s="425"/>
      <c r="W145" s="424">
        <v>0</v>
      </c>
      <c r="X145" s="425"/>
      <c r="Y145" s="424">
        <v>0</v>
      </c>
      <c r="Z145" s="425"/>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row>
    <row r="146" spans="1:62" s="68" customFormat="1" ht="16.899999999999999">
      <c r="A146" s="913"/>
      <c r="B146" s="289" t="s">
        <v>93</v>
      </c>
      <c r="C146" s="416">
        <f t="shared" ref="C146:J146" si="0">SUM(C126:C145)</f>
        <v>511.00000000000006</v>
      </c>
      <c r="D146" s="436">
        <f t="shared" si="0"/>
        <v>627</v>
      </c>
      <c r="E146" s="416">
        <f t="shared" si="0"/>
        <v>726.00000000000011</v>
      </c>
      <c r="F146" s="416">
        <f t="shared" si="0"/>
        <v>1624</v>
      </c>
      <c r="G146" s="416">
        <f t="shared" si="0"/>
        <v>904.00000000000011</v>
      </c>
      <c r="H146" s="416">
        <f t="shared" si="0"/>
        <v>1870</v>
      </c>
      <c r="I146" s="416">
        <f t="shared" si="0"/>
        <v>1111</v>
      </c>
      <c r="J146" s="416">
        <f t="shared" si="0"/>
        <v>1567</v>
      </c>
      <c r="K146" s="416">
        <f>SUM(K126:K145)</f>
        <v>1168</v>
      </c>
      <c r="L146" s="416">
        <f>SUM(L126:L145)</f>
        <v>1491</v>
      </c>
      <c r="M146" s="416">
        <f>SUM(M126:M145)</f>
        <v>1056</v>
      </c>
      <c r="N146" s="290"/>
      <c r="O146" s="416">
        <f>SUM(O126:O145)</f>
        <v>1326</v>
      </c>
      <c r="P146" s="194"/>
      <c r="Q146" s="416">
        <f>SUM(Q126:Q145)</f>
        <v>1136</v>
      </c>
      <c r="R146" s="194"/>
      <c r="S146" s="416">
        <f>SUM(S126:S145)</f>
        <v>1184</v>
      </c>
      <c r="T146" s="194"/>
      <c r="U146" s="416">
        <f>SUM(U126:U145)</f>
        <v>1127</v>
      </c>
      <c r="V146" s="194"/>
      <c r="W146" s="416">
        <f>SUM(W126:W145)</f>
        <v>1067</v>
      </c>
      <c r="X146" s="194"/>
      <c r="Y146" s="416">
        <f>SUM(Y126:Y145)</f>
        <v>984</v>
      </c>
      <c r="Z146" s="194"/>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row>
  </sheetData>
  <mergeCells count="104">
    <mergeCell ref="U73:W73"/>
    <mergeCell ref="X73:Z73"/>
    <mergeCell ref="AA73:AC73"/>
    <mergeCell ref="AD73:AF73"/>
    <mergeCell ref="I21:J21"/>
    <mergeCell ref="A20:A43"/>
    <mergeCell ref="B20:B22"/>
    <mergeCell ref="E21:F21"/>
    <mergeCell ref="C21:D21"/>
    <mergeCell ref="G21:H21"/>
    <mergeCell ref="I46:J46"/>
    <mergeCell ref="G46:H46"/>
    <mergeCell ref="E46:F46"/>
    <mergeCell ref="C46:D46"/>
    <mergeCell ref="O21:Q21"/>
    <mergeCell ref="O46:Q46"/>
    <mergeCell ref="C45:N45"/>
    <mergeCell ref="O45:AF45"/>
    <mergeCell ref="X46:Z46"/>
    <mergeCell ref="AA46:AC46"/>
    <mergeCell ref="AD46:AF46"/>
    <mergeCell ref="M46:N46"/>
    <mergeCell ref="K46:L46"/>
    <mergeCell ref="X21:Z21"/>
    <mergeCell ref="A19:B19"/>
    <mergeCell ref="C19:AF19"/>
    <mergeCell ref="A1:A4"/>
    <mergeCell ref="B1:AF4"/>
    <mergeCell ref="AC7:AD7"/>
    <mergeCell ref="AC8:AD8"/>
    <mergeCell ref="A7:A10"/>
    <mergeCell ref="AE7:AF7"/>
    <mergeCell ref="AE8:AF8"/>
    <mergeCell ref="AE9:AF9"/>
    <mergeCell ref="AE10:AF10"/>
    <mergeCell ref="AA7:AB10"/>
    <mergeCell ref="B7:X10"/>
    <mergeCell ref="K13:L15"/>
    <mergeCell ref="Y7:Z10"/>
    <mergeCell ref="A18:AF18"/>
    <mergeCell ref="A13:A15"/>
    <mergeCell ref="AC9:AD9"/>
    <mergeCell ref="AC10:AD10"/>
    <mergeCell ref="M13:O13"/>
    <mergeCell ref="M14:O14"/>
    <mergeCell ref="M15:O15"/>
    <mergeCell ref="AA21:AC21"/>
    <mergeCell ref="AD21:AF21"/>
    <mergeCell ref="K21:L21"/>
    <mergeCell ref="M21:N21"/>
    <mergeCell ref="C20:N20"/>
    <mergeCell ref="R21:T21"/>
    <mergeCell ref="U21:W21"/>
    <mergeCell ref="O20:AF20"/>
    <mergeCell ref="R46:T46"/>
    <mergeCell ref="U46:W46"/>
    <mergeCell ref="I98:J98"/>
    <mergeCell ref="K98:L98"/>
    <mergeCell ref="A71:B71"/>
    <mergeCell ref="C71:AF71"/>
    <mergeCell ref="M98:N98"/>
    <mergeCell ref="R98:T98"/>
    <mergeCell ref="U98:W98"/>
    <mergeCell ref="X98:Z98"/>
    <mergeCell ref="AA98:AC98"/>
    <mergeCell ref="AD98:AF98"/>
    <mergeCell ref="O97:AF97"/>
    <mergeCell ref="A72:A95"/>
    <mergeCell ref="B72:B74"/>
    <mergeCell ref="C72:N72"/>
    <mergeCell ref="C73:D73"/>
    <mergeCell ref="E73:F73"/>
    <mergeCell ref="G73:H73"/>
    <mergeCell ref="I73:J73"/>
    <mergeCell ref="K73:L73"/>
    <mergeCell ref="M73:N73"/>
    <mergeCell ref="O72:AF72"/>
    <mergeCell ref="O73:Q73"/>
    <mergeCell ref="O98:Q98"/>
    <mergeCell ref="R73:T73"/>
    <mergeCell ref="W124:X124"/>
    <mergeCell ref="Y124:Z124"/>
    <mergeCell ref="C123:Z123"/>
    <mergeCell ref="A45:A68"/>
    <mergeCell ref="B45:B47"/>
    <mergeCell ref="A97:A120"/>
    <mergeCell ref="B97:B99"/>
    <mergeCell ref="B124:B125"/>
    <mergeCell ref="A124:A146"/>
    <mergeCell ref="O124:P124"/>
    <mergeCell ref="C124:D124"/>
    <mergeCell ref="E124:F124"/>
    <mergeCell ref="G124:H124"/>
    <mergeCell ref="I124:J124"/>
    <mergeCell ref="K124:L124"/>
    <mergeCell ref="M124:N124"/>
    <mergeCell ref="Q124:R124"/>
    <mergeCell ref="S124:T124"/>
    <mergeCell ref="U124:V124"/>
    <mergeCell ref="A123:B123"/>
    <mergeCell ref="C97:N97"/>
    <mergeCell ref="C98:D98"/>
    <mergeCell ref="E98:F98"/>
    <mergeCell ref="G98:H98"/>
  </mergeCells>
  <phoneticPr fontId="51" type="noConversion"/>
  <pageMargins left="0.7" right="0.7" top="0.75" bottom="0.75" header="0.3" footer="0.3"/>
  <pageSetup scale="13" fitToHeight="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6"/>
  <sheetViews>
    <sheetView topLeftCell="A9" zoomScale="90" zoomScaleNormal="90" zoomScaleSheetLayoutView="90" workbookViewId="0">
      <selection activeCell="G10" sqref="G10"/>
    </sheetView>
  </sheetViews>
  <sheetFormatPr defaultColWidth="11.42578125" defaultRowHeight="14.45"/>
  <cols>
    <col min="1" max="1" width="17.7109375" customWidth="1"/>
    <col min="2" max="2" width="15.42578125" customWidth="1"/>
    <col min="3" max="3" width="25.42578125" customWidth="1"/>
    <col min="4" max="4" width="56.42578125" customWidth="1"/>
    <col min="5" max="5" width="49.140625" customWidth="1"/>
  </cols>
  <sheetData>
    <row r="1" spans="1:5" ht="22.5" customHeight="1" thickBot="1">
      <c r="A1" s="966"/>
      <c r="B1" s="967" t="s">
        <v>182</v>
      </c>
      <c r="C1" s="967"/>
      <c r="D1" s="967"/>
      <c r="E1" s="159" t="s">
        <v>635</v>
      </c>
    </row>
    <row r="2" spans="1:5" ht="22.5" customHeight="1" thickBot="1">
      <c r="A2" s="966"/>
      <c r="B2" s="968" t="s">
        <v>184</v>
      </c>
      <c r="C2" s="968"/>
      <c r="D2" s="968"/>
      <c r="E2" s="159" t="s">
        <v>185</v>
      </c>
    </row>
    <row r="3" spans="1:5" ht="22.5" customHeight="1" thickBot="1">
      <c r="A3" s="966"/>
      <c r="B3" s="656" t="s">
        <v>186</v>
      </c>
      <c r="C3" s="657"/>
      <c r="D3" s="658"/>
      <c r="E3" s="159" t="s">
        <v>187</v>
      </c>
    </row>
    <row r="4" spans="1:5" ht="22.5" customHeight="1" thickBot="1">
      <c r="A4" s="966"/>
      <c r="B4" s="659" t="s">
        <v>716</v>
      </c>
      <c r="C4" s="660"/>
      <c r="D4" s="661"/>
      <c r="E4" s="160" t="s">
        <v>717</v>
      </c>
    </row>
    <row r="5" spans="1:5" ht="15" thickBot="1">
      <c r="A5" s="126"/>
      <c r="B5" s="126"/>
      <c r="C5" s="126"/>
      <c r="D5" s="126"/>
      <c r="E5" s="126"/>
    </row>
    <row r="6" spans="1:5" ht="59.25" customHeight="1" thickBot="1">
      <c r="A6" s="969" t="s">
        <v>570</v>
      </c>
      <c r="B6" s="970"/>
      <c r="C6" s="971" t="s">
        <v>191</v>
      </c>
      <c r="D6" s="971"/>
      <c r="E6" s="972"/>
    </row>
    <row r="7" spans="1:5">
      <c r="A7" s="801" t="s">
        <v>718</v>
      </c>
      <c r="B7" s="802"/>
      <c r="C7" s="802"/>
      <c r="D7" s="802"/>
      <c r="E7" s="803"/>
    </row>
    <row r="8" spans="1:5" ht="45.75" customHeight="1" thickBot="1">
      <c r="A8" s="127" t="s">
        <v>719</v>
      </c>
      <c r="B8" s="127" t="s">
        <v>720</v>
      </c>
      <c r="C8" s="128" t="s">
        <v>721</v>
      </c>
      <c r="D8" s="964" t="s">
        <v>722</v>
      </c>
      <c r="E8" s="965"/>
    </row>
    <row r="9" spans="1:5" ht="217.15" customHeight="1">
      <c r="A9" s="129">
        <v>46108</v>
      </c>
      <c r="B9" s="129">
        <v>46108</v>
      </c>
      <c r="C9" s="142" t="s">
        <v>723</v>
      </c>
      <c r="D9" s="962" t="s">
        <v>724</v>
      </c>
      <c r="E9" s="963"/>
    </row>
    <row r="10" spans="1:5" ht="41.45">
      <c r="A10" s="129">
        <v>46129</v>
      </c>
      <c r="B10" s="129">
        <v>46129</v>
      </c>
      <c r="C10" s="143" t="s">
        <v>725</v>
      </c>
      <c r="D10" s="958" t="s">
        <v>726</v>
      </c>
      <c r="E10" s="959"/>
    </row>
    <row r="11" spans="1:5" ht="70.900000000000006" customHeight="1">
      <c r="A11" s="129">
        <v>46129</v>
      </c>
      <c r="B11" s="129">
        <v>46129</v>
      </c>
      <c r="C11" s="143" t="s">
        <v>727</v>
      </c>
      <c r="D11" s="958" t="s">
        <v>728</v>
      </c>
      <c r="E11" s="959"/>
    </row>
    <row r="12" spans="1:5">
      <c r="A12" s="130"/>
      <c r="B12" s="131"/>
      <c r="C12" s="143"/>
      <c r="D12" s="958"/>
      <c r="E12" s="959"/>
    </row>
    <row r="13" spans="1:5">
      <c r="A13" s="132"/>
      <c r="B13" s="131"/>
      <c r="C13" s="143"/>
      <c r="D13" s="958"/>
      <c r="E13" s="959"/>
    </row>
    <row r="14" spans="1:5">
      <c r="A14" s="132"/>
      <c r="B14" s="131"/>
      <c r="C14" s="144"/>
      <c r="D14" s="958"/>
      <c r="E14" s="959"/>
    </row>
    <row r="15" spans="1:5">
      <c r="A15" s="132"/>
      <c r="B15" s="131"/>
      <c r="C15" s="144"/>
      <c r="D15" s="958"/>
      <c r="E15" s="959"/>
    </row>
    <row r="16" spans="1:5">
      <c r="A16" s="133"/>
      <c r="B16" s="131"/>
      <c r="C16" s="143"/>
      <c r="D16" s="958"/>
      <c r="E16" s="959"/>
    </row>
    <row r="17" spans="1:5">
      <c r="A17" s="134"/>
      <c r="B17" s="135"/>
      <c r="C17" s="145"/>
      <c r="D17" s="958"/>
      <c r="E17" s="959"/>
    </row>
    <row r="18" spans="1:5">
      <c r="A18" s="134"/>
      <c r="B18" s="135"/>
      <c r="C18" s="145"/>
      <c r="D18" s="958"/>
      <c r="E18" s="959"/>
    </row>
    <row r="19" spans="1:5">
      <c r="A19" s="136"/>
      <c r="B19" s="137"/>
      <c r="C19" s="139"/>
      <c r="D19" s="958"/>
      <c r="E19" s="959"/>
    </row>
    <row r="20" spans="1:5">
      <c r="A20" s="138"/>
      <c r="B20" s="139"/>
      <c r="C20" s="139"/>
      <c r="D20" s="958"/>
      <c r="E20" s="959"/>
    </row>
    <row r="21" spans="1:5">
      <c r="A21" s="138"/>
      <c r="B21" s="139"/>
      <c r="C21" s="139"/>
      <c r="D21" s="958"/>
      <c r="E21" s="959"/>
    </row>
    <row r="22" spans="1:5">
      <c r="A22" s="138"/>
      <c r="B22" s="139"/>
      <c r="C22" s="139"/>
      <c r="D22" s="958"/>
      <c r="E22" s="959"/>
    </row>
    <row r="23" spans="1:5">
      <c r="A23" s="138"/>
      <c r="B23" s="139"/>
      <c r="C23" s="139"/>
      <c r="D23" s="958"/>
      <c r="E23" s="959"/>
    </row>
    <row r="24" spans="1:5">
      <c r="A24" s="138"/>
      <c r="B24" s="139"/>
      <c r="C24" s="139"/>
      <c r="D24" s="958"/>
      <c r="E24" s="959"/>
    </row>
    <row r="25" spans="1:5">
      <c r="A25" s="138"/>
      <c r="B25" s="139"/>
      <c r="C25" s="139"/>
      <c r="D25" s="958"/>
      <c r="E25" s="959"/>
    </row>
    <row r="26" spans="1:5">
      <c r="A26" s="138"/>
      <c r="B26" s="139"/>
      <c r="C26" s="139"/>
      <c r="D26" s="958"/>
      <c r="E26" s="959"/>
    </row>
    <row r="27" spans="1:5">
      <c r="A27" s="138"/>
      <c r="B27" s="139"/>
      <c r="C27" s="139"/>
      <c r="D27" s="958"/>
      <c r="E27" s="959"/>
    </row>
    <row r="28" spans="1:5">
      <c r="A28" s="138"/>
      <c r="B28" s="139"/>
      <c r="C28" s="139"/>
      <c r="D28" s="958"/>
      <c r="E28" s="959"/>
    </row>
    <row r="29" spans="1:5">
      <c r="A29" s="138"/>
      <c r="B29" s="139"/>
      <c r="C29" s="139"/>
      <c r="D29" s="958"/>
      <c r="E29" s="959"/>
    </row>
    <row r="30" spans="1:5">
      <c r="A30" s="138"/>
      <c r="B30" s="139"/>
      <c r="C30" s="139"/>
      <c r="D30" s="958"/>
      <c r="E30" s="959"/>
    </row>
    <row r="31" spans="1:5">
      <c r="A31" s="138"/>
      <c r="B31" s="139"/>
      <c r="C31" s="139"/>
      <c r="D31" s="958"/>
      <c r="E31" s="959"/>
    </row>
    <row r="32" spans="1:5">
      <c r="A32" s="138"/>
      <c r="B32" s="139"/>
      <c r="C32" s="139"/>
      <c r="D32" s="958"/>
      <c r="E32" s="959"/>
    </row>
    <row r="33" spans="1:5">
      <c r="A33" s="138"/>
      <c r="B33" s="139"/>
      <c r="C33" s="139"/>
      <c r="D33" s="958"/>
      <c r="E33" s="959"/>
    </row>
    <row r="34" spans="1:5">
      <c r="A34" s="138"/>
      <c r="B34" s="139"/>
      <c r="C34" s="139"/>
      <c r="D34" s="958"/>
      <c r="E34" s="959"/>
    </row>
    <row r="35" spans="1:5">
      <c r="A35" s="138"/>
      <c r="B35" s="139"/>
      <c r="C35" s="139"/>
      <c r="D35" s="958"/>
      <c r="E35" s="959"/>
    </row>
    <row r="36" spans="1:5" ht="15" thickBot="1">
      <c r="A36" s="140"/>
      <c r="B36" s="141"/>
      <c r="C36" s="141"/>
      <c r="D36" s="960"/>
      <c r="E36" s="961"/>
    </row>
  </sheetData>
  <mergeCells count="37">
    <mergeCell ref="D8:E8"/>
    <mergeCell ref="A1:A4"/>
    <mergeCell ref="B1:D1"/>
    <mergeCell ref="B2:D2"/>
    <mergeCell ref="A7:E7"/>
    <mergeCell ref="B3:D3"/>
    <mergeCell ref="B4:D4"/>
    <mergeCell ref="A6:B6"/>
    <mergeCell ref="C6:E6"/>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34:E34"/>
    <mergeCell ref="D35:E35"/>
    <mergeCell ref="D36:E36"/>
    <mergeCell ref="D29:E29"/>
    <mergeCell ref="D30:E30"/>
    <mergeCell ref="D31:E31"/>
    <mergeCell ref="D32:E32"/>
    <mergeCell ref="D33:E33"/>
  </mergeCells>
  <pageMargins left="0.7" right="0.7" top="0.75" bottom="0.75" header="0.3" footer="0.3"/>
  <pageSetup scale="55"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4.45"/>
  <cols>
    <col min="6" max="6" width="13" bestFit="1" customWidth="1"/>
  </cols>
  <sheetData>
    <row r="2" spans="2:6">
      <c r="B2" s="1000" t="s">
        <v>23</v>
      </c>
      <c r="D2" s="1000" t="s">
        <v>729</v>
      </c>
      <c r="F2" s="1000" t="s">
        <v>20</v>
      </c>
    </row>
    <row r="3" spans="2:6">
      <c r="B3" s="1000" t="s">
        <v>33</v>
      </c>
      <c r="D3" s="1000" t="s">
        <v>34</v>
      </c>
      <c r="F3" s="1000" t="s">
        <v>42</v>
      </c>
    </row>
    <row r="4" spans="2:6">
      <c r="B4" s="1000" t="s">
        <v>21</v>
      </c>
      <c r="F4" s="1000" t="s">
        <v>50</v>
      </c>
    </row>
    <row r="5" spans="2:6">
      <c r="F5" s="1000" t="s">
        <v>62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row>
    <row r="3" spans="1:30"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row>
    <row r="4" spans="1:30"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row>
    <row r="5" spans="1:30"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row>
    <row r="6" spans="1:30"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row>
    <row r="7" spans="1:30"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c r="A10" s="321"/>
      <c r="B10" s="31"/>
      <c r="C10" s="607" t="s">
        <v>123</v>
      </c>
      <c r="D10" s="990"/>
      <c r="E10" s="608" t="s">
        <v>730</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row>
    <row r="11" spans="1:30"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row>
    <row r="12" spans="1:30" ht="29.25" customHeight="1">
      <c r="A12" s="321"/>
      <c r="B12" s="31"/>
      <c r="C12" s="616" t="s">
        <v>125</v>
      </c>
      <c r="D12" s="995"/>
      <c r="E12" s="615" t="s">
        <v>731</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row>
    <row r="13" spans="1:30"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c r="A14" s="321"/>
      <c r="B14" s="31"/>
      <c r="C14" s="607" t="s">
        <v>127</v>
      </c>
      <c r="D14" s="990"/>
      <c r="E14" s="332"/>
      <c r="F14" s="606"/>
      <c r="G14" s="990"/>
      <c r="H14" s="990"/>
      <c r="I14" s="990"/>
      <c r="J14" s="990"/>
      <c r="K14" s="990"/>
      <c r="L14" s="990"/>
      <c r="M14" s="990"/>
      <c r="N14" s="990"/>
      <c r="O14" s="990"/>
      <c r="P14" s="990"/>
      <c r="Q14" s="990"/>
      <c r="R14" s="990"/>
      <c r="S14" s="990"/>
      <c r="T14" s="990"/>
      <c r="U14" s="990"/>
      <c r="V14" s="990"/>
      <c r="W14" s="990"/>
      <c r="X14" s="990"/>
      <c r="Y14" s="990"/>
      <c r="Z14" s="990"/>
      <c r="AA14" s="990"/>
      <c r="AB14" s="989"/>
      <c r="AC14" s="321"/>
      <c r="AD14" s="321"/>
    </row>
    <row r="15" spans="1:30" ht="29.25" customHeight="1">
      <c r="A15" s="321"/>
      <c r="B15" s="31"/>
      <c r="C15" s="608" t="s">
        <v>732</v>
      </c>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81"/>
      <c r="AB15" s="333"/>
      <c r="AC15" s="321"/>
      <c r="AD15" s="321"/>
    </row>
    <row r="16" spans="1:30" ht="15" customHeight="1">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row>
    <row r="17" spans="1:30" ht="15" customHeight="1">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row>
    <row r="18" spans="1:30" ht="15" customHeight="1">
      <c r="A18" s="321"/>
      <c r="B18" s="31"/>
      <c r="C18" s="617"/>
      <c r="D18" s="986"/>
      <c r="E18" s="986"/>
      <c r="F18" s="986"/>
      <c r="G18" s="986"/>
      <c r="H18" s="986"/>
      <c r="I18" s="986"/>
      <c r="J18" s="986"/>
      <c r="K18" s="986"/>
      <c r="L18" s="986"/>
      <c r="M18" s="986"/>
      <c r="N18" s="986"/>
      <c r="O18" s="986"/>
      <c r="P18" s="987"/>
      <c r="Q18" s="321"/>
      <c r="R18" s="609"/>
      <c r="S18" s="994"/>
      <c r="T18" s="994"/>
      <c r="U18" s="994"/>
      <c r="V18" s="994"/>
      <c r="W18" s="994"/>
      <c r="X18" s="994"/>
      <c r="Y18" s="994"/>
      <c r="Z18" s="994"/>
      <c r="AA18" s="981"/>
      <c r="AB18" s="329"/>
      <c r="AC18" s="321"/>
      <c r="AD18" s="321"/>
    </row>
    <row r="19" spans="1:30" ht="15" customHeight="1">
      <c r="A19" s="321"/>
      <c r="B19" s="31"/>
      <c r="C19" s="988"/>
      <c r="D19" s="980"/>
      <c r="E19" s="980"/>
      <c r="F19" s="980"/>
      <c r="G19" s="980"/>
      <c r="H19" s="980"/>
      <c r="I19" s="980"/>
      <c r="J19" s="980"/>
      <c r="K19" s="980"/>
      <c r="L19" s="980"/>
      <c r="M19" s="980"/>
      <c r="N19" s="980"/>
      <c r="O19" s="980"/>
      <c r="P19" s="989"/>
      <c r="Q19" s="321"/>
      <c r="R19" s="321"/>
      <c r="S19" s="321"/>
      <c r="T19" s="321"/>
      <c r="U19" s="321"/>
      <c r="V19" s="321"/>
      <c r="W19" s="321"/>
      <c r="X19" s="321"/>
      <c r="Y19" s="321"/>
      <c r="Z19" s="321"/>
      <c r="AA19" s="321"/>
      <c r="AB19" s="329"/>
      <c r="AC19" s="321"/>
      <c r="AD19" s="321"/>
    </row>
    <row r="20" spans="1:30" ht="15" customHeight="1">
      <c r="A20" s="321"/>
      <c r="B20" s="31"/>
      <c r="C20" s="988"/>
      <c r="D20" s="980"/>
      <c r="E20" s="980"/>
      <c r="F20" s="980"/>
      <c r="G20" s="980"/>
      <c r="H20" s="980"/>
      <c r="I20" s="980"/>
      <c r="J20" s="980"/>
      <c r="K20" s="980"/>
      <c r="L20" s="980"/>
      <c r="M20" s="980"/>
      <c r="N20" s="980"/>
      <c r="O20" s="980"/>
      <c r="P20" s="989"/>
      <c r="Q20" s="331"/>
      <c r="R20" s="334" t="s">
        <v>130</v>
      </c>
      <c r="S20" s="334"/>
      <c r="T20" s="334"/>
      <c r="U20" s="334"/>
      <c r="V20" s="334"/>
      <c r="W20" s="331"/>
      <c r="X20" s="331"/>
      <c r="Y20" s="331"/>
      <c r="Z20" s="321"/>
      <c r="AA20" s="331"/>
      <c r="AB20" s="329"/>
      <c r="AC20" s="321"/>
      <c r="AD20" s="321"/>
    </row>
    <row r="21" spans="1:30" ht="15" customHeight="1">
      <c r="A21" s="321"/>
      <c r="B21" s="31"/>
      <c r="C21" s="988"/>
      <c r="D21" s="980"/>
      <c r="E21" s="980"/>
      <c r="F21" s="980"/>
      <c r="G21" s="980"/>
      <c r="H21" s="980"/>
      <c r="I21" s="980"/>
      <c r="J21" s="980"/>
      <c r="K21" s="980"/>
      <c r="L21" s="980"/>
      <c r="M21" s="980"/>
      <c r="N21" s="980"/>
      <c r="O21" s="980"/>
      <c r="P21" s="989"/>
      <c r="Q21" s="321"/>
      <c r="R21" s="37"/>
      <c r="S21" s="321" t="s">
        <v>15</v>
      </c>
      <c r="T21" s="321"/>
      <c r="U21" s="37"/>
      <c r="V21" s="321" t="s">
        <v>27</v>
      </c>
      <c r="W21" s="321"/>
      <c r="X21" s="37"/>
      <c r="Y21" s="336" t="s">
        <v>46</v>
      </c>
      <c r="Z21" s="321"/>
      <c r="AA21" s="321"/>
      <c r="AB21" s="329"/>
      <c r="AC21" s="321"/>
      <c r="AD21" s="321"/>
    </row>
    <row r="22" spans="1:30" ht="15" customHeight="1">
      <c r="A22" s="321"/>
      <c r="B22" s="31"/>
      <c r="C22" s="988"/>
      <c r="D22" s="980"/>
      <c r="E22" s="980"/>
      <c r="F22" s="980"/>
      <c r="G22" s="980"/>
      <c r="H22" s="980"/>
      <c r="I22" s="980"/>
      <c r="J22" s="980"/>
      <c r="K22" s="980"/>
      <c r="L22" s="980"/>
      <c r="M22" s="980"/>
      <c r="N22" s="980"/>
      <c r="O22" s="980"/>
      <c r="P22" s="989"/>
      <c r="Q22" s="321"/>
      <c r="R22" s="321"/>
      <c r="S22" s="321"/>
      <c r="T22" s="321"/>
      <c r="U22" s="321"/>
      <c r="V22" s="321"/>
      <c r="W22" s="321"/>
      <c r="X22" s="321"/>
      <c r="Y22" s="321"/>
      <c r="Z22" s="321"/>
      <c r="AA22" s="321"/>
      <c r="AB22" s="329"/>
      <c r="AC22" s="321"/>
      <c r="AD22" s="321"/>
    </row>
    <row r="23" spans="1:30" ht="15" customHeight="1">
      <c r="A23" s="321"/>
      <c r="B23" s="31"/>
      <c r="C23" s="991"/>
      <c r="D23" s="992"/>
      <c r="E23" s="992"/>
      <c r="F23" s="992"/>
      <c r="G23" s="992"/>
      <c r="H23" s="992"/>
      <c r="I23" s="992"/>
      <c r="J23" s="992"/>
      <c r="K23" s="992"/>
      <c r="L23" s="992"/>
      <c r="M23" s="992"/>
      <c r="N23" s="992"/>
      <c r="O23" s="992"/>
      <c r="P23" s="993"/>
      <c r="Q23" s="321"/>
      <c r="R23" s="334" t="s">
        <v>131</v>
      </c>
      <c r="S23" s="321"/>
      <c r="T23" s="321"/>
      <c r="U23" s="321"/>
      <c r="V23" s="321"/>
      <c r="W23" s="613" t="s">
        <v>23</v>
      </c>
      <c r="X23" s="994"/>
      <c r="Y23" s="994"/>
      <c r="Z23" s="994"/>
      <c r="AA23" s="981"/>
      <c r="AB23" s="329"/>
      <c r="AC23" s="321"/>
      <c r="AD23" s="321"/>
    </row>
    <row r="24" spans="1:30" ht="15" customHeight="1">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row>
    <row r="25" spans="1:30" ht="15" customHeight="1">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row>
    <row r="26" spans="1:30" ht="29.25" customHeight="1">
      <c r="A26" s="321"/>
      <c r="B26" s="31"/>
      <c r="C26" s="613" t="s">
        <v>733</v>
      </c>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81"/>
      <c r="AB26" s="329"/>
      <c r="AC26" s="321"/>
      <c r="AD26" s="321"/>
    </row>
    <row r="27" spans="1:30" ht="15" customHeight="1">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row>
    <row r="28" spans="1:30" ht="15" customHeight="1">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row>
    <row r="29" spans="1:30" ht="29.25" customHeight="1">
      <c r="A29" s="321"/>
      <c r="B29" s="31"/>
      <c r="C29" s="613" t="s">
        <v>730</v>
      </c>
      <c r="D29" s="994"/>
      <c r="E29" s="994"/>
      <c r="F29" s="994"/>
      <c r="G29" s="994"/>
      <c r="H29" s="994"/>
      <c r="I29" s="994"/>
      <c r="J29" s="994"/>
      <c r="K29" s="981"/>
      <c r="L29" s="331"/>
      <c r="M29" s="613" t="s">
        <v>734</v>
      </c>
      <c r="N29" s="994"/>
      <c r="O29" s="994"/>
      <c r="P29" s="994"/>
      <c r="Q29" s="994"/>
      <c r="R29" s="994"/>
      <c r="S29" s="994"/>
      <c r="T29" s="994"/>
      <c r="U29" s="994"/>
      <c r="V29" s="994"/>
      <c r="W29" s="994"/>
      <c r="X29" s="994"/>
      <c r="Y29" s="994"/>
      <c r="Z29" s="994"/>
      <c r="AA29" s="981"/>
      <c r="AB29" s="337"/>
      <c r="AC29" s="321"/>
      <c r="AD29" s="321"/>
    </row>
    <row r="30" spans="1:30" ht="15" customHeight="1">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row>
    <row r="31" spans="1:30" ht="15" customHeight="1">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row>
    <row r="32" spans="1:30" ht="90" customHeight="1">
      <c r="A32" s="321"/>
      <c r="B32" s="31"/>
      <c r="C32" s="612" t="s">
        <v>735</v>
      </c>
      <c r="D32" s="994"/>
      <c r="E32" s="994"/>
      <c r="F32" s="994"/>
      <c r="G32" s="994"/>
      <c r="H32" s="994"/>
      <c r="I32" s="994"/>
      <c r="J32" s="994"/>
      <c r="K32" s="994"/>
      <c r="L32" s="994"/>
      <c r="M32" s="994"/>
      <c r="N32" s="994"/>
      <c r="O32" s="994"/>
      <c r="P32" s="994"/>
      <c r="Q32" s="994"/>
      <c r="R32" s="994"/>
      <c r="S32" s="994"/>
      <c r="T32" s="994"/>
      <c r="U32" s="994"/>
      <c r="V32" s="994"/>
      <c r="W32" s="994"/>
      <c r="X32" s="994"/>
      <c r="Y32" s="994"/>
      <c r="Z32" s="994"/>
      <c r="AA32" s="981"/>
      <c r="AB32" s="329"/>
      <c r="AC32" s="321"/>
      <c r="AD32" s="321"/>
    </row>
    <row r="33" spans="1:30" ht="15" customHeight="1">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row>
    <row r="34" spans="1:30" ht="15.75" customHeight="1">
      <c r="A34" s="321"/>
      <c r="B34" s="31"/>
      <c r="C34" s="611" t="s">
        <v>139</v>
      </c>
      <c r="D34" s="990"/>
      <c r="E34" s="334"/>
      <c r="F34" s="608" t="s">
        <v>22</v>
      </c>
      <c r="G34" s="981"/>
      <c r="H34" s="334"/>
      <c r="I34" s="321"/>
      <c r="J34" s="341" t="s">
        <v>140</v>
      </c>
      <c r="K34" s="608">
        <v>1</v>
      </c>
      <c r="L34" s="994"/>
      <c r="M34" s="994"/>
      <c r="N34" s="981"/>
      <c r="O34" s="334"/>
      <c r="P34" s="334"/>
      <c r="Q34" s="325" t="s">
        <v>141</v>
      </c>
      <c r="R34" s="321"/>
      <c r="S34" s="334"/>
      <c r="T34" s="334"/>
      <c r="U34" s="334"/>
      <c r="V34" s="334"/>
      <c r="W34" s="608" t="s">
        <v>20</v>
      </c>
      <c r="X34" s="994"/>
      <c r="Y34" s="994"/>
      <c r="Z34" s="994"/>
      <c r="AA34" s="981"/>
      <c r="AB34" s="333"/>
      <c r="AC34" s="321"/>
      <c r="AD34" s="321"/>
    </row>
    <row r="35" spans="1:30" ht="15.75" customHeight="1">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row>
    <row r="36" spans="1:30" ht="32.25" customHeight="1">
      <c r="A36" s="321"/>
      <c r="B36" s="31"/>
      <c r="C36" s="321"/>
      <c r="D36" s="341" t="s">
        <v>142</v>
      </c>
      <c r="E36" s="334"/>
      <c r="F36" s="612" t="s">
        <v>736</v>
      </c>
      <c r="G36" s="994"/>
      <c r="H36" s="994"/>
      <c r="I36" s="994"/>
      <c r="J36" s="994"/>
      <c r="K36" s="994"/>
      <c r="L36" s="994"/>
      <c r="M36" s="981"/>
      <c r="N36" s="321"/>
      <c r="O36" s="341" t="s">
        <v>144</v>
      </c>
      <c r="P36" s="613">
        <v>1</v>
      </c>
      <c r="Q36" s="994"/>
      <c r="R36" s="994"/>
      <c r="S36" s="994"/>
      <c r="T36" s="994"/>
      <c r="U36" s="994"/>
      <c r="V36" s="994"/>
      <c r="W36" s="994"/>
      <c r="X36" s="994"/>
      <c r="Y36" s="994"/>
      <c r="Z36" s="994"/>
      <c r="AA36" s="981"/>
      <c r="AB36" s="329"/>
      <c r="AC36" s="321"/>
      <c r="AD36" s="321"/>
    </row>
    <row r="37" spans="1:30" ht="15.75" customHeight="1">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row>
    <row r="38" spans="1:30" ht="15.75" customHeight="1">
      <c r="A38" s="321"/>
      <c r="B38" s="31"/>
      <c r="C38" s="321"/>
      <c r="D38" s="341" t="s">
        <v>145</v>
      </c>
      <c r="E38" s="321"/>
      <c r="F38" s="609" t="s">
        <v>146</v>
      </c>
      <c r="G38" s="981"/>
      <c r="H38" s="321"/>
      <c r="I38" s="321"/>
      <c r="J38" s="334" t="s">
        <v>147</v>
      </c>
      <c r="K38" s="321"/>
      <c r="L38" s="609" t="s">
        <v>148</v>
      </c>
      <c r="M38" s="994"/>
      <c r="N38" s="981"/>
      <c r="O38" s="334"/>
      <c r="P38" s="334"/>
      <c r="Q38" s="321"/>
      <c r="R38" s="334" t="s">
        <v>149</v>
      </c>
      <c r="S38" s="334"/>
      <c r="T38" s="334"/>
      <c r="U38" s="334"/>
      <c r="V38" s="334"/>
      <c r="W38" s="614"/>
      <c r="X38" s="994"/>
      <c r="Y38" s="994"/>
      <c r="Z38" s="994"/>
      <c r="AA38" s="981"/>
      <c r="AB38" s="333"/>
      <c r="AC38" s="321"/>
      <c r="AD38" s="321"/>
    </row>
    <row r="39" spans="1:30" ht="15.75" customHeight="1">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row>
    <row r="40" spans="1:30" ht="15.75" customHeight="1">
      <c r="A40" s="321"/>
      <c r="B40" s="31"/>
      <c r="C40" s="342" t="s">
        <v>150</v>
      </c>
      <c r="D40" s="610">
        <v>2024</v>
      </c>
      <c r="E40" s="997"/>
      <c r="F40" s="998"/>
      <c r="G40" s="35"/>
      <c r="H40" s="325"/>
      <c r="I40" s="325"/>
      <c r="J40" s="325"/>
      <c r="K40" s="325"/>
      <c r="L40" s="325"/>
      <c r="M40" s="325"/>
      <c r="N40" s="325"/>
      <c r="O40" s="325"/>
      <c r="P40" s="325"/>
      <c r="Q40" s="606"/>
      <c r="R40" s="990"/>
      <c r="S40" s="990"/>
      <c r="T40" s="990"/>
      <c r="U40" s="990"/>
      <c r="V40" s="325"/>
      <c r="W40" s="325"/>
      <c r="X40" s="607"/>
      <c r="Y40" s="990"/>
      <c r="Z40" s="990"/>
      <c r="AA40" s="990"/>
      <c r="AB40" s="333"/>
      <c r="AC40" s="321"/>
      <c r="AD40" s="321"/>
    </row>
    <row r="41" spans="1:30" ht="5.25" customHeight="1">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row>
    <row r="42" spans="1:30" ht="15.75" customHeight="1">
      <c r="A42" s="321"/>
      <c r="B42" s="31"/>
      <c r="C42" s="334" t="s">
        <v>140</v>
      </c>
      <c r="D42" s="613">
        <v>1</v>
      </c>
      <c r="E42" s="994"/>
      <c r="F42" s="981"/>
      <c r="G42" s="321"/>
      <c r="H42" s="325"/>
      <c r="I42" s="325"/>
      <c r="J42" s="325"/>
      <c r="K42" s="325"/>
      <c r="L42" s="325"/>
      <c r="M42" s="325"/>
      <c r="N42" s="325"/>
      <c r="O42" s="325"/>
      <c r="P42" s="325"/>
      <c r="Q42" s="606"/>
      <c r="R42" s="990"/>
      <c r="S42" s="990"/>
      <c r="T42" s="990"/>
      <c r="U42" s="990"/>
      <c r="V42" s="325"/>
      <c r="W42" s="325"/>
      <c r="X42" s="607"/>
      <c r="Y42" s="990"/>
      <c r="Z42" s="990"/>
      <c r="AA42" s="990"/>
      <c r="AB42" s="326"/>
      <c r="AC42" s="321"/>
      <c r="AD42" s="321"/>
    </row>
    <row r="43" spans="1:30" ht="15.75" customHeight="1">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row>
    <row r="44" spans="1:30" ht="15.75" customHeight="1">
      <c r="A44" s="321"/>
      <c r="B44" s="31"/>
      <c r="C44" s="334"/>
      <c r="D44" s="608" t="s">
        <v>151</v>
      </c>
      <c r="E44" s="994"/>
      <c r="F44" s="994"/>
      <c r="G44" s="994"/>
      <c r="H44" s="994"/>
      <c r="I44" s="994"/>
      <c r="J44" s="994"/>
      <c r="K44" s="994"/>
      <c r="L44" s="994"/>
      <c r="M44" s="994"/>
      <c r="N44" s="994"/>
      <c r="O44" s="994"/>
      <c r="P44" s="994"/>
      <c r="Q44" s="994"/>
      <c r="R44" s="994"/>
      <c r="S44" s="994"/>
      <c r="T44" s="994"/>
      <c r="U44" s="994"/>
      <c r="V44" s="994"/>
      <c r="W44" s="994"/>
      <c r="X44" s="994"/>
      <c r="Y44" s="981"/>
      <c r="Z44" s="335"/>
      <c r="AA44" s="335"/>
      <c r="AB44" s="343"/>
      <c r="AC44" s="321"/>
      <c r="AD44" s="321"/>
    </row>
    <row r="45" spans="1:30" ht="15.75" customHeight="1">
      <c r="A45" s="321"/>
      <c r="B45" s="31"/>
      <c r="C45" s="321"/>
      <c r="D45" s="635" t="s">
        <v>152</v>
      </c>
      <c r="E45" s="994"/>
      <c r="F45" s="994"/>
      <c r="G45" s="994"/>
      <c r="H45" s="981"/>
      <c r="I45" s="631" t="s">
        <v>153</v>
      </c>
      <c r="J45" s="994"/>
      <c r="K45" s="994"/>
      <c r="L45" s="994"/>
      <c r="M45" s="994"/>
      <c r="N45" s="994"/>
      <c r="O45" s="994"/>
      <c r="P45" s="981"/>
      <c r="Q45" s="632" t="s">
        <v>154</v>
      </c>
      <c r="R45" s="994"/>
      <c r="S45" s="994"/>
      <c r="T45" s="994"/>
      <c r="U45" s="994"/>
      <c r="V45" s="994"/>
      <c r="W45" s="994"/>
      <c r="X45" s="994"/>
      <c r="Y45" s="981"/>
      <c r="Z45" s="335"/>
      <c r="AA45" s="335"/>
      <c r="AB45" s="343"/>
      <c r="AC45" s="321"/>
      <c r="AD45" s="321"/>
    </row>
    <row r="46" spans="1:30" ht="15.75" customHeight="1">
      <c r="A46" s="344"/>
      <c r="B46" s="39"/>
      <c r="C46" s="40"/>
      <c r="D46" s="636" t="s">
        <v>155</v>
      </c>
      <c r="E46" s="994"/>
      <c r="F46" s="994"/>
      <c r="G46" s="994"/>
      <c r="H46" s="981"/>
      <c r="I46" s="633" t="s">
        <v>156</v>
      </c>
      <c r="J46" s="994"/>
      <c r="K46" s="994"/>
      <c r="L46" s="994"/>
      <c r="M46" s="994"/>
      <c r="N46" s="994"/>
      <c r="O46" s="994"/>
      <c r="P46" s="981"/>
      <c r="Q46" s="634" t="s">
        <v>157</v>
      </c>
      <c r="R46" s="994"/>
      <c r="S46" s="994"/>
      <c r="T46" s="994"/>
      <c r="U46" s="994"/>
      <c r="V46" s="994"/>
      <c r="W46" s="994"/>
      <c r="X46" s="994"/>
      <c r="Y46" s="981"/>
      <c r="Z46" s="344"/>
      <c r="AA46" s="344"/>
      <c r="AB46" s="345"/>
      <c r="AC46" s="344"/>
      <c r="AD46" s="344"/>
    </row>
    <row r="47" spans="1:30" ht="15.75" customHeight="1">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row>
    <row r="48" spans="1:30" ht="15.75" customHeight="1">
      <c r="A48" s="348"/>
      <c r="B48" s="41"/>
      <c r="C48" s="624" t="s">
        <v>158</v>
      </c>
      <c r="D48" s="994"/>
      <c r="E48" s="994"/>
      <c r="F48" s="981"/>
      <c r="G48" s="629" t="s">
        <v>159</v>
      </c>
      <c r="H48" s="630" t="s">
        <v>160</v>
      </c>
      <c r="I48" s="986"/>
      <c r="J48" s="986"/>
      <c r="K48" s="986"/>
      <c r="L48" s="986"/>
      <c r="M48" s="986"/>
      <c r="N48" s="986"/>
      <c r="O48" s="986"/>
      <c r="P48" s="986"/>
      <c r="Q48" s="986"/>
      <c r="R48" s="986"/>
      <c r="S48" s="986"/>
      <c r="T48" s="986"/>
      <c r="U48" s="986"/>
      <c r="V48" s="986"/>
      <c r="W48" s="986"/>
      <c r="X48" s="986"/>
      <c r="Y48" s="986"/>
      <c r="Z48" s="986"/>
      <c r="AA48" s="987"/>
      <c r="AB48" s="343"/>
      <c r="AC48" s="348"/>
      <c r="AD48" s="348"/>
    </row>
    <row r="49" spans="1:30" ht="15.75" customHeight="1">
      <c r="A49" s="348"/>
      <c r="B49" s="41"/>
      <c r="C49" s="42" t="s">
        <v>161</v>
      </c>
      <c r="D49" s="43">
        <v>1.2</v>
      </c>
      <c r="E49" s="624" t="s">
        <v>162</v>
      </c>
      <c r="F49" s="981"/>
      <c r="G49" s="983"/>
      <c r="H49" s="991"/>
      <c r="I49" s="992"/>
      <c r="J49" s="992"/>
      <c r="K49" s="992"/>
      <c r="L49" s="992"/>
      <c r="M49" s="992"/>
      <c r="N49" s="992"/>
      <c r="O49" s="992"/>
      <c r="P49" s="992"/>
      <c r="Q49" s="992"/>
      <c r="R49" s="992"/>
      <c r="S49" s="992"/>
      <c r="T49" s="992"/>
      <c r="U49" s="992"/>
      <c r="V49" s="992"/>
      <c r="W49" s="992"/>
      <c r="X49" s="992"/>
      <c r="Y49" s="992"/>
      <c r="Z49" s="992"/>
      <c r="AA49" s="993"/>
      <c r="AB49" s="343"/>
      <c r="AC49" s="348"/>
      <c r="AD49" s="348"/>
    </row>
    <row r="50" spans="1:30" ht="15.75" customHeight="1">
      <c r="A50" s="348"/>
      <c r="B50" s="41"/>
      <c r="C50" s="44">
        <v>2024</v>
      </c>
      <c r="D50" s="45">
        <v>45474</v>
      </c>
      <c r="E50" s="623">
        <v>45656</v>
      </c>
      <c r="F50" s="981"/>
      <c r="G50" s="46">
        <v>1</v>
      </c>
      <c r="H50" s="628" t="s">
        <v>730</v>
      </c>
      <c r="I50" s="994"/>
      <c r="J50" s="994"/>
      <c r="K50" s="994"/>
      <c r="L50" s="994"/>
      <c r="M50" s="994"/>
      <c r="N50" s="994"/>
      <c r="O50" s="994"/>
      <c r="P50" s="994"/>
      <c r="Q50" s="994"/>
      <c r="R50" s="994"/>
      <c r="S50" s="994"/>
      <c r="T50" s="994"/>
      <c r="U50" s="994"/>
      <c r="V50" s="994"/>
      <c r="W50" s="994"/>
      <c r="X50" s="994"/>
      <c r="Y50" s="994"/>
      <c r="Z50" s="994"/>
      <c r="AA50" s="981"/>
      <c r="AB50" s="343"/>
      <c r="AC50" s="348"/>
      <c r="AD50" s="348"/>
    </row>
    <row r="51" spans="1:30" ht="15.75" customHeight="1">
      <c r="A51" s="348"/>
      <c r="B51" s="41"/>
      <c r="C51" s="44">
        <v>2025</v>
      </c>
      <c r="D51" s="45">
        <v>45658</v>
      </c>
      <c r="E51" s="623">
        <v>46021</v>
      </c>
      <c r="F51" s="981"/>
      <c r="G51" s="46">
        <v>1</v>
      </c>
      <c r="H51" s="628" t="s">
        <v>730</v>
      </c>
      <c r="I51" s="994"/>
      <c r="J51" s="994"/>
      <c r="K51" s="994"/>
      <c r="L51" s="994"/>
      <c r="M51" s="994"/>
      <c r="N51" s="994"/>
      <c r="O51" s="994"/>
      <c r="P51" s="994"/>
      <c r="Q51" s="994"/>
      <c r="R51" s="994"/>
      <c r="S51" s="994"/>
      <c r="T51" s="994"/>
      <c r="U51" s="994"/>
      <c r="V51" s="994"/>
      <c r="W51" s="994"/>
      <c r="X51" s="994"/>
      <c r="Y51" s="994"/>
      <c r="Z51" s="994"/>
      <c r="AA51" s="981"/>
      <c r="AB51" s="343"/>
      <c r="AC51" s="348"/>
      <c r="AD51" s="348"/>
    </row>
    <row r="52" spans="1:30" ht="15.75" customHeight="1">
      <c r="A52" s="348"/>
      <c r="B52" s="41"/>
      <c r="C52" s="44">
        <v>2026</v>
      </c>
      <c r="D52" s="45">
        <v>46023</v>
      </c>
      <c r="E52" s="623">
        <v>46386</v>
      </c>
      <c r="F52" s="981"/>
      <c r="G52" s="46">
        <v>1</v>
      </c>
      <c r="H52" s="628" t="s">
        <v>730</v>
      </c>
      <c r="I52" s="994"/>
      <c r="J52" s="994"/>
      <c r="K52" s="994"/>
      <c r="L52" s="994"/>
      <c r="M52" s="994"/>
      <c r="N52" s="994"/>
      <c r="O52" s="994"/>
      <c r="P52" s="994"/>
      <c r="Q52" s="994"/>
      <c r="R52" s="994"/>
      <c r="S52" s="994"/>
      <c r="T52" s="994"/>
      <c r="U52" s="994"/>
      <c r="V52" s="994"/>
      <c r="W52" s="994"/>
      <c r="X52" s="994"/>
      <c r="Y52" s="994"/>
      <c r="Z52" s="994"/>
      <c r="AA52" s="981"/>
      <c r="AB52" s="343"/>
      <c r="AC52" s="348"/>
      <c r="AD52" s="348"/>
    </row>
    <row r="53" spans="1:30" ht="15.75" customHeight="1">
      <c r="A53" s="348"/>
      <c r="B53" s="41"/>
      <c r="C53" s="44">
        <v>2027</v>
      </c>
      <c r="D53" s="45">
        <v>46388</v>
      </c>
      <c r="E53" s="623">
        <v>46751</v>
      </c>
      <c r="F53" s="981"/>
      <c r="G53" s="46">
        <v>1</v>
      </c>
      <c r="H53" s="628" t="s">
        <v>730</v>
      </c>
      <c r="I53" s="994"/>
      <c r="J53" s="994"/>
      <c r="K53" s="994"/>
      <c r="L53" s="994"/>
      <c r="M53" s="994"/>
      <c r="N53" s="994"/>
      <c r="O53" s="994"/>
      <c r="P53" s="994"/>
      <c r="Q53" s="994"/>
      <c r="R53" s="994"/>
      <c r="S53" s="994"/>
      <c r="T53" s="994"/>
      <c r="U53" s="994"/>
      <c r="V53" s="994"/>
      <c r="W53" s="994"/>
      <c r="X53" s="994"/>
      <c r="Y53" s="994"/>
      <c r="Z53" s="994"/>
      <c r="AA53" s="981"/>
      <c r="AB53" s="343"/>
      <c r="AC53" s="348"/>
      <c r="AD53" s="348"/>
    </row>
    <row r="54" spans="1:30" ht="15.75" customHeight="1">
      <c r="A54" s="348"/>
      <c r="B54" s="41"/>
      <c r="C54" s="44"/>
      <c r="D54" s="44"/>
      <c r="E54" s="624"/>
      <c r="F54" s="981"/>
      <c r="G54" s="43"/>
      <c r="H54" s="624"/>
      <c r="I54" s="994"/>
      <c r="J54" s="994"/>
      <c r="K54" s="994"/>
      <c r="L54" s="994"/>
      <c r="M54" s="994"/>
      <c r="N54" s="994"/>
      <c r="O54" s="994"/>
      <c r="P54" s="994"/>
      <c r="Q54" s="994"/>
      <c r="R54" s="994"/>
      <c r="S54" s="994"/>
      <c r="T54" s="994"/>
      <c r="U54" s="994"/>
      <c r="V54" s="994"/>
      <c r="W54" s="994"/>
      <c r="X54" s="994"/>
      <c r="Y54" s="994"/>
      <c r="Z54" s="994"/>
      <c r="AA54" s="981"/>
      <c r="AB54" s="343"/>
      <c r="AC54" s="348"/>
      <c r="AD54" s="348"/>
    </row>
    <row r="55" spans="1:30" ht="15.75" customHeight="1">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row>
    <row r="56" spans="1:30" ht="15.75" customHeight="1">
      <c r="A56" s="321"/>
      <c r="B56" s="31"/>
      <c r="C56" s="611" t="s">
        <v>163</v>
      </c>
      <c r="D56" s="990"/>
      <c r="E56" s="334"/>
      <c r="F56" s="325" t="s">
        <v>164</v>
      </c>
      <c r="G56" s="47"/>
      <c r="H56" s="336"/>
      <c r="I56" s="325" t="s">
        <v>165</v>
      </c>
      <c r="J56" s="321"/>
      <c r="K56" s="609"/>
      <c r="L56" s="981"/>
      <c r="M56" s="334"/>
      <c r="N56" s="321"/>
      <c r="O56" s="321"/>
      <c r="P56" s="321"/>
      <c r="Q56" s="321"/>
      <c r="R56" s="321"/>
      <c r="S56" s="321"/>
      <c r="T56" s="321"/>
      <c r="U56" s="321"/>
      <c r="V56" s="321"/>
      <c r="W56" s="321"/>
      <c r="X56" s="321"/>
      <c r="Y56" s="321"/>
      <c r="Z56" s="321"/>
      <c r="AA56" s="321"/>
      <c r="AB56" s="329"/>
      <c r="AC56" s="321"/>
      <c r="AD56" s="321"/>
    </row>
    <row r="57" spans="1:30" ht="15.75" customHeight="1">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row>
    <row r="58" spans="1:30" ht="15.75" customHeight="1">
      <c r="A58" s="321"/>
      <c r="B58" s="622" t="s">
        <v>166</v>
      </c>
      <c r="C58" s="994"/>
      <c r="D58" s="994"/>
      <c r="E58" s="994"/>
      <c r="F58" s="994"/>
      <c r="G58" s="994"/>
      <c r="H58" s="994"/>
      <c r="I58" s="994"/>
      <c r="J58" s="994"/>
      <c r="K58" s="994"/>
      <c r="L58" s="994"/>
      <c r="M58" s="994"/>
      <c r="N58" s="994"/>
      <c r="O58" s="994"/>
      <c r="P58" s="994"/>
      <c r="Q58" s="994"/>
      <c r="R58" s="994"/>
      <c r="S58" s="994"/>
      <c r="T58" s="994"/>
      <c r="U58" s="994"/>
      <c r="V58" s="994"/>
      <c r="W58" s="994"/>
      <c r="X58" s="994"/>
      <c r="Y58" s="994"/>
      <c r="Z58" s="994"/>
      <c r="AA58" s="994"/>
      <c r="AB58" s="981"/>
      <c r="AC58" s="321"/>
      <c r="AD58" s="321"/>
    </row>
    <row r="59" spans="1:30" ht="15.75" customHeight="1">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row>
    <row r="60" spans="1:30" ht="29.25" customHeight="1">
      <c r="A60" s="321"/>
      <c r="B60" s="624" t="s">
        <v>161</v>
      </c>
      <c r="C60" s="981"/>
      <c r="D60" s="43"/>
      <c r="E60" s="624" t="s">
        <v>167</v>
      </c>
      <c r="F60" s="981"/>
      <c r="G60" s="43"/>
      <c r="H60" s="608" t="s">
        <v>168</v>
      </c>
      <c r="I60" s="981"/>
      <c r="J60" s="624"/>
      <c r="K60" s="981"/>
      <c r="L60" s="627"/>
      <c r="M60" s="990"/>
      <c r="N60" s="43" t="s">
        <v>169</v>
      </c>
      <c r="O60" s="624"/>
      <c r="P60" s="994"/>
      <c r="Q60" s="981"/>
      <c r="R60" s="624" t="s">
        <v>170</v>
      </c>
      <c r="S60" s="994"/>
      <c r="T60" s="981"/>
      <c r="U60" s="624"/>
      <c r="V60" s="994"/>
      <c r="W60" s="981"/>
      <c r="X60" s="624" t="s">
        <v>171</v>
      </c>
      <c r="Y60" s="981"/>
      <c r="Z60" s="624"/>
      <c r="AA60" s="994"/>
      <c r="AB60" s="981"/>
      <c r="AC60" s="321"/>
      <c r="AD60" s="321"/>
    </row>
    <row r="61" spans="1:30" ht="15.75" customHeight="1">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row>
    <row r="62" spans="1:30" ht="15.75" customHeight="1">
      <c r="A62" s="321"/>
      <c r="B62" s="622" t="s">
        <v>172</v>
      </c>
      <c r="C62" s="981"/>
      <c r="D62" s="625"/>
      <c r="E62" s="992"/>
      <c r="F62" s="992"/>
      <c r="G62" s="992"/>
      <c r="H62" s="992"/>
      <c r="I62" s="992"/>
      <c r="J62" s="992"/>
      <c r="K62" s="992"/>
      <c r="L62" s="992"/>
      <c r="M62" s="992"/>
      <c r="N62" s="992"/>
      <c r="O62" s="992"/>
      <c r="P62" s="992"/>
      <c r="Q62" s="992"/>
      <c r="R62" s="992"/>
      <c r="S62" s="992"/>
      <c r="T62" s="992"/>
      <c r="U62" s="992"/>
      <c r="V62" s="992"/>
      <c r="W62" s="992"/>
      <c r="X62" s="992"/>
      <c r="Y62" s="992"/>
      <c r="Z62" s="992"/>
      <c r="AA62" s="992"/>
      <c r="AB62" s="993"/>
      <c r="AC62" s="321"/>
      <c r="AD62" s="321"/>
    </row>
    <row r="63" spans="1:30" ht="15.75" customHeight="1">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row>
    <row r="64" spans="1:30" ht="15.75" customHeight="1">
      <c r="A64" s="321"/>
      <c r="B64" s="622" t="s">
        <v>173</v>
      </c>
      <c r="C64" s="981"/>
      <c r="D64" s="626"/>
      <c r="E64" s="992"/>
      <c r="F64" s="992"/>
      <c r="G64" s="992"/>
      <c r="H64" s="992"/>
      <c r="I64" s="992"/>
      <c r="J64" s="992"/>
      <c r="K64" s="992"/>
      <c r="L64" s="992"/>
      <c r="M64" s="992"/>
      <c r="N64" s="992"/>
      <c r="O64" s="992"/>
      <c r="P64" s="992"/>
      <c r="Q64" s="992"/>
      <c r="R64" s="992"/>
      <c r="S64" s="992"/>
      <c r="T64" s="992"/>
      <c r="U64" s="992"/>
      <c r="V64" s="992"/>
      <c r="W64" s="992"/>
      <c r="X64" s="992"/>
      <c r="Y64" s="992"/>
      <c r="Z64" s="992"/>
      <c r="AA64" s="992"/>
      <c r="AB64" s="993"/>
      <c r="AC64" s="321"/>
      <c r="AD64" s="321"/>
    </row>
    <row r="65" spans="1:30" ht="15.75" customHeight="1">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row>
    <row r="66" spans="1:30" ht="15.75" customHeight="1">
      <c r="A66" s="321"/>
      <c r="B66" s="622" t="s">
        <v>174</v>
      </c>
      <c r="C66" s="981"/>
      <c r="D66" s="626"/>
      <c r="E66" s="992"/>
      <c r="F66" s="992"/>
      <c r="G66" s="992"/>
      <c r="H66" s="992"/>
      <c r="I66" s="992"/>
      <c r="J66" s="992"/>
      <c r="K66" s="992"/>
      <c r="L66" s="992"/>
      <c r="M66" s="992"/>
      <c r="N66" s="992"/>
      <c r="O66" s="992"/>
      <c r="P66" s="992"/>
      <c r="Q66" s="992"/>
      <c r="R66" s="992"/>
      <c r="S66" s="992"/>
      <c r="T66" s="992"/>
      <c r="U66" s="992"/>
      <c r="V66" s="992"/>
      <c r="W66" s="992"/>
      <c r="X66" s="992"/>
      <c r="Y66" s="992"/>
      <c r="Z66" s="992"/>
      <c r="AA66" s="992"/>
      <c r="AB66" s="993"/>
      <c r="AC66" s="321"/>
      <c r="AD66" s="321"/>
    </row>
    <row r="67" spans="1:30" ht="15.75" customHeight="1">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row>
    <row r="68" spans="1:30" ht="15.75" customHeight="1">
      <c r="A68" s="321"/>
      <c r="B68" s="622" t="s">
        <v>175</v>
      </c>
      <c r="C68" s="981"/>
      <c r="D68" s="626"/>
      <c r="E68" s="992"/>
      <c r="F68" s="992"/>
      <c r="G68" s="992"/>
      <c r="H68" s="992"/>
      <c r="I68" s="992"/>
      <c r="J68" s="992"/>
      <c r="K68" s="992"/>
      <c r="L68" s="992"/>
      <c r="M68" s="992"/>
      <c r="N68" s="992"/>
      <c r="O68" s="992"/>
      <c r="P68" s="992"/>
      <c r="Q68" s="992"/>
      <c r="R68" s="992"/>
      <c r="S68" s="992"/>
      <c r="T68" s="992"/>
      <c r="U68" s="992"/>
      <c r="V68" s="992"/>
      <c r="W68" s="992"/>
      <c r="X68" s="992"/>
      <c r="Y68" s="992"/>
      <c r="Z68" s="992"/>
      <c r="AA68" s="992"/>
      <c r="AB68" s="993"/>
      <c r="AC68" s="321"/>
      <c r="AD68" s="321"/>
    </row>
    <row r="69" spans="1:30" ht="15.75" customHeight="1">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row>
    <row r="70" spans="1:30" ht="15.75" customHeight="1">
      <c r="A70" s="321"/>
      <c r="B70" s="622" t="s">
        <v>176</v>
      </c>
      <c r="C70" s="981"/>
      <c r="D70" s="626"/>
      <c r="E70" s="992"/>
      <c r="F70" s="992"/>
      <c r="G70" s="992"/>
      <c r="H70" s="992"/>
      <c r="I70" s="992"/>
      <c r="J70" s="992"/>
      <c r="K70" s="992"/>
      <c r="L70" s="992"/>
      <c r="M70" s="992"/>
      <c r="N70" s="992"/>
      <c r="O70" s="992"/>
      <c r="P70" s="992"/>
      <c r="Q70" s="992"/>
      <c r="R70" s="992"/>
      <c r="S70" s="992"/>
      <c r="T70" s="992"/>
      <c r="U70" s="992"/>
      <c r="V70" s="992"/>
      <c r="W70" s="992"/>
      <c r="X70" s="992"/>
      <c r="Y70" s="992"/>
      <c r="Z70" s="992"/>
      <c r="AA70" s="992"/>
      <c r="AB70" s="993"/>
      <c r="AC70" s="321"/>
      <c r="AD70" s="321"/>
    </row>
    <row r="71" spans="1:30" ht="15.75" customHeight="1">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row>
    <row r="72" spans="1:30" ht="15.75" customHeight="1">
      <c r="A72" s="321"/>
      <c r="B72" s="622" t="s">
        <v>177</v>
      </c>
      <c r="C72" s="994"/>
      <c r="D72" s="994"/>
      <c r="E72" s="994"/>
      <c r="F72" s="994"/>
      <c r="G72" s="994"/>
      <c r="H72" s="994"/>
      <c r="I72" s="994"/>
      <c r="J72" s="994"/>
      <c r="K72" s="994"/>
      <c r="L72" s="994"/>
      <c r="M72" s="994"/>
      <c r="N72" s="994"/>
      <c r="O72" s="994"/>
      <c r="P72" s="994"/>
      <c r="Q72" s="994"/>
      <c r="R72" s="994"/>
      <c r="S72" s="994"/>
      <c r="T72" s="994"/>
      <c r="U72" s="994"/>
      <c r="V72" s="994"/>
      <c r="W72" s="994"/>
      <c r="X72" s="994"/>
      <c r="Y72" s="994"/>
      <c r="Z72" s="994"/>
      <c r="AA72" s="994"/>
      <c r="AB72" s="981"/>
      <c r="AC72" s="321"/>
      <c r="AD72" s="321"/>
    </row>
    <row r="73" spans="1:30" ht="15.75" customHeight="1">
      <c r="A73" s="321"/>
      <c r="B73" s="608" t="s">
        <v>122</v>
      </c>
      <c r="C73" s="981"/>
      <c r="D73" s="52" t="s">
        <v>178</v>
      </c>
      <c r="E73" s="608" t="s">
        <v>179</v>
      </c>
      <c r="F73" s="981"/>
      <c r="G73" s="608" t="s">
        <v>177</v>
      </c>
      <c r="H73" s="994"/>
      <c r="I73" s="994"/>
      <c r="J73" s="994"/>
      <c r="K73" s="994"/>
      <c r="L73" s="994"/>
      <c r="M73" s="994"/>
      <c r="N73" s="994"/>
      <c r="O73" s="981"/>
      <c r="P73" s="608" t="s">
        <v>180</v>
      </c>
      <c r="Q73" s="994"/>
      <c r="R73" s="994"/>
      <c r="S73" s="994"/>
      <c r="T73" s="994"/>
      <c r="U73" s="994"/>
      <c r="V73" s="994"/>
      <c r="W73" s="994"/>
      <c r="X73" s="994"/>
      <c r="Y73" s="994"/>
      <c r="Z73" s="994"/>
      <c r="AA73" s="994"/>
      <c r="AB73" s="981"/>
      <c r="AC73" s="321"/>
      <c r="AD73" s="321"/>
    </row>
    <row r="74" spans="1:30" ht="15.75" customHeight="1">
      <c r="A74" s="321"/>
      <c r="B74" s="608"/>
      <c r="C74" s="981"/>
      <c r="D74" s="37"/>
      <c r="E74" s="608"/>
      <c r="F74" s="981"/>
      <c r="G74" s="621"/>
      <c r="H74" s="994"/>
      <c r="I74" s="994"/>
      <c r="J74" s="994"/>
      <c r="K74" s="994"/>
      <c r="L74" s="994"/>
      <c r="M74" s="994"/>
      <c r="N74" s="994"/>
      <c r="O74" s="981"/>
      <c r="P74" s="621"/>
      <c r="Q74" s="994"/>
      <c r="R74" s="994"/>
      <c r="S74" s="994"/>
      <c r="T74" s="994"/>
      <c r="U74" s="994"/>
      <c r="V74" s="994"/>
      <c r="W74" s="994"/>
      <c r="X74" s="994"/>
      <c r="Y74" s="994"/>
      <c r="Z74" s="994"/>
      <c r="AA74" s="994"/>
      <c r="AB74" s="981"/>
      <c r="AC74" s="321"/>
      <c r="AD74" s="321"/>
    </row>
    <row r="75" spans="1:30" ht="15.75" customHeight="1">
      <c r="A75" s="321"/>
      <c r="B75" s="608"/>
      <c r="C75" s="981"/>
      <c r="D75" s="37"/>
      <c r="E75" s="608"/>
      <c r="F75" s="981"/>
      <c r="G75" s="621"/>
      <c r="H75" s="994"/>
      <c r="I75" s="994"/>
      <c r="J75" s="994"/>
      <c r="K75" s="994"/>
      <c r="L75" s="994"/>
      <c r="M75" s="994"/>
      <c r="N75" s="994"/>
      <c r="O75" s="981"/>
      <c r="P75" s="621"/>
      <c r="Q75" s="994"/>
      <c r="R75" s="994"/>
      <c r="S75" s="994"/>
      <c r="T75" s="994"/>
      <c r="U75" s="994"/>
      <c r="V75" s="994"/>
      <c r="W75" s="994"/>
      <c r="X75" s="994"/>
      <c r="Y75" s="994"/>
      <c r="Z75" s="994"/>
      <c r="AA75" s="994"/>
      <c r="AB75" s="981"/>
      <c r="AC75" s="321"/>
      <c r="AD75" s="321"/>
    </row>
    <row r="76" spans="1:30" ht="26.25" customHeight="1">
      <c r="A76" s="321"/>
      <c r="B76" s="620" t="s">
        <v>181</v>
      </c>
      <c r="C76" s="994"/>
      <c r="D76" s="994"/>
      <c r="E76" s="994"/>
      <c r="F76" s="994"/>
      <c r="G76" s="994"/>
      <c r="H76" s="994"/>
      <c r="I76" s="994"/>
      <c r="J76" s="994"/>
      <c r="K76" s="994"/>
      <c r="L76" s="994"/>
      <c r="M76" s="994"/>
      <c r="N76" s="994"/>
      <c r="O76" s="994"/>
      <c r="P76" s="994"/>
      <c r="Q76" s="994"/>
      <c r="R76" s="994"/>
      <c r="S76" s="994"/>
      <c r="T76" s="994"/>
      <c r="U76" s="994"/>
      <c r="V76" s="994"/>
      <c r="W76" s="994"/>
      <c r="X76" s="994"/>
      <c r="Y76" s="994"/>
      <c r="Z76" s="994"/>
      <c r="AA76" s="994"/>
      <c r="AB76" s="981"/>
      <c r="AC76" s="321"/>
      <c r="AD76" s="354"/>
    </row>
    <row r="77" spans="1:30" ht="12.75" customHeight="1">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row>
    <row r="78" spans="1:30" ht="12.75" customHeight="1">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row>
    <row r="79" spans="1:30" ht="12.75" customHeight="1">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row>
    <row r="80" spans="1:30" ht="12.75" customHeight="1">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row>
    <row r="81" spans="1:30" ht="12.75" customHeight="1">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row>
    <row r="82" spans="1:30" ht="12.75" customHeight="1">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row>
    <row r="83" spans="1:30" ht="12.75" customHeight="1">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row>
    <row r="84" spans="1:30"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row>
    <row r="3" spans="1:30"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row>
    <row r="4" spans="1:30"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row>
    <row r="5" spans="1:30"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row>
    <row r="6" spans="1:30"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row>
    <row r="7" spans="1:30"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c r="A10" s="321"/>
      <c r="B10" s="31"/>
      <c r="C10" s="607" t="s">
        <v>123</v>
      </c>
      <c r="D10" s="990"/>
      <c r="E10" s="608" t="s">
        <v>737</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row>
    <row r="11" spans="1:30"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row>
    <row r="12" spans="1:30" ht="29.25" customHeight="1">
      <c r="A12" s="321"/>
      <c r="B12" s="31"/>
      <c r="C12" s="616" t="s">
        <v>125</v>
      </c>
      <c r="D12" s="995"/>
      <c r="E12" s="615" t="s">
        <v>738</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row>
    <row r="13" spans="1:30"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c r="A14" s="321"/>
      <c r="B14" s="31"/>
      <c r="C14" s="607" t="s">
        <v>127</v>
      </c>
      <c r="D14" s="990"/>
      <c r="E14" s="332"/>
      <c r="F14" s="606"/>
      <c r="G14" s="990"/>
      <c r="H14" s="990"/>
      <c r="I14" s="990"/>
      <c r="J14" s="990"/>
      <c r="K14" s="990"/>
      <c r="L14" s="990"/>
      <c r="M14" s="990"/>
      <c r="N14" s="990"/>
      <c r="O14" s="990"/>
      <c r="P14" s="990"/>
      <c r="Q14" s="990"/>
      <c r="R14" s="990"/>
      <c r="S14" s="990"/>
      <c r="T14" s="990"/>
      <c r="U14" s="990"/>
      <c r="V14" s="990"/>
      <c r="W14" s="990"/>
      <c r="X14" s="990"/>
      <c r="Y14" s="990"/>
      <c r="Z14" s="990"/>
      <c r="AA14" s="990"/>
      <c r="AB14" s="989"/>
      <c r="AC14" s="321"/>
      <c r="AD14" s="321"/>
    </row>
    <row r="15" spans="1:30" ht="29.25" customHeight="1">
      <c r="A15" s="321"/>
      <c r="B15" s="31"/>
      <c r="C15" s="608" t="s">
        <v>739</v>
      </c>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81"/>
      <c r="AB15" s="333"/>
      <c r="AC15" s="321"/>
      <c r="AD15" s="321"/>
    </row>
    <row r="16" spans="1:30" ht="15" customHeight="1">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row>
    <row r="17" spans="1:30" ht="15" customHeight="1">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row>
    <row r="18" spans="1:30" ht="15" customHeight="1">
      <c r="A18" s="321"/>
      <c r="B18" s="31"/>
      <c r="C18" s="617"/>
      <c r="D18" s="986"/>
      <c r="E18" s="986"/>
      <c r="F18" s="986"/>
      <c r="G18" s="986"/>
      <c r="H18" s="986"/>
      <c r="I18" s="986"/>
      <c r="J18" s="986"/>
      <c r="K18" s="986"/>
      <c r="L18" s="986"/>
      <c r="M18" s="986"/>
      <c r="N18" s="986"/>
      <c r="O18" s="986"/>
      <c r="P18" s="987"/>
      <c r="Q18" s="321"/>
      <c r="R18" s="609"/>
      <c r="S18" s="994"/>
      <c r="T18" s="994"/>
      <c r="U18" s="994"/>
      <c r="V18" s="994"/>
      <c r="W18" s="994"/>
      <c r="X18" s="994"/>
      <c r="Y18" s="994"/>
      <c r="Z18" s="994"/>
      <c r="AA18" s="981"/>
      <c r="AB18" s="329"/>
      <c r="AC18" s="321"/>
      <c r="AD18" s="321"/>
    </row>
    <row r="19" spans="1:30" ht="15" customHeight="1">
      <c r="A19" s="321"/>
      <c r="B19" s="31"/>
      <c r="C19" s="988"/>
      <c r="D19" s="980"/>
      <c r="E19" s="980"/>
      <c r="F19" s="980"/>
      <c r="G19" s="980"/>
      <c r="H19" s="980"/>
      <c r="I19" s="980"/>
      <c r="J19" s="980"/>
      <c r="K19" s="980"/>
      <c r="L19" s="980"/>
      <c r="M19" s="980"/>
      <c r="N19" s="980"/>
      <c r="O19" s="980"/>
      <c r="P19" s="989"/>
      <c r="Q19" s="321"/>
      <c r="R19" s="321"/>
      <c r="S19" s="321"/>
      <c r="T19" s="321"/>
      <c r="U19" s="321"/>
      <c r="V19" s="321"/>
      <c r="W19" s="321"/>
      <c r="X19" s="321"/>
      <c r="Y19" s="321"/>
      <c r="Z19" s="321"/>
      <c r="AA19" s="321"/>
      <c r="AB19" s="329"/>
      <c r="AC19" s="321"/>
      <c r="AD19" s="321"/>
    </row>
    <row r="20" spans="1:30" ht="15" customHeight="1">
      <c r="A20" s="321"/>
      <c r="B20" s="31"/>
      <c r="C20" s="988"/>
      <c r="D20" s="980"/>
      <c r="E20" s="980"/>
      <c r="F20" s="980"/>
      <c r="G20" s="980"/>
      <c r="H20" s="980"/>
      <c r="I20" s="980"/>
      <c r="J20" s="980"/>
      <c r="K20" s="980"/>
      <c r="L20" s="980"/>
      <c r="M20" s="980"/>
      <c r="N20" s="980"/>
      <c r="O20" s="980"/>
      <c r="P20" s="989"/>
      <c r="Q20" s="331"/>
      <c r="R20" s="334" t="s">
        <v>130</v>
      </c>
      <c r="S20" s="334"/>
      <c r="T20" s="334"/>
      <c r="U20" s="334"/>
      <c r="V20" s="334"/>
      <c r="W20" s="331"/>
      <c r="X20" s="331"/>
      <c r="Y20" s="331"/>
      <c r="Z20" s="321"/>
      <c r="AA20" s="331"/>
      <c r="AB20" s="329"/>
      <c r="AC20" s="321"/>
      <c r="AD20" s="321"/>
    </row>
    <row r="21" spans="1:30" ht="15" customHeight="1">
      <c r="A21" s="321"/>
      <c r="B21" s="31"/>
      <c r="C21" s="988"/>
      <c r="D21" s="980"/>
      <c r="E21" s="980"/>
      <c r="F21" s="980"/>
      <c r="G21" s="980"/>
      <c r="H21" s="980"/>
      <c r="I21" s="980"/>
      <c r="J21" s="980"/>
      <c r="K21" s="980"/>
      <c r="L21" s="980"/>
      <c r="M21" s="980"/>
      <c r="N21" s="980"/>
      <c r="O21" s="980"/>
      <c r="P21" s="989"/>
      <c r="Q21" s="321"/>
      <c r="R21" s="37"/>
      <c r="S21" s="321" t="s">
        <v>15</v>
      </c>
      <c r="T21" s="321"/>
      <c r="U21" s="37"/>
      <c r="V21" s="321" t="s">
        <v>27</v>
      </c>
      <c r="W21" s="321"/>
      <c r="X21" s="37"/>
      <c r="Y21" s="336" t="s">
        <v>46</v>
      </c>
      <c r="Z21" s="321"/>
      <c r="AA21" s="321"/>
      <c r="AB21" s="329"/>
      <c r="AC21" s="321"/>
      <c r="AD21" s="321"/>
    </row>
    <row r="22" spans="1:30" ht="15" customHeight="1">
      <c r="A22" s="321"/>
      <c r="B22" s="31"/>
      <c r="C22" s="988"/>
      <c r="D22" s="980"/>
      <c r="E22" s="980"/>
      <c r="F22" s="980"/>
      <c r="G22" s="980"/>
      <c r="H22" s="980"/>
      <c r="I22" s="980"/>
      <c r="J22" s="980"/>
      <c r="K22" s="980"/>
      <c r="L22" s="980"/>
      <c r="M22" s="980"/>
      <c r="N22" s="980"/>
      <c r="O22" s="980"/>
      <c r="P22" s="989"/>
      <c r="Q22" s="321"/>
      <c r="R22" s="321"/>
      <c r="S22" s="321"/>
      <c r="T22" s="321"/>
      <c r="U22" s="321"/>
      <c r="V22" s="321"/>
      <c r="W22" s="321"/>
      <c r="X22" s="321"/>
      <c r="Y22" s="321"/>
      <c r="Z22" s="321"/>
      <c r="AA22" s="321"/>
      <c r="AB22" s="329"/>
      <c r="AC22" s="321"/>
      <c r="AD22" s="321"/>
    </row>
    <row r="23" spans="1:30" ht="15" customHeight="1">
      <c r="A23" s="321"/>
      <c r="B23" s="31"/>
      <c r="C23" s="991"/>
      <c r="D23" s="992"/>
      <c r="E23" s="992"/>
      <c r="F23" s="992"/>
      <c r="G23" s="992"/>
      <c r="H23" s="992"/>
      <c r="I23" s="992"/>
      <c r="J23" s="992"/>
      <c r="K23" s="992"/>
      <c r="L23" s="992"/>
      <c r="M23" s="992"/>
      <c r="N23" s="992"/>
      <c r="O23" s="992"/>
      <c r="P23" s="993"/>
      <c r="Q23" s="321"/>
      <c r="R23" s="334" t="s">
        <v>131</v>
      </c>
      <c r="S23" s="321"/>
      <c r="T23" s="321"/>
      <c r="U23" s="321"/>
      <c r="V23" s="321"/>
      <c r="W23" s="613" t="s">
        <v>21</v>
      </c>
      <c r="X23" s="994"/>
      <c r="Y23" s="994"/>
      <c r="Z23" s="994"/>
      <c r="AA23" s="981"/>
      <c r="AB23" s="329"/>
      <c r="AC23" s="321"/>
      <c r="AD23" s="321"/>
    </row>
    <row r="24" spans="1:30" ht="15" customHeight="1">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row>
    <row r="25" spans="1:30" ht="15" customHeight="1">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row>
    <row r="26" spans="1:30" ht="39.75" customHeight="1">
      <c r="A26" s="321"/>
      <c r="B26" s="31"/>
      <c r="C26" s="973" t="s">
        <v>740</v>
      </c>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81"/>
      <c r="AB26" s="329"/>
      <c r="AC26" s="321"/>
      <c r="AD26" s="321"/>
    </row>
    <row r="27" spans="1:30" ht="15" customHeight="1">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row>
    <row r="28" spans="1:30" ht="15" customHeight="1">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row>
    <row r="29" spans="1:30" ht="29.25" customHeight="1">
      <c r="A29" s="321"/>
      <c r="B29" s="31"/>
      <c r="C29" s="613" t="s">
        <v>741</v>
      </c>
      <c r="D29" s="994"/>
      <c r="E29" s="994"/>
      <c r="F29" s="994"/>
      <c r="G29" s="994"/>
      <c r="H29" s="994"/>
      <c r="I29" s="994"/>
      <c r="J29" s="994"/>
      <c r="K29" s="981"/>
      <c r="L29" s="331"/>
      <c r="M29" s="613"/>
      <c r="N29" s="994"/>
      <c r="O29" s="994"/>
      <c r="P29" s="994"/>
      <c r="Q29" s="994"/>
      <c r="R29" s="994"/>
      <c r="S29" s="994"/>
      <c r="T29" s="994"/>
      <c r="U29" s="994"/>
      <c r="V29" s="994"/>
      <c r="W29" s="994"/>
      <c r="X29" s="994"/>
      <c r="Y29" s="994"/>
      <c r="Z29" s="994"/>
      <c r="AA29" s="981"/>
      <c r="AB29" s="337"/>
      <c r="AC29" s="321"/>
      <c r="AD29" s="321"/>
    </row>
    <row r="30" spans="1:30" ht="15" customHeight="1">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row>
    <row r="31" spans="1:30" ht="15" customHeight="1">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row>
    <row r="32" spans="1:30" ht="90" customHeight="1">
      <c r="A32" s="321"/>
      <c r="B32" s="31"/>
      <c r="C32" s="612" t="s">
        <v>742</v>
      </c>
      <c r="D32" s="994"/>
      <c r="E32" s="994"/>
      <c r="F32" s="994"/>
      <c r="G32" s="994"/>
      <c r="H32" s="994"/>
      <c r="I32" s="994"/>
      <c r="J32" s="994"/>
      <c r="K32" s="994"/>
      <c r="L32" s="994"/>
      <c r="M32" s="994"/>
      <c r="N32" s="994"/>
      <c r="O32" s="994"/>
      <c r="P32" s="994"/>
      <c r="Q32" s="994"/>
      <c r="R32" s="994"/>
      <c r="S32" s="994"/>
      <c r="T32" s="994"/>
      <c r="U32" s="994"/>
      <c r="V32" s="994"/>
      <c r="W32" s="994"/>
      <c r="X32" s="994"/>
      <c r="Y32" s="994"/>
      <c r="Z32" s="994"/>
      <c r="AA32" s="981"/>
      <c r="AB32" s="329"/>
      <c r="AC32" s="321"/>
      <c r="AD32" s="321"/>
    </row>
    <row r="33" spans="1:30" ht="15" customHeight="1">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row>
    <row r="34" spans="1:30" ht="15.75" customHeight="1">
      <c r="A34" s="321"/>
      <c r="B34" s="31"/>
      <c r="C34" s="611" t="s">
        <v>139</v>
      </c>
      <c r="D34" s="990"/>
      <c r="E34" s="334"/>
      <c r="F34" s="608" t="s">
        <v>22</v>
      </c>
      <c r="G34" s="981"/>
      <c r="H34" s="334"/>
      <c r="I34" s="321"/>
      <c r="J34" s="341" t="s">
        <v>140</v>
      </c>
      <c r="K34" s="608">
        <v>1.2</v>
      </c>
      <c r="L34" s="994"/>
      <c r="M34" s="994"/>
      <c r="N34" s="981"/>
      <c r="O34" s="334"/>
      <c r="P34" s="334"/>
      <c r="Q34" s="325" t="s">
        <v>141</v>
      </c>
      <c r="R34" s="321"/>
      <c r="S34" s="334"/>
      <c r="T34" s="334"/>
      <c r="U34" s="334"/>
      <c r="V34" s="334"/>
      <c r="W34" s="608" t="s">
        <v>20</v>
      </c>
      <c r="X34" s="994"/>
      <c r="Y34" s="994"/>
      <c r="Z34" s="994"/>
      <c r="AA34" s="981"/>
      <c r="AB34" s="333"/>
      <c r="AC34" s="321"/>
      <c r="AD34" s="321"/>
    </row>
    <row r="35" spans="1:30" ht="15.75" customHeight="1">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row>
    <row r="36" spans="1:30" ht="32.25" customHeight="1">
      <c r="A36" s="321"/>
      <c r="B36" s="31"/>
      <c r="C36" s="321"/>
      <c r="D36" s="341" t="s">
        <v>142</v>
      </c>
      <c r="E36" s="334"/>
      <c r="F36" s="612" t="s">
        <v>743</v>
      </c>
      <c r="G36" s="994"/>
      <c r="H36" s="994"/>
      <c r="I36" s="994"/>
      <c r="J36" s="994"/>
      <c r="K36" s="994"/>
      <c r="L36" s="994"/>
      <c r="M36" s="981"/>
      <c r="N36" s="321"/>
      <c r="O36" s="341" t="s">
        <v>144</v>
      </c>
      <c r="P36" s="613">
        <v>0</v>
      </c>
      <c r="Q36" s="994"/>
      <c r="R36" s="994"/>
      <c r="S36" s="994"/>
      <c r="T36" s="994"/>
      <c r="U36" s="994"/>
      <c r="V36" s="994"/>
      <c r="W36" s="994"/>
      <c r="X36" s="994"/>
      <c r="Y36" s="994"/>
      <c r="Z36" s="994"/>
      <c r="AA36" s="981"/>
      <c r="AB36" s="329"/>
      <c r="AC36" s="321"/>
      <c r="AD36" s="321"/>
    </row>
    <row r="37" spans="1:30" ht="15.75" customHeight="1">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row>
    <row r="38" spans="1:30" ht="15.75" customHeight="1">
      <c r="A38" s="321"/>
      <c r="B38" s="31"/>
      <c r="C38" s="321"/>
      <c r="D38" s="341" t="s">
        <v>145</v>
      </c>
      <c r="E38" s="321"/>
      <c r="F38" s="609" t="s">
        <v>146</v>
      </c>
      <c r="G38" s="981"/>
      <c r="H38" s="321"/>
      <c r="I38" s="321"/>
      <c r="J38" s="334" t="s">
        <v>147</v>
      </c>
      <c r="K38" s="321"/>
      <c r="L38" s="609" t="s">
        <v>148</v>
      </c>
      <c r="M38" s="994"/>
      <c r="N38" s="981"/>
      <c r="O38" s="334"/>
      <c r="P38" s="334"/>
      <c r="Q38" s="321"/>
      <c r="R38" s="334" t="s">
        <v>149</v>
      </c>
      <c r="S38" s="334"/>
      <c r="T38" s="334"/>
      <c r="U38" s="334"/>
      <c r="V38" s="334"/>
      <c r="W38" s="614"/>
      <c r="X38" s="994"/>
      <c r="Y38" s="994"/>
      <c r="Z38" s="994"/>
      <c r="AA38" s="981"/>
      <c r="AB38" s="333"/>
      <c r="AC38" s="321"/>
      <c r="AD38" s="321"/>
    </row>
    <row r="39" spans="1:30" ht="15.75" customHeight="1">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row>
    <row r="40" spans="1:30" ht="15.75" customHeight="1">
      <c r="A40" s="321"/>
      <c r="B40" s="31"/>
      <c r="C40" s="342" t="s">
        <v>150</v>
      </c>
      <c r="D40" s="610">
        <v>2024</v>
      </c>
      <c r="E40" s="997"/>
      <c r="F40" s="998"/>
      <c r="G40" s="35"/>
      <c r="H40" s="325"/>
      <c r="I40" s="325"/>
      <c r="J40" s="325"/>
      <c r="K40" s="325"/>
      <c r="L40" s="325"/>
      <c r="M40" s="325"/>
      <c r="N40" s="325"/>
      <c r="O40" s="325"/>
      <c r="P40" s="325"/>
      <c r="Q40" s="606"/>
      <c r="R40" s="990"/>
      <c r="S40" s="990"/>
      <c r="T40" s="990"/>
      <c r="U40" s="990"/>
      <c r="V40" s="325"/>
      <c r="W40" s="325"/>
      <c r="X40" s="607"/>
      <c r="Y40" s="990"/>
      <c r="Z40" s="990"/>
      <c r="AA40" s="990"/>
      <c r="AB40" s="333"/>
      <c r="AC40" s="321"/>
      <c r="AD40" s="321"/>
    </row>
    <row r="41" spans="1:30" ht="5.25" customHeight="1">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row>
    <row r="42" spans="1:30" ht="15.75" customHeight="1">
      <c r="A42" s="321"/>
      <c r="B42" s="31"/>
      <c r="C42" s="334" t="s">
        <v>140</v>
      </c>
      <c r="D42" s="613">
        <v>1</v>
      </c>
      <c r="E42" s="994"/>
      <c r="F42" s="981"/>
      <c r="G42" s="321"/>
      <c r="H42" s="325"/>
      <c r="I42" s="325"/>
      <c r="J42" s="325"/>
      <c r="K42" s="325"/>
      <c r="L42" s="325"/>
      <c r="M42" s="325"/>
      <c r="N42" s="325"/>
      <c r="O42" s="325"/>
      <c r="P42" s="325"/>
      <c r="Q42" s="606"/>
      <c r="R42" s="990"/>
      <c r="S42" s="990"/>
      <c r="T42" s="990"/>
      <c r="U42" s="990"/>
      <c r="V42" s="325"/>
      <c r="W42" s="325"/>
      <c r="X42" s="607"/>
      <c r="Y42" s="990"/>
      <c r="Z42" s="990"/>
      <c r="AA42" s="990"/>
      <c r="AB42" s="326"/>
      <c r="AC42" s="321"/>
      <c r="AD42" s="321"/>
    </row>
    <row r="43" spans="1:30" ht="15.75" customHeight="1">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row>
    <row r="44" spans="1:30" ht="15.75" customHeight="1">
      <c r="A44" s="321"/>
      <c r="B44" s="31"/>
      <c r="C44" s="334"/>
      <c r="D44" s="608" t="s">
        <v>151</v>
      </c>
      <c r="E44" s="994"/>
      <c r="F44" s="994"/>
      <c r="G44" s="994"/>
      <c r="H44" s="994"/>
      <c r="I44" s="994"/>
      <c r="J44" s="994"/>
      <c r="K44" s="994"/>
      <c r="L44" s="994"/>
      <c r="M44" s="994"/>
      <c r="N44" s="994"/>
      <c r="O44" s="994"/>
      <c r="P44" s="994"/>
      <c r="Q44" s="994"/>
      <c r="R44" s="994"/>
      <c r="S44" s="994"/>
      <c r="T44" s="994"/>
      <c r="U44" s="994"/>
      <c r="V44" s="994"/>
      <c r="W44" s="994"/>
      <c r="X44" s="994"/>
      <c r="Y44" s="981"/>
      <c r="Z44" s="335"/>
      <c r="AA44" s="335"/>
      <c r="AB44" s="343"/>
      <c r="AC44" s="321"/>
      <c r="AD44" s="321"/>
    </row>
    <row r="45" spans="1:30" ht="15.75" customHeight="1">
      <c r="A45" s="321"/>
      <c r="B45" s="31"/>
      <c r="C45" s="321"/>
      <c r="D45" s="635" t="s">
        <v>152</v>
      </c>
      <c r="E45" s="994"/>
      <c r="F45" s="994"/>
      <c r="G45" s="994"/>
      <c r="H45" s="981"/>
      <c r="I45" s="631" t="s">
        <v>153</v>
      </c>
      <c r="J45" s="994"/>
      <c r="K45" s="994"/>
      <c r="L45" s="994"/>
      <c r="M45" s="994"/>
      <c r="N45" s="994"/>
      <c r="O45" s="994"/>
      <c r="P45" s="981"/>
      <c r="Q45" s="632" t="s">
        <v>154</v>
      </c>
      <c r="R45" s="994"/>
      <c r="S45" s="994"/>
      <c r="T45" s="994"/>
      <c r="U45" s="994"/>
      <c r="V45" s="994"/>
      <c r="W45" s="994"/>
      <c r="X45" s="994"/>
      <c r="Y45" s="981"/>
      <c r="Z45" s="335"/>
      <c r="AA45" s="335"/>
      <c r="AB45" s="343"/>
      <c r="AC45" s="321"/>
      <c r="AD45" s="321"/>
    </row>
    <row r="46" spans="1:30" ht="15.75" customHeight="1">
      <c r="A46" s="344"/>
      <c r="B46" s="39"/>
      <c r="C46" s="40"/>
      <c r="D46" s="636" t="s">
        <v>155</v>
      </c>
      <c r="E46" s="994"/>
      <c r="F46" s="994"/>
      <c r="G46" s="994"/>
      <c r="H46" s="981"/>
      <c r="I46" s="633" t="s">
        <v>156</v>
      </c>
      <c r="J46" s="994"/>
      <c r="K46" s="994"/>
      <c r="L46" s="994"/>
      <c r="M46" s="994"/>
      <c r="N46" s="994"/>
      <c r="O46" s="994"/>
      <c r="P46" s="981"/>
      <c r="Q46" s="634" t="s">
        <v>157</v>
      </c>
      <c r="R46" s="994"/>
      <c r="S46" s="994"/>
      <c r="T46" s="994"/>
      <c r="U46" s="994"/>
      <c r="V46" s="994"/>
      <c r="W46" s="994"/>
      <c r="X46" s="994"/>
      <c r="Y46" s="981"/>
      <c r="Z46" s="344"/>
      <c r="AA46" s="344"/>
      <c r="AB46" s="345"/>
      <c r="AC46" s="344"/>
      <c r="AD46" s="344"/>
    </row>
    <row r="47" spans="1:30" ht="15.75" customHeight="1">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row>
    <row r="48" spans="1:30" ht="15.75" customHeight="1">
      <c r="A48" s="348"/>
      <c r="B48" s="41"/>
      <c r="C48" s="624" t="s">
        <v>158</v>
      </c>
      <c r="D48" s="994"/>
      <c r="E48" s="994"/>
      <c r="F48" s="981"/>
      <c r="G48" s="629" t="s">
        <v>159</v>
      </c>
      <c r="H48" s="630" t="s">
        <v>160</v>
      </c>
      <c r="I48" s="986"/>
      <c r="J48" s="986"/>
      <c r="K48" s="986"/>
      <c r="L48" s="986"/>
      <c r="M48" s="986"/>
      <c r="N48" s="986"/>
      <c r="O48" s="986"/>
      <c r="P48" s="986"/>
      <c r="Q48" s="986"/>
      <c r="R48" s="986"/>
      <c r="S48" s="986"/>
      <c r="T48" s="986"/>
      <c r="U48" s="986"/>
      <c r="V48" s="986"/>
      <c r="W48" s="986"/>
      <c r="X48" s="986"/>
      <c r="Y48" s="986"/>
      <c r="Z48" s="986"/>
      <c r="AA48" s="987"/>
      <c r="AB48" s="343"/>
      <c r="AC48" s="348"/>
      <c r="AD48" s="348"/>
    </row>
    <row r="49" spans="1:30" ht="15.75" customHeight="1">
      <c r="A49" s="348"/>
      <c r="B49" s="41"/>
      <c r="C49" s="42" t="s">
        <v>161</v>
      </c>
      <c r="D49" s="43">
        <v>1.2</v>
      </c>
      <c r="E49" s="624" t="s">
        <v>162</v>
      </c>
      <c r="F49" s="981"/>
      <c r="G49" s="983"/>
      <c r="H49" s="991"/>
      <c r="I49" s="992"/>
      <c r="J49" s="992"/>
      <c r="K49" s="992"/>
      <c r="L49" s="992"/>
      <c r="M49" s="992"/>
      <c r="N49" s="992"/>
      <c r="O49" s="992"/>
      <c r="P49" s="992"/>
      <c r="Q49" s="992"/>
      <c r="R49" s="992"/>
      <c r="S49" s="992"/>
      <c r="T49" s="992"/>
      <c r="U49" s="992"/>
      <c r="V49" s="992"/>
      <c r="W49" s="992"/>
      <c r="X49" s="992"/>
      <c r="Y49" s="992"/>
      <c r="Z49" s="992"/>
      <c r="AA49" s="993"/>
      <c r="AB49" s="343"/>
      <c r="AC49" s="348"/>
      <c r="AD49" s="348"/>
    </row>
    <row r="50" spans="1:30" ht="15.75" customHeight="1">
      <c r="A50" s="348"/>
      <c r="B50" s="41"/>
      <c r="C50" s="44">
        <v>2024</v>
      </c>
      <c r="D50" s="45">
        <v>45474</v>
      </c>
      <c r="E50" s="623">
        <v>45656</v>
      </c>
      <c r="F50" s="981"/>
      <c r="G50" s="46">
        <v>1.2</v>
      </c>
      <c r="H50" s="628" t="s">
        <v>744</v>
      </c>
      <c r="I50" s="994"/>
      <c r="J50" s="994"/>
      <c r="K50" s="994"/>
      <c r="L50" s="994"/>
      <c r="M50" s="994"/>
      <c r="N50" s="994"/>
      <c r="O50" s="994"/>
      <c r="P50" s="994"/>
      <c r="Q50" s="994"/>
      <c r="R50" s="994"/>
      <c r="S50" s="994"/>
      <c r="T50" s="994"/>
      <c r="U50" s="994"/>
      <c r="V50" s="994"/>
      <c r="W50" s="994"/>
      <c r="X50" s="994"/>
      <c r="Y50" s="994"/>
      <c r="Z50" s="994"/>
      <c r="AA50" s="981"/>
      <c r="AB50" s="343"/>
      <c r="AC50" s="348"/>
      <c r="AD50" s="348"/>
    </row>
    <row r="51" spans="1:30" ht="15.75" customHeight="1">
      <c r="A51" s="348"/>
      <c r="B51" s="41"/>
      <c r="C51" s="44">
        <v>2025</v>
      </c>
      <c r="D51" s="45">
        <v>45658</v>
      </c>
      <c r="E51" s="623">
        <v>46021</v>
      </c>
      <c r="F51" s="981"/>
      <c r="G51" s="46">
        <v>1.7</v>
      </c>
      <c r="H51" s="628" t="s">
        <v>744</v>
      </c>
      <c r="I51" s="994"/>
      <c r="J51" s="994"/>
      <c r="K51" s="994"/>
      <c r="L51" s="994"/>
      <c r="M51" s="994"/>
      <c r="N51" s="994"/>
      <c r="O51" s="994"/>
      <c r="P51" s="994"/>
      <c r="Q51" s="994"/>
      <c r="R51" s="994"/>
      <c r="S51" s="994"/>
      <c r="T51" s="994"/>
      <c r="U51" s="994"/>
      <c r="V51" s="994"/>
      <c r="W51" s="994"/>
      <c r="X51" s="994"/>
      <c r="Y51" s="994"/>
      <c r="Z51" s="994"/>
      <c r="AA51" s="981"/>
      <c r="AB51" s="343"/>
      <c r="AC51" s="348"/>
      <c r="AD51" s="348"/>
    </row>
    <row r="52" spans="1:30" ht="15.75" customHeight="1">
      <c r="A52" s="348"/>
      <c r="B52" s="41"/>
      <c r="C52" s="44">
        <v>2026</v>
      </c>
      <c r="D52" s="45">
        <v>46023</v>
      </c>
      <c r="E52" s="623">
        <v>46386</v>
      </c>
      <c r="F52" s="981"/>
      <c r="G52" s="46">
        <v>1.1000000000000001</v>
      </c>
      <c r="H52" s="628" t="s">
        <v>744</v>
      </c>
      <c r="I52" s="994"/>
      <c r="J52" s="994"/>
      <c r="K52" s="994"/>
      <c r="L52" s="994"/>
      <c r="M52" s="994"/>
      <c r="N52" s="994"/>
      <c r="O52" s="994"/>
      <c r="P52" s="994"/>
      <c r="Q52" s="994"/>
      <c r="R52" s="994"/>
      <c r="S52" s="994"/>
      <c r="T52" s="994"/>
      <c r="U52" s="994"/>
      <c r="V52" s="994"/>
      <c r="W52" s="994"/>
      <c r="X52" s="994"/>
      <c r="Y52" s="994"/>
      <c r="Z52" s="994"/>
      <c r="AA52" s="981"/>
      <c r="AB52" s="343"/>
      <c r="AC52" s="348"/>
      <c r="AD52" s="348"/>
    </row>
    <row r="53" spans="1:30" ht="15.75" customHeight="1">
      <c r="A53" s="348"/>
      <c r="B53" s="41"/>
      <c r="C53" s="44">
        <v>2027</v>
      </c>
      <c r="D53" s="45">
        <v>46388</v>
      </c>
      <c r="E53" s="623">
        <v>46751</v>
      </c>
      <c r="F53" s="981"/>
      <c r="G53" s="46">
        <v>1</v>
      </c>
      <c r="H53" s="628" t="s">
        <v>744</v>
      </c>
      <c r="I53" s="994"/>
      <c r="J53" s="994"/>
      <c r="K53" s="994"/>
      <c r="L53" s="994"/>
      <c r="M53" s="994"/>
      <c r="N53" s="994"/>
      <c r="O53" s="994"/>
      <c r="P53" s="994"/>
      <c r="Q53" s="994"/>
      <c r="R53" s="994"/>
      <c r="S53" s="994"/>
      <c r="T53" s="994"/>
      <c r="U53" s="994"/>
      <c r="V53" s="994"/>
      <c r="W53" s="994"/>
      <c r="X53" s="994"/>
      <c r="Y53" s="994"/>
      <c r="Z53" s="994"/>
      <c r="AA53" s="981"/>
      <c r="AB53" s="343"/>
      <c r="AC53" s="348"/>
      <c r="AD53" s="348"/>
    </row>
    <row r="54" spans="1:30" ht="15.75" customHeight="1">
      <c r="A54" s="348"/>
      <c r="B54" s="41"/>
      <c r="C54" s="44"/>
      <c r="D54" s="44"/>
      <c r="E54" s="624"/>
      <c r="F54" s="981"/>
      <c r="G54" s="43"/>
      <c r="H54" s="624"/>
      <c r="I54" s="994"/>
      <c r="J54" s="994"/>
      <c r="K54" s="994"/>
      <c r="L54" s="994"/>
      <c r="M54" s="994"/>
      <c r="N54" s="994"/>
      <c r="O54" s="994"/>
      <c r="P54" s="994"/>
      <c r="Q54" s="994"/>
      <c r="R54" s="994"/>
      <c r="S54" s="994"/>
      <c r="T54" s="994"/>
      <c r="U54" s="994"/>
      <c r="V54" s="994"/>
      <c r="W54" s="994"/>
      <c r="X54" s="994"/>
      <c r="Y54" s="994"/>
      <c r="Z54" s="994"/>
      <c r="AA54" s="981"/>
      <c r="AB54" s="343"/>
      <c r="AC54" s="348"/>
      <c r="AD54" s="348"/>
    </row>
    <row r="55" spans="1:30" ht="15.75" customHeight="1">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row>
    <row r="56" spans="1:30" ht="15.75" customHeight="1">
      <c r="A56" s="321"/>
      <c r="B56" s="31"/>
      <c r="C56" s="611" t="s">
        <v>163</v>
      </c>
      <c r="D56" s="990"/>
      <c r="E56" s="334"/>
      <c r="F56" s="325" t="s">
        <v>164</v>
      </c>
      <c r="G56" s="47"/>
      <c r="H56" s="336"/>
      <c r="I56" s="325" t="s">
        <v>165</v>
      </c>
      <c r="J56" s="321"/>
      <c r="K56" s="609"/>
      <c r="L56" s="981"/>
      <c r="M56" s="334"/>
      <c r="N56" s="321"/>
      <c r="O56" s="321"/>
      <c r="P56" s="321"/>
      <c r="Q56" s="321"/>
      <c r="R56" s="321"/>
      <c r="S56" s="321"/>
      <c r="T56" s="321"/>
      <c r="U56" s="321"/>
      <c r="V56" s="321"/>
      <c r="W56" s="321"/>
      <c r="X56" s="321"/>
      <c r="Y56" s="321"/>
      <c r="Z56" s="321"/>
      <c r="AA56" s="321"/>
      <c r="AB56" s="329"/>
      <c r="AC56" s="321"/>
      <c r="AD56" s="321"/>
    </row>
    <row r="57" spans="1:30" ht="15.75" customHeight="1">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row>
    <row r="58" spans="1:30" ht="15.75" customHeight="1">
      <c r="A58" s="321"/>
      <c r="B58" s="622" t="s">
        <v>166</v>
      </c>
      <c r="C58" s="994"/>
      <c r="D58" s="994"/>
      <c r="E58" s="994"/>
      <c r="F58" s="994"/>
      <c r="G58" s="994"/>
      <c r="H58" s="994"/>
      <c r="I58" s="994"/>
      <c r="J58" s="994"/>
      <c r="K58" s="994"/>
      <c r="L58" s="994"/>
      <c r="M58" s="994"/>
      <c r="N58" s="994"/>
      <c r="O58" s="994"/>
      <c r="P58" s="994"/>
      <c r="Q58" s="994"/>
      <c r="R58" s="994"/>
      <c r="S58" s="994"/>
      <c r="T58" s="994"/>
      <c r="U58" s="994"/>
      <c r="V58" s="994"/>
      <c r="W58" s="994"/>
      <c r="X58" s="994"/>
      <c r="Y58" s="994"/>
      <c r="Z58" s="994"/>
      <c r="AA58" s="994"/>
      <c r="AB58" s="981"/>
      <c r="AC58" s="321"/>
      <c r="AD58" s="321"/>
    </row>
    <row r="59" spans="1:30" ht="15.75" customHeight="1">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row>
    <row r="60" spans="1:30" ht="29.25" customHeight="1">
      <c r="A60" s="321"/>
      <c r="B60" s="624" t="s">
        <v>161</v>
      </c>
      <c r="C60" s="981"/>
      <c r="D60" s="43"/>
      <c r="E60" s="624" t="s">
        <v>167</v>
      </c>
      <c r="F60" s="981"/>
      <c r="G60" s="43"/>
      <c r="H60" s="608" t="s">
        <v>168</v>
      </c>
      <c r="I60" s="981"/>
      <c r="J60" s="624"/>
      <c r="K60" s="981"/>
      <c r="L60" s="627"/>
      <c r="M60" s="990"/>
      <c r="N60" s="43" t="s">
        <v>169</v>
      </c>
      <c r="O60" s="624"/>
      <c r="P60" s="994"/>
      <c r="Q60" s="981"/>
      <c r="R60" s="624" t="s">
        <v>170</v>
      </c>
      <c r="S60" s="994"/>
      <c r="T60" s="981"/>
      <c r="U60" s="624"/>
      <c r="V60" s="994"/>
      <c r="W60" s="981"/>
      <c r="X60" s="624" t="s">
        <v>171</v>
      </c>
      <c r="Y60" s="981"/>
      <c r="Z60" s="624"/>
      <c r="AA60" s="994"/>
      <c r="AB60" s="981"/>
      <c r="AC60" s="321"/>
      <c r="AD60" s="321"/>
    </row>
    <row r="61" spans="1:30" ht="15.75" customHeight="1">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row>
    <row r="62" spans="1:30" ht="15.75" customHeight="1">
      <c r="A62" s="321"/>
      <c r="B62" s="622" t="s">
        <v>172</v>
      </c>
      <c r="C62" s="981"/>
      <c r="D62" s="625"/>
      <c r="E62" s="992"/>
      <c r="F62" s="992"/>
      <c r="G62" s="992"/>
      <c r="H62" s="992"/>
      <c r="I62" s="992"/>
      <c r="J62" s="992"/>
      <c r="K62" s="992"/>
      <c r="L62" s="992"/>
      <c r="M62" s="992"/>
      <c r="N62" s="992"/>
      <c r="O62" s="992"/>
      <c r="P62" s="992"/>
      <c r="Q62" s="992"/>
      <c r="R62" s="992"/>
      <c r="S62" s="992"/>
      <c r="T62" s="992"/>
      <c r="U62" s="992"/>
      <c r="V62" s="992"/>
      <c r="W62" s="992"/>
      <c r="X62" s="992"/>
      <c r="Y62" s="992"/>
      <c r="Z62" s="992"/>
      <c r="AA62" s="992"/>
      <c r="AB62" s="993"/>
      <c r="AC62" s="321"/>
      <c r="AD62" s="321"/>
    </row>
    <row r="63" spans="1:30" ht="15.75" customHeight="1">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row>
    <row r="64" spans="1:30" ht="15.75" customHeight="1">
      <c r="A64" s="321"/>
      <c r="B64" s="622" t="s">
        <v>173</v>
      </c>
      <c r="C64" s="981"/>
      <c r="D64" s="626"/>
      <c r="E64" s="992"/>
      <c r="F64" s="992"/>
      <c r="G64" s="992"/>
      <c r="H64" s="992"/>
      <c r="I64" s="992"/>
      <c r="J64" s="992"/>
      <c r="K64" s="992"/>
      <c r="L64" s="992"/>
      <c r="M64" s="992"/>
      <c r="N64" s="992"/>
      <c r="O64" s="992"/>
      <c r="P64" s="992"/>
      <c r="Q64" s="992"/>
      <c r="R64" s="992"/>
      <c r="S64" s="992"/>
      <c r="T64" s="992"/>
      <c r="U64" s="992"/>
      <c r="V64" s="992"/>
      <c r="W64" s="992"/>
      <c r="X64" s="992"/>
      <c r="Y64" s="992"/>
      <c r="Z64" s="992"/>
      <c r="AA64" s="992"/>
      <c r="AB64" s="993"/>
      <c r="AC64" s="321"/>
      <c r="AD64" s="321"/>
    </row>
    <row r="65" spans="1:30" ht="15.75" customHeight="1">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row>
    <row r="66" spans="1:30" ht="15.75" customHeight="1">
      <c r="A66" s="321"/>
      <c r="B66" s="622" t="s">
        <v>174</v>
      </c>
      <c r="C66" s="981"/>
      <c r="D66" s="626"/>
      <c r="E66" s="992"/>
      <c r="F66" s="992"/>
      <c r="G66" s="992"/>
      <c r="H66" s="992"/>
      <c r="I66" s="992"/>
      <c r="J66" s="992"/>
      <c r="K66" s="992"/>
      <c r="L66" s="992"/>
      <c r="M66" s="992"/>
      <c r="N66" s="992"/>
      <c r="O66" s="992"/>
      <c r="P66" s="992"/>
      <c r="Q66" s="992"/>
      <c r="R66" s="992"/>
      <c r="S66" s="992"/>
      <c r="T66" s="992"/>
      <c r="U66" s="992"/>
      <c r="V66" s="992"/>
      <c r="W66" s="992"/>
      <c r="X66" s="992"/>
      <c r="Y66" s="992"/>
      <c r="Z66" s="992"/>
      <c r="AA66" s="992"/>
      <c r="AB66" s="993"/>
      <c r="AC66" s="321"/>
      <c r="AD66" s="321"/>
    </row>
    <row r="67" spans="1:30" ht="15.75" customHeight="1">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row>
    <row r="68" spans="1:30" ht="15.75" customHeight="1">
      <c r="A68" s="321"/>
      <c r="B68" s="622" t="s">
        <v>175</v>
      </c>
      <c r="C68" s="981"/>
      <c r="D68" s="626"/>
      <c r="E68" s="992"/>
      <c r="F68" s="992"/>
      <c r="G68" s="992"/>
      <c r="H68" s="992"/>
      <c r="I68" s="992"/>
      <c r="J68" s="992"/>
      <c r="K68" s="992"/>
      <c r="L68" s="992"/>
      <c r="M68" s="992"/>
      <c r="N68" s="992"/>
      <c r="O68" s="992"/>
      <c r="P68" s="992"/>
      <c r="Q68" s="992"/>
      <c r="R68" s="992"/>
      <c r="S68" s="992"/>
      <c r="T68" s="992"/>
      <c r="U68" s="992"/>
      <c r="V68" s="992"/>
      <c r="W68" s="992"/>
      <c r="X68" s="992"/>
      <c r="Y68" s="992"/>
      <c r="Z68" s="992"/>
      <c r="AA68" s="992"/>
      <c r="AB68" s="993"/>
      <c r="AC68" s="321"/>
      <c r="AD68" s="321"/>
    </row>
    <row r="69" spans="1:30" ht="15.75" customHeight="1">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row>
    <row r="70" spans="1:30" ht="15.75" customHeight="1">
      <c r="A70" s="321"/>
      <c r="B70" s="622" t="s">
        <v>176</v>
      </c>
      <c r="C70" s="981"/>
      <c r="D70" s="626"/>
      <c r="E70" s="992"/>
      <c r="F70" s="992"/>
      <c r="G70" s="992"/>
      <c r="H70" s="992"/>
      <c r="I70" s="992"/>
      <c r="J70" s="992"/>
      <c r="K70" s="992"/>
      <c r="L70" s="992"/>
      <c r="M70" s="992"/>
      <c r="N70" s="992"/>
      <c r="O70" s="992"/>
      <c r="P70" s="992"/>
      <c r="Q70" s="992"/>
      <c r="R70" s="992"/>
      <c r="S70" s="992"/>
      <c r="T70" s="992"/>
      <c r="U70" s="992"/>
      <c r="V70" s="992"/>
      <c r="W70" s="992"/>
      <c r="X70" s="992"/>
      <c r="Y70" s="992"/>
      <c r="Z70" s="992"/>
      <c r="AA70" s="992"/>
      <c r="AB70" s="993"/>
      <c r="AC70" s="321"/>
      <c r="AD70" s="321"/>
    </row>
    <row r="71" spans="1:30" ht="15.75" customHeight="1">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row>
    <row r="72" spans="1:30" ht="15.75" customHeight="1">
      <c r="A72" s="321"/>
      <c r="B72" s="622" t="s">
        <v>177</v>
      </c>
      <c r="C72" s="994"/>
      <c r="D72" s="994"/>
      <c r="E72" s="994"/>
      <c r="F72" s="994"/>
      <c r="G72" s="994"/>
      <c r="H72" s="994"/>
      <c r="I72" s="994"/>
      <c r="J72" s="994"/>
      <c r="K72" s="994"/>
      <c r="L72" s="994"/>
      <c r="M72" s="994"/>
      <c r="N72" s="994"/>
      <c r="O72" s="994"/>
      <c r="P72" s="994"/>
      <c r="Q72" s="994"/>
      <c r="R72" s="994"/>
      <c r="S72" s="994"/>
      <c r="T72" s="994"/>
      <c r="U72" s="994"/>
      <c r="V72" s="994"/>
      <c r="W72" s="994"/>
      <c r="X72" s="994"/>
      <c r="Y72" s="994"/>
      <c r="Z72" s="994"/>
      <c r="AA72" s="994"/>
      <c r="AB72" s="981"/>
      <c r="AC72" s="321"/>
      <c r="AD72" s="321"/>
    </row>
    <row r="73" spans="1:30" ht="15.75" customHeight="1">
      <c r="A73" s="321"/>
      <c r="B73" s="608" t="s">
        <v>122</v>
      </c>
      <c r="C73" s="981"/>
      <c r="D73" s="52" t="s">
        <v>178</v>
      </c>
      <c r="E73" s="608" t="s">
        <v>179</v>
      </c>
      <c r="F73" s="981"/>
      <c r="G73" s="608" t="s">
        <v>177</v>
      </c>
      <c r="H73" s="994"/>
      <c r="I73" s="994"/>
      <c r="J73" s="994"/>
      <c r="K73" s="994"/>
      <c r="L73" s="994"/>
      <c r="M73" s="994"/>
      <c r="N73" s="994"/>
      <c r="O73" s="981"/>
      <c r="P73" s="608" t="s">
        <v>180</v>
      </c>
      <c r="Q73" s="994"/>
      <c r="R73" s="994"/>
      <c r="S73" s="994"/>
      <c r="T73" s="994"/>
      <c r="U73" s="994"/>
      <c r="V73" s="994"/>
      <c r="W73" s="994"/>
      <c r="X73" s="994"/>
      <c r="Y73" s="994"/>
      <c r="Z73" s="994"/>
      <c r="AA73" s="994"/>
      <c r="AB73" s="981"/>
      <c r="AC73" s="321"/>
      <c r="AD73" s="321"/>
    </row>
    <row r="74" spans="1:30" ht="15.75" customHeight="1">
      <c r="A74" s="321"/>
      <c r="B74" s="608"/>
      <c r="C74" s="981"/>
      <c r="D74" s="37"/>
      <c r="E74" s="608"/>
      <c r="F74" s="981"/>
      <c r="G74" s="621"/>
      <c r="H74" s="994"/>
      <c r="I74" s="994"/>
      <c r="J74" s="994"/>
      <c r="K74" s="994"/>
      <c r="L74" s="994"/>
      <c r="M74" s="994"/>
      <c r="N74" s="994"/>
      <c r="O74" s="981"/>
      <c r="P74" s="621"/>
      <c r="Q74" s="994"/>
      <c r="R74" s="994"/>
      <c r="S74" s="994"/>
      <c r="T74" s="994"/>
      <c r="U74" s="994"/>
      <c r="V74" s="994"/>
      <c r="W74" s="994"/>
      <c r="X74" s="994"/>
      <c r="Y74" s="994"/>
      <c r="Z74" s="994"/>
      <c r="AA74" s="994"/>
      <c r="AB74" s="981"/>
      <c r="AC74" s="321"/>
      <c r="AD74" s="321"/>
    </row>
    <row r="75" spans="1:30" ht="15.75" customHeight="1">
      <c r="A75" s="321"/>
      <c r="B75" s="608"/>
      <c r="C75" s="981"/>
      <c r="D75" s="37"/>
      <c r="E75" s="608"/>
      <c r="F75" s="981"/>
      <c r="G75" s="621"/>
      <c r="H75" s="994"/>
      <c r="I75" s="994"/>
      <c r="J75" s="994"/>
      <c r="K75" s="994"/>
      <c r="L75" s="994"/>
      <c r="M75" s="994"/>
      <c r="N75" s="994"/>
      <c r="O75" s="981"/>
      <c r="P75" s="621"/>
      <c r="Q75" s="994"/>
      <c r="R75" s="994"/>
      <c r="S75" s="994"/>
      <c r="T75" s="994"/>
      <c r="U75" s="994"/>
      <c r="V75" s="994"/>
      <c r="W75" s="994"/>
      <c r="X75" s="994"/>
      <c r="Y75" s="994"/>
      <c r="Z75" s="994"/>
      <c r="AA75" s="994"/>
      <c r="AB75" s="981"/>
      <c r="AC75" s="321"/>
      <c r="AD75" s="321"/>
    </row>
    <row r="76" spans="1:30" ht="26.25" customHeight="1">
      <c r="A76" s="321"/>
      <c r="B76" s="620" t="s">
        <v>181</v>
      </c>
      <c r="C76" s="994"/>
      <c r="D76" s="994"/>
      <c r="E76" s="994"/>
      <c r="F76" s="994"/>
      <c r="G76" s="994"/>
      <c r="H76" s="994"/>
      <c r="I76" s="994"/>
      <c r="J76" s="994"/>
      <c r="K76" s="994"/>
      <c r="L76" s="994"/>
      <c r="M76" s="994"/>
      <c r="N76" s="994"/>
      <c r="O76" s="994"/>
      <c r="P76" s="994"/>
      <c r="Q76" s="994"/>
      <c r="R76" s="994"/>
      <c r="S76" s="994"/>
      <c r="T76" s="994"/>
      <c r="U76" s="994"/>
      <c r="V76" s="994"/>
      <c r="W76" s="994"/>
      <c r="X76" s="994"/>
      <c r="Y76" s="994"/>
      <c r="Z76" s="994"/>
      <c r="AA76" s="994"/>
      <c r="AB76" s="981"/>
      <c r="AC76" s="321"/>
      <c r="AD76" s="354"/>
    </row>
    <row r="77" spans="1:30" ht="12.75" customHeight="1">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row>
    <row r="78" spans="1:30" ht="12.75" customHeight="1">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row>
    <row r="79" spans="1:30" ht="12.75" customHeight="1">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row>
    <row r="80" spans="1:30" ht="12.75" customHeight="1">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row>
    <row r="81" spans="1:30" ht="12.75" customHeight="1">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row>
    <row r="82" spans="1:30" ht="12.75" customHeight="1">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row>
    <row r="83" spans="1:30" ht="12.75" customHeight="1">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row>
    <row r="84" spans="1:30"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row>
    <row r="2" spans="1:33"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c r="AE2" s="321"/>
      <c r="AF2" s="321"/>
      <c r="AG2" s="321"/>
    </row>
    <row r="3" spans="1:33"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c r="AE3" s="321"/>
      <c r="AF3" s="321"/>
      <c r="AG3" s="321"/>
    </row>
    <row r="4" spans="1:33"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c r="AE4" s="321"/>
      <c r="AF4" s="321"/>
      <c r="AG4" s="321"/>
    </row>
    <row r="5" spans="1:33"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c r="AE5" s="321"/>
      <c r="AF5" s="321"/>
      <c r="AG5" s="321"/>
    </row>
    <row r="6" spans="1:33"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c r="AE6" s="321"/>
      <c r="AF6" s="321"/>
      <c r="AG6" s="321"/>
    </row>
    <row r="7" spans="1:33"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321"/>
      <c r="AG7" s="321"/>
    </row>
    <row r="8" spans="1:33"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975" t="s">
        <v>745</v>
      </c>
      <c r="AG8" s="990"/>
    </row>
    <row r="9" spans="1:33"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321"/>
    </row>
    <row r="10" spans="1:33" ht="30" customHeight="1">
      <c r="A10" s="321"/>
      <c r="B10" s="31"/>
      <c r="C10" s="607" t="s">
        <v>123</v>
      </c>
      <c r="D10" s="990"/>
      <c r="E10" s="608" t="s">
        <v>114</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c r="AE10" s="321"/>
      <c r="AF10" s="321"/>
      <c r="AG10" s="321"/>
    </row>
    <row r="11" spans="1:33"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c r="AE11" s="321"/>
      <c r="AF11" s="52" t="s">
        <v>746</v>
      </c>
      <c r="AG11" s="52" t="s">
        <v>747</v>
      </c>
    </row>
    <row r="12" spans="1:33" ht="29.25" customHeight="1">
      <c r="A12" s="321"/>
      <c r="B12" s="31"/>
      <c r="C12" s="616" t="s">
        <v>125</v>
      </c>
      <c r="D12" s="995"/>
      <c r="E12" s="615" t="s">
        <v>748</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c r="AE12" s="321"/>
      <c r="AF12" s="37" t="s">
        <v>749</v>
      </c>
      <c r="AG12" s="37">
        <v>28</v>
      </c>
    </row>
    <row r="13" spans="1:33"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7" t="s">
        <v>750</v>
      </c>
      <c r="AG13" s="37">
        <v>100</v>
      </c>
    </row>
    <row r="14" spans="1:33" ht="15" customHeight="1">
      <c r="A14" s="321"/>
      <c r="B14" s="31"/>
      <c r="C14" s="607" t="s">
        <v>127</v>
      </c>
      <c r="D14" s="990"/>
      <c r="E14" s="332"/>
      <c r="F14" s="606"/>
      <c r="G14" s="990"/>
      <c r="H14" s="990"/>
      <c r="I14" s="990"/>
      <c r="J14" s="990"/>
      <c r="K14" s="990"/>
      <c r="L14" s="990"/>
      <c r="M14" s="990"/>
      <c r="N14" s="990"/>
      <c r="O14" s="990"/>
      <c r="P14" s="990"/>
      <c r="Q14" s="990"/>
      <c r="R14" s="990"/>
      <c r="S14" s="990"/>
      <c r="T14" s="990"/>
      <c r="U14" s="990"/>
      <c r="V14" s="990"/>
      <c r="W14" s="990"/>
      <c r="X14" s="990"/>
      <c r="Y14" s="990"/>
      <c r="Z14" s="990"/>
      <c r="AA14" s="990"/>
      <c r="AB14" s="989"/>
      <c r="AC14" s="321"/>
      <c r="AD14" s="321"/>
      <c r="AE14" s="321"/>
      <c r="AF14" s="37" t="s">
        <v>751</v>
      </c>
      <c r="AG14" s="37">
        <v>34</v>
      </c>
    </row>
    <row r="15" spans="1:33" ht="29.25" customHeight="1">
      <c r="A15" s="321"/>
      <c r="B15" s="31"/>
      <c r="C15" s="608" t="s">
        <v>752</v>
      </c>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81"/>
      <c r="AB15" s="333"/>
      <c r="AC15" s="321"/>
      <c r="AD15" s="321"/>
      <c r="AE15" s="321"/>
      <c r="AF15" s="37" t="s">
        <v>753</v>
      </c>
      <c r="AG15" s="37">
        <v>100</v>
      </c>
    </row>
    <row r="16" spans="1:33" ht="15" customHeight="1">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c r="AE16" s="321"/>
      <c r="AF16" s="37" t="s">
        <v>754</v>
      </c>
      <c r="AG16" s="37">
        <v>38</v>
      </c>
    </row>
    <row r="17" spans="1:33" ht="15" customHeight="1">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c r="AE17" s="321"/>
      <c r="AF17" s="37" t="s">
        <v>755</v>
      </c>
      <c r="AG17" s="37">
        <v>100</v>
      </c>
    </row>
    <row r="18" spans="1:33" ht="15" customHeight="1">
      <c r="A18" s="321"/>
      <c r="B18" s="31"/>
      <c r="C18" s="617"/>
      <c r="D18" s="986"/>
      <c r="E18" s="986"/>
      <c r="F18" s="986"/>
      <c r="G18" s="986"/>
      <c r="H18" s="986"/>
      <c r="I18" s="986"/>
      <c r="J18" s="986"/>
      <c r="K18" s="986"/>
      <c r="L18" s="986"/>
      <c r="M18" s="986"/>
      <c r="N18" s="986"/>
      <c r="O18" s="986"/>
      <c r="P18" s="987"/>
      <c r="Q18" s="321"/>
      <c r="R18" s="609"/>
      <c r="S18" s="994"/>
      <c r="T18" s="994"/>
      <c r="U18" s="994"/>
      <c r="V18" s="994"/>
      <c r="W18" s="994"/>
      <c r="X18" s="994"/>
      <c r="Y18" s="994"/>
      <c r="Z18" s="994"/>
      <c r="AA18" s="981"/>
      <c r="AB18" s="329"/>
      <c r="AC18" s="321"/>
      <c r="AD18" s="321"/>
      <c r="AE18" s="321"/>
      <c r="AF18" s="37" t="s">
        <v>756</v>
      </c>
      <c r="AG18" s="37">
        <v>25</v>
      </c>
    </row>
    <row r="19" spans="1:33" ht="15" customHeight="1">
      <c r="A19" s="321"/>
      <c r="B19" s="31"/>
      <c r="C19" s="988"/>
      <c r="D19" s="980"/>
      <c r="E19" s="980"/>
      <c r="F19" s="980"/>
      <c r="G19" s="980"/>
      <c r="H19" s="980"/>
      <c r="I19" s="980"/>
      <c r="J19" s="980"/>
      <c r="K19" s="980"/>
      <c r="L19" s="980"/>
      <c r="M19" s="980"/>
      <c r="N19" s="980"/>
      <c r="O19" s="980"/>
      <c r="P19" s="989"/>
      <c r="Q19" s="321"/>
      <c r="R19" s="321"/>
      <c r="S19" s="321"/>
      <c r="T19" s="321"/>
      <c r="U19" s="321"/>
      <c r="V19" s="321"/>
      <c r="W19" s="321"/>
      <c r="X19" s="321"/>
      <c r="Y19" s="321"/>
      <c r="Z19" s="321"/>
      <c r="AA19" s="321"/>
      <c r="AB19" s="329"/>
      <c r="AC19" s="321"/>
      <c r="AD19" s="321"/>
      <c r="AE19" s="321"/>
      <c r="AF19" s="321"/>
      <c r="AG19" s="321"/>
    </row>
    <row r="20" spans="1:33" ht="15" customHeight="1">
      <c r="A20" s="321"/>
      <c r="B20" s="31"/>
      <c r="C20" s="988"/>
      <c r="D20" s="980"/>
      <c r="E20" s="980"/>
      <c r="F20" s="980"/>
      <c r="G20" s="980"/>
      <c r="H20" s="980"/>
      <c r="I20" s="980"/>
      <c r="J20" s="980"/>
      <c r="K20" s="980"/>
      <c r="L20" s="980"/>
      <c r="M20" s="980"/>
      <c r="N20" s="980"/>
      <c r="O20" s="980"/>
      <c r="P20" s="989"/>
      <c r="Q20" s="331"/>
      <c r="R20" s="334" t="s">
        <v>130</v>
      </c>
      <c r="S20" s="334"/>
      <c r="T20" s="334"/>
      <c r="U20" s="334"/>
      <c r="V20" s="334"/>
      <c r="W20" s="331"/>
      <c r="X20" s="331"/>
      <c r="Y20" s="331"/>
      <c r="Z20" s="321"/>
      <c r="AA20" s="331"/>
      <c r="AB20" s="329"/>
      <c r="AC20" s="321"/>
      <c r="AD20" s="321"/>
      <c r="AE20" s="321"/>
      <c r="AF20" s="321"/>
      <c r="AG20" s="321"/>
    </row>
    <row r="21" spans="1:33" ht="15" customHeight="1">
      <c r="A21" s="321"/>
      <c r="B21" s="31"/>
      <c r="C21" s="988"/>
      <c r="D21" s="980"/>
      <c r="E21" s="980"/>
      <c r="F21" s="980"/>
      <c r="G21" s="980"/>
      <c r="H21" s="980"/>
      <c r="I21" s="980"/>
      <c r="J21" s="980"/>
      <c r="K21" s="980"/>
      <c r="L21" s="980"/>
      <c r="M21" s="980"/>
      <c r="N21" s="980"/>
      <c r="O21" s="980"/>
      <c r="P21" s="989"/>
      <c r="Q21" s="321"/>
      <c r="R21" s="37"/>
      <c r="S21" s="321" t="s">
        <v>15</v>
      </c>
      <c r="T21" s="321"/>
      <c r="U21" s="37"/>
      <c r="V21" s="321" t="s">
        <v>27</v>
      </c>
      <c r="W21" s="321"/>
      <c r="X21" s="37"/>
      <c r="Y21" s="336" t="s">
        <v>46</v>
      </c>
      <c r="Z21" s="321"/>
      <c r="AA21" s="321"/>
      <c r="AB21" s="329"/>
      <c r="AC21" s="321"/>
      <c r="AD21" s="321"/>
      <c r="AE21" s="321"/>
      <c r="AF21" s="321"/>
      <c r="AG21" s="321"/>
    </row>
    <row r="22" spans="1:33" ht="15" customHeight="1">
      <c r="A22" s="321"/>
      <c r="B22" s="31"/>
      <c r="C22" s="988"/>
      <c r="D22" s="980"/>
      <c r="E22" s="980"/>
      <c r="F22" s="980"/>
      <c r="G22" s="980"/>
      <c r="H22" s="980"/>
      <c r="I22" s="980"/>
      <c r="J22" s="980"/>
      <c r="K22" s="980"/>
      <c r="L22" s="980"/>
      <c r="M22" s="980"/>
      <c r="N22" s="980"/>
      <c r="O22" s="980"/>
      <c r="P22" s="989"/>
      <c r="Q22" s="321"/>
      <c r="R22" s="321"/>
      <c r="S22" s="321"/>
      <c r="T22" s="321"/>
      <c r="U22" s="321"/>
      <c r="V22" s="321"/>
      <c r="W22" s="321"/>
      <c r="X22" s="321"/>
      <c r="Y22" s="321"/>
      <c r="Z22" s="321"/>
      <c r="AA22" s="321"/>
      <c r="AB22" s="329"/>
      <c r="AC22" s="321"/>
      <c r="AD22" s="321"/>
      <c r="AE22" s="321"/>
      <c r="AF22" s="321"/>
      <c r="AG22" s="321"/>
    </row>
    <row r="23" spans="1:33" ht="15" customHeight="1">
      <c r="A23" s="321"/>
      <c r="B23" s="31"/>
      <c r="C23" s="991"/>
      <c r="D23" s="992"/>
      <c r="E23" s="992"/>
      <c r="F23" s="992"/>
      <c r="G23" s="992"/>
      <c r="H23" s="992"/>
      <c r="I23" s="992"/>
      <c r="J23" s="992"/>
      <c r="K23" s="992"/>
      <c r="L23" s="992"/>
      <c r="M23" s="992"/>
      <c r="N23" s="992"/>
      <c r="O23" s="992"/>
      <c r="P23" s="993"/>
      <c r="Q23" s="321"/>
      <c r="R23" s="334" t="s">
        <v>131</v>
      </c>
      <c r="S23" s="321"/>
      <c r="T23" s="321"/>
      <c r="U23" s="321"/>
      <c r="V23" s="321"/>
      <c r="W23" s="613" t="s">
        <v>33</v>
      </c>
      <c r="X23" s="994"/>
      <c r="Y23" s="994"/>
      <c r="Z23" s="994"/>
      <c r="AA23" s="981"/>
      <c r="AB23" s="329"/>
      <c r="AC23" s="321"/>
      <c r="AD23" s="321"/>
      <c r="AE23" s="321"/>
      <c r="AF23" s="321"/>
      <c r="AG23" s="321"/>
    </row>
    <row r="24" spans="1:33" ht="15" customHeight="1">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c r="AE24" s="321"/>
      <c r="AF24" s="321"/>
      <c r="AG24" s="321"/>
    </row>
    <row r="25" spans="1:33" ht="15" customHeight="1">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c r="AE25" s="321"/>
      <c r="AF25" s="321"/>
      <c r="AG25" s="321"/>
    </row>
    <row r="26" spans="1:33" ht="39.75" customHeight="1">
      <c r="A26" s="321"/>
      <c r="B26" s="31"/>
      <c r="C26" s="974" t="s">
        <v>740</v>
      </c>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81"/>
      <c r="AB26" s="329"/>
      <c r="AC26" s="321"/>
      <c r="AD26" s="321"/>
      <c r="AE26" s="321"/>
      <c r="AF26" s="356">
        <f>+(((((AG12/100)*AG13)+((AG14/100)*AG15)+((AG16/100)*AG17))*AG18)/100)</f>
        <v>25</v>
      </c>
      <c r="AG26" s="321"/>
    </row>
    <row r="27" spans="1:33" ht="15" customHeight="1">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c r="AE27" s="321"/>
      <c r="AF27" s="321"/>
      <c r="AG27" s="321"/>
    </row>
    <row r="28" spans="1:33" ht="15" customHeight="1">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c r="AE28" s="321"/>
      <c r="AF28" s="321"/>
      <c r="AG28" s="321"/>
    </row>
    <row r="29" spans="1:33" ht="29.25" customHeight="1">
      <c r="A29" s="321"/>
      <c r="B29" s="31"/>
      <c r="C29" s="613" t="s">
        <v>741</v>
      </c>
      <c r="D29" s="994"/>
      <c r="E29" s="994"/>
      <c r="F29" s="994"/>
      <c r="G29" s="994"/>
      <c r="H29" s="994"/>
      <c r="I29" s="994"/>
      <c r="J29" s="994"/>
      <c r="K29" s="981"/>
      <c r="L29" s="331"/>
      <c r="M29" s="613"/>
      <c r="N29" s="994"/>
      <c r="O29" s="994"/>
      <c r="P29" s="994"/>
      <c r="Q29" s="994"/>
      <c r="R29" s="994"/>
      <c r="S29" s="994"/>
      <c r="T29" s="994"/>
      <c r="U29" s="994"/>
      <c r="V29" s="994"/>
      <c r="W29" s="994"/>
      <c r="X29" s="994"/>
      <c r="Y29" s="994"/>
      <c r="Z29" s="994"/>
      <c r="AA29" s="981"/>
      <c r="AB29" s="337"/>
      <c r="AC29" s="321"/>
      <c r="AD29" s="321"/>
      <c r="AE29" s="321"/>
      <c r="AF29" s="321"/>
      <c r="AG29" s="321"/>
    </row>
    <row r="30" spans="1:33" ht="15" customHeight="1">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c r="AE30" s="321"/>
      <c r="AF30" s="321"/>
      <c r="AG30" s="321"/>
    </row>
    <row r="31" spans="1:33" ht="15" customHeight="1">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c r="AE31" s="321"/>
      <c r="AF31" s="321"/>
      <c r="AG31" s="321"/>
    </row>
    <row r="32" spans="1:33" ht="90" customHeight="1">
      <c r="A32" s="321"/>
      <c r="B32" s="31"/>
      <c r="C32" s="612" t="s">
        <v>742</v>
      </c>
      <c r="D32" s="994"/>
      <c r="E32" s="994"/>
      <c r="F32" s="994"/>
      <c r="G32" s="994"/>
      <c r="H32" s="994"/>
      <c r="I32" s="994"/>
      <c r="J32" s="994"/>
      <c r="K32" s="994"/>
      <c r="L32" s="994"/>
      <c r="M32" s="994"/>
      <c r="N32" s="994"/>
      <c r="O32" s="994"/>
      <c r="P32" s="994"/>
      <c r="Q32" s="994"/>
      <c r="R32" s="994"/>
      <c r="S32" s="994"/>
      <c r="T32" s="994"/>
      <c r="U32" s="994"/>
      <c r="V32" s="994"/>
      <c r="W32" s="994"/>
      <c r="X32" s="994"/>
      <c r="Y32" s="994"/>
      <c r="Z32" s="994"/>
      <c r="AA32" s="981"/>
      <c r="AB32" s="329"/>
      <c r="AC32" s="321"/>
      <c r="AD32" s="321"/>
      <c r="AE32" s="321"/>
      <c r="AF32" s="321"/>
      <c r="AG32" s="321"/>
    </row>
    <row r="33" spans="1:33" ht="15" customHeight="1">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c r="AE33" s="321"/>
      <c r="AF33" s="321"/>
      <c r="AG33" s="321"/>
    </row>
    <row r="34" spans="1:33" ht="15.75" customHeight="1">
      <c r="A34" s="321"/>
      <c r="B34" s="31"/>
      <c r="C34" s="611" t="s">
        <v>139</v>
      </c>
      <c r="D34" s="990"/>
      <c r="E34" s="334"/>
      <c r="F34" s="608" t="s">
        <v>34</v>
      </c>
      <c r="G34" s="981"/>
      <c r="H34" s="334"/>
      <c r="I34" s="321"/>
      <c r="J34" s="341" t="s">
        <v>140</v>
      </c>
      <c r="K34" s="608">
        <v>25</v>
      </c>
      <c r="L34" s="994"/>
      <c r="M34" s="994"/>
      <c r="N34" s="981"/>
      <c r="O34" s="334"/>
      <c r="P34" s="334"/>
      <c r="Q34" s="325" t="s">
        <v>141</v>
      </c>
      <c r="R34" s="321"/>
      <c r="S34" s="334"/>
      <c r="T34" s="334"/>
      <c r="U34" s="334"/>
      <c r="V34" s="334"/>
      <c r="W34" s="608" t="s">
        <v>20</v>
      </c>
      <c r="X34" s="994"/>
      <c r="Y34" s="994"/>
      <c r="Z34" s="994"/>
      <c r="AA34" s="981"/>
      <c r="AB34" s="333"/>
      <c r="AC34" s="321"/>
      <c r="AD34" s="321"/>
      <c r="AE34" s="321"/>
      <c r="AF34" s="321"/>
      <c r="AG34" s="321"/>
    </row>
    <row r="35" spans="1:33" ht="15.75" customHeight="1">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c r="AE35" s="321"/>
      <c r="AF35" s="321"/>
      <c r="AG35" s="321"/>
    </row>
    <row r="36" spans="1:33" ht="32.25" customHeight="1">
      <c r="A36" s="321"/>
      <c r="B36" s="31"/>
      <c r="C36" s="321"/>
      <c r="D36" s="341" t="s">
        <v>142</v>
      </c>
      <c r="E36" s="334"/>
      <c r="F36" s="612" t="s">
        <v>757</v>
      </c>
      <c r="G36" s="994"/>
      <c r="H36" s="994"/>
      <c r="I36" s="994"/>
      <c r="J36" s="994"/>
      <c r="K36" s="994"/>
      <c r="L36" s="994"/>
      <c r="M36" s="981"/>
      <c r="N36" s="321"/>
      <c r="O36" s="341" t="s">
        <v>144</v>
      </c>
      <c r="P36" s="613">
        <v>0</v>
      </c>
      <c r="Q36" s="994"/>
      <c r="R36" s="994"/>
      <c r="S36" s="994"/>
      <c r="T36" s="994"/>
      <c r="U36" s="994"/>
      <c r="V36" s="994"/>
      <c r="W36" s="994"/>
      <c r="X36" s="994"/>
      <c r="Y36" s="994"/>
      <c r="Z36" s="994"/>
      <c r="AA36" s="981"/>
      <c r="AB36" s="329"/>
      <c r="AC36" s="321"/>
      <c r="AD36" s="321"/>
      <c r="AE36" s="321"/>
      <c r="AF36" s="321"/>
      <c r="AG36" s="321"/>
    </row>
    <row r="37" spans="1:33" ht="15.75" customHeight="1">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c r="AE37" s="321"/>
      <c r="AF37" s="321"/>
      <c r="AG37" s="321"/>
    </row>
    <row r="38" spans="1:33" ht="15.75" customHeight="1">
      <c r="A38" s="321"/>
      <c r="B38" s="31"/>
      <c r="C38" s="321"/>
      <c r="D38" s="341" t="s">
        <v>145</v>
      </c>
      <c r="E38" s="321"/>
      <c r="F38" s="609" t="s">
        <v>146</v>
      </c>
      <c r="G38" s="981"/>
      <c r="H38" s="321"/>
      <c r="I38" s="321"/>
      <c r="J38" s="334" t="s">
        <v>147</v>
      </c>
      <c r="K38" s="321"/>
      <c r="L38" s="609" t="s">
        <v>148</v>
      </c>
      <c r="M38" s="994"/>
      <c r="N38" s="981"/>
      <c r="O38" s="334"/>
      <c r="P38" s="334"/>
      <c r="Q38" s="321"/>
      <c r="R38" s="334" t="s">
        <v>149</v>
      </c>
      <c r="S38" s="334"/>
      <c r="T38" s="334"/>
      <c r="U38" s="334"/>
      <c r="V38" s="334"/>
      <c r="W38" s="614"/>
      <c r="X38" s="994"/>
      <c r="Y38" s="994"/>
      <c r="Z38" s="994"/>
      <c r="AA38" s="981"/>
      <c r="AB38" s="333"/>
      <c r="AC38" s="321"/>
      <c r="AD38" s="321"/>
      <c r="AE38" s="321"/>
      <c r="AF38" s="321"/>
      <c r="AG38" s="321"/>
    </row>
    <row r="39" spans="1:33" ht="15.75" customHeight="1">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c r="AE39" s="321"/>
      <c r="AF39" s="321"/>
      <c r="AG39" s="321"/>
    </row>
    <row r="40" spans="1:33" ht="15.75" customHeight="1">
      <c r="A40" s="321"/>
      <c r="B40" s="31"/>
      <c r="C40" s="342" t="s">
        <v>150</v>
      </c>
      <c r="D40" s="610">
        <v>2024</v>
      </c>
      <c r="E40" s="997"/>
      <c r="F40" s="998"/>
      <c r="G40" s="35"/>
      <c r="H40" s="325"/>
      <c r="I40" s="325"/>
      <c r="J40" s="325"/>
      <c r="K40" s="325"/>
      <c r="L40" s="325"/>
      <c r="M40" s="325"/>
      <c r="N40" s="325"/>
      <c r="O40" s="325"/>
      <c r="P40" s="325"/>
      <c r="Q40" s="606"/>
      <c r="R40" s="990"/>
      <c r="S40" s="990"/>
      <c r="T40" s="990"/>
      <c r="U40" s="990"/>
      <c r="V40" s="325"/>
      <c r="W40" s="325"/>
      <c r="X40" s="607"/>
      <c r="Y40" s="990"/>
      <c r="Z40" s="990"/>
      <c r="AA40" s="990"/>
      <c r="AB40" s="333"/>
      <c r="AC40" s="321"/>
      <c r="AD40" s="321"/>
      <c r="AE40" s="321"/>
      <c r="AF40" s="321"/>
      <c r="AG40" s="321"/>
    </row>
    <row r="41" spans="1:33" ht="5.25" customHeight="1">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c r="AE41" s="321"/>
      <c r="AF41" s="321"/>
      <c r="AG41" s="321"/>
    </row>
    <row r="42" spans="1:33" ht="15.75" customHeight="1">
      <c r="A42" s="321"/>
      <c r="B42" s="31"/>
      <c r="C42" s="334" t="s">
        <v>140</v>
      </c>
      <c r="D42" s="613">
        <v>25</v>
      </c>
      <c r="E42" s="994"/>
      <c r="F42" s="981"/>
      <c r="G42" s="321"/>
      <c r="H42" s="325"/>
      <c r="I42" s="325"/>
      <c r="J42" s="325"/>
      <c r="K42" s="325"/>
      <c r="L42" s="325"/>
      <c r="M42" s="325"/>
      <c r="N42" s="325"/>
      <c r="O42" s="325"/>
      <c r="P42" s="325"/>
      <c r="Q42" s="606"/>
      <c r="R42" s="990"/>
      <c r="S42" s="990"/>
      <c r="T42" s="990"/>
      <c r="U42" s="990"/>
      <c r="V42" s="325"/>
      <c r="W42" s="325"/>
      <c r="X42" s="607"/>
      <c r="Y42" s="990"/>
      <c r="Z42" s="990"/>
      <c r="AA42" s="990"/>
      <c r="AB42" s="326"/>
      <c r="AC42" s="321"/>
      <c r="AD42" s="321"/>
      <c r="AE42" s="321"/>
      <c r="AF42" s="321"/>
      <c r="AG42" s="321"/>
    </row>
    <row r="43" spans="1:33" ht="15.75" customHeight="1">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c r="AE43" s="321"/>
      <c r="AF43" s="321"/>
      <c r="AG43" s="321"/>
    </row>
    <row r="44" spans="1:33" ht="15.75" customHeight="1">
      <c r="A44" s="321"/>
      <c r="B44" s="31"/>
      <c r="C44" s="334"/>
      <c r="D44" s="608" t="s">
        <v>151</v>
      </c>
      <c r="E44" s="994"/>
      <c r="F44" s="994"/>
      <c r="G44" s="994"/>
      <c r="H44" s="994"/>
      <c r="I44" s="994"/>
      <c r="J44" s="994"/>
      <c r="K44" s="994"/>
      <c r="L44" s="994"/>
      <c r="M44" s="994"/>
      <c r="N44" s="994"/>
      <c r="O44" s="994"/>
      <c r="P44" s="994"/>
      <c r="Q44" s="994"/>
      <c r="R44" s="994"/>
      <c r="S44" s="994"/>
      <c r="T44" s="994"/>
      <c r="U44" s="994"/>
      <c r="V44" s="994"/>
      <c r="W44" s="994"/>
      <c r="X44" s="994"/>
      <c r="Y44" s="981"/>
      <c r="Z44" s="335"/>
      <c r="AA44" s="335"/>
      <c r="AB44" s="343"/>
      <c r="AC44" s="321"/>
      <c r="AD44" s="321"/>
      <c r="AE44" s="321"/>
      <c r="AF44" s="321"/>
      <c r="AG44" s="321"/>
    </row>
    <row r="45" spans="1:33" ht="15.75" customHeight="1">
      <c r="A45" s="321"/>
      <c r="B45" s="31"/>
      <c r="C45" s="321"/>
      <c r="D45" s="635" t="s">
        <v>152</v>
      </c>
      <c r="E45" s="994"/>
      <c r="F45" s="994"/>
      <c r="G45" s="994"/>
      <c r="H45" s="981"/>
      <c r="I45" s="631" t="s">
        <v>153</v>
      </c>
      <c r="J45" s="994"/>
      <c r="K45" s="994"/>
      <c r="L45" s="994"/>
      <c r="M45" s="994"/>
      <c r="N45" s="994"/>
      <c r="O45" s="994"/>
      <c r="P45" s="981"/>
      <c r="Q45" s="632" t="s">
        <v>154</v>
      </c>
      <c r="R45" s="994"/>
      <c r="S45" s="994"/>
      <c r="T45" s="994"/>
      <c r="U45" s="994"/>
      <c r="V45" s="994"/>
      <c r="W45" s="994"/>
      <c r="X45" s="994"/>
      <c r="Y45" s="981"/>
      <c r="Z45" s="335"/>
      <c r="AA45" s="335"/>
      <c r="AB45" s="343"/>
      <c r="AC45" s="321"/>
      <c r="AD45" s="321"/>
      <c r="AE45" s="321"/>
      <c r="AF45" s="321"/>
      <c r="AG45" s="321"/>
    </row>
    <row r="46" spans="1:33" ht="15.75" customHeight="1">
      <c r="A46" s="344"/>
      <c r="B46" s="39"/>
      <c r="C46" s="40"/>
      <c r="D46" s="636" t="s">
        <v>155</v>
      </c>
      <c r="E46" s="994"/>
      <c r="F46" s="994"/>
      <c r="G46" s="994"/>
      <c r="H46" s="981"/>
      <c r="I46" s="633" t="s">
        <v>156</v>
      </c>
      <c r="J46" s="994"/>
      <c r="K46" s="994"/>
      <c r="L46" s="994"/>
      <c r="M46" s="994"/>
      <c r="N46" s="994"/>
      <c r="O46" s="994"/>
      <c r="P46" s="981"/>
      <c r="Q46" s="634" t="s">
        <v>157</v>
      </c>
      <c r="R46" s="994"/>
      <c r="S46" s="994"/>
      <c r="T46" s="994"/>
      <c r="U46" s="994"/>
      <c r="V46" s="994"/>
      <c r="W46" s="994"/>
      <c r="X46" s="994"/>
      <c r="Y46" s="981"/>
      <c r="Z46" s="344"/>
      <c r="AA46" s="344"/>
      <c r="AB46" s="345"/>
      <c r="AC46" s="344"/>
      <c r="AD46" s="344"/>
      <c r="AE46" s="344"/>
      <c r="AF46" s="344"/>
      <c r="AG46" s="344"/>
    </row>
    <row r="47" spans="1:33" ht="15.75" customHeight="1">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c r="AE47" s="321"/>
      <c r="AF47" s="321"/>
      <c r="AG47" s="321"/>
    </row>
    <row r="48" spans="1:33" ht="15.75" customHeight="1">
      <c r="A48" s="348"/>
      <c r="B48" s="41"/>
      <c r="C48" s="624" t="s">
        <v>158</v>
      </c>
      <c r="D48" s="994"/>
      <c r="E48" s="994"/>
      <c r="F48" s="981"/>
      <c r="G48" s="629" t="s">
        <v>159</v>
      </c>
      <c r="H48" s="630" t="s">
        <v>160</v>
      </c>
      <c r="I48" s="986"/>
      <c r="J48" s="986"/>
      <c r="K48" s="986"/>
      <c r="L48" s="986"/>
      <c r="M48" s="986"/>
      <c r="N48" s="986"/>
      <c r="O48" s="986"/>
      <c r="P48" s="986"/>
      <c r="Q48" s="986"/>
      <c r="R48" s="986"/>
      <c r="S48" s="986"/>
      <c r="T48" s="986"/>
      <c r="U48" s="986"/>
      <c r="V48" s="986"/>
      <c r="W48" s="986"/>
      <c r="X48" s="986"/>
      <c r="Y48" s="986"/>
      <c r="Z48" s="986"/>
      <c r="AA48" s="987"/>
      <c r="AB48" s="343"/>
      <c r="AC48" s="348"/>
      <c r="AD48" s="348"/>
      <c r="AE48" s="348"/>
      <c r="AF48" s="348"/>
      <c r="AG48" s="348"/>
    </row>
    <row r="49" spans="1:33" ht="15.75" customHeight="1">
      <c r="A49" s="348"/>
      <c r="B49" s="41"/>
      <c r="C49" s="42" t="s">
        <v>161</v>
      </c>
      <c r="D49" s="43">
        <v>1.2</v>
      </c>
      <c r="E49" s="624" t="s">
        <v>162</v>
      </c>
      <c r="F49" s="981"/>
      <c r="G49" s="983"/>
      <c r="H49" s="991"/>
      <c r="I49" s="992"/>
      <c r="J49" s="992"/>
      <c r="K49" s="992"/>
      <c r="L49" s="992"/>
      <c r="M49" s="992"/>
      <c r="N49" s="992"/>
      <c r="O49" s="992"/>
      <c r="P49" s="992"/>
      <c r="Q49" s="992"/>
      <c r="R49" s="992"/>
      <c r="S49" s="992"/>
      <c r="T49" s="992"/>
      <c r="U49" s="992"/>
      <c r="V49" s="992"/>
      <c r="W49" s="992"/>
      <c r="X49" s="992"/>
      <c r="Y49" s="992"/>
      <c r="Z49" s="992"/>
      <c r="AA49" s="993"/>
      <c r="AB49" s="343"/>
      <c r="AC49" s="348"/>
      <c r="AD49" s="348"/>
      <c r="AE49" s="348"/>
      <c r="AF49" s="348"/>
      <c r="AG49" s="348"/>
    </row>
    <row r="50" spans="1:33" ht="15.75" customHeight="1">
      <c r="A50" s="348"/>
      <c r="B50" s="41"/>
      <c r="C50" s="44">
        <v>2024</v>
      </c>
      <c r="D50" s="45">
        <v>45474</v>
      </c>
      <c r="E50" s="623">
        <v>45656</v>
      </c>
      <c r="F50" s="981"/>
      <c r="G50" s="46">
        <v>25</v>
      </c>
      <c r="H50" s="628" t="s">
        <v>758</v>
      </c>
      <c r="I50" s="994"/>
      <c r="J50" s="994"/>
      <c r="K50" s="994"/>
      <c r="L50" s="994"/>
      <c r="M50" s="994"/>
      <c r="N50" s="994"/>
      <c r="O50" s="994"/>
      <c r="P50" s="994"/>
      <c r="Q50" s="994"/>
      <c r="R50" s="994"/>
      <c r="S50" s="994"/>
      <c r="T50" s="994"/>
      <c r="U50" s="994"/>
      <c r="V50" s="994"/>
      <c r="W50" s="994"/>
      <c r="X50" s="994"/>
      <c r="Y50" s="994"/>
      <c r="Z50" s="994"/>
      <c r="AA50" s="981"/>
      <c r="AB50" s="343"/>
      <c r="AC50" s="348"/>
      <c r="AD50" s="348"/>
      <c r="AE50" s="348"/>
      <c r="AF50" s="348"/>
      <c r="AG50" s="348"/>
    </row>
    <row r="51" spans="1:33" ht="15.75" customHeight="1">
      <c r="A51" s="348"/>
      <c r="B51" s="41"/>
      <c r="C51" s="44">
        <v>2025</v>
      </c>
      <c r="D51" s="45">
        <v>45658</v>
      </c>
      <c r="E51" s="623">
        <v>46021</v>
      </c>
      <c r="F51" s="981"/>
      <c r="G51" s="46">
        <v>65</v>
      </c>
      <c r="H51" s="628" t="s">
        <v>758</v>
      </c>
      <c r="I51" s="994"/>
      <c r="J51" s="994"/>
      <c r="K51" s="994"/>
      <c r="L51" s="994"/>
      <c r="M51" s="994"/>
      <c r="N51" s="994"/>
      <c r="O51" s="994"/>
      <c r="P51" s="994"/>
      <c r="Q51" s="994"/>
      <c r="R51" s="994"/>
      <c r="S51" s="994"/>
      <c r="T51" s="994"/>
      <c r="U51" s="994"/>
      <c r="V51" s="994"/>
      <c r="W51" s="994"/>
      <c r="X51" s="994"/>
      <c r="Y51" s="994"/>
      <c r="Z51" s="994"/>
      <c r="AA51" s="981"/>
      <c r="AB51" s="343"/>
      <c r="AC51" s="348"/>
      <c r="AD51" s="348"/>
      <c r="AE51" s="348"/>
      <c r="AF51" s="348"/>
      <c r="AG51" s="348"/>
    </row>
    <row r="52" spans="1:33" ht="15.75" customHeight="1">
      <c r="A52" s="348"/>
      <c r="B52" s="41"/>
      <c r="C52" s="44">
        <v>2026</v>
      </c>
      <c r="D52" s="45">
        <v>46023</v>
      </c>
      <c r="E52" s="623">
        <v>46386</v>
      </c>
      <c r="F52" s="981"/>
      <c r="G52" s="46">
        <v>85</v>
      </c>
      <c r="H52" s="628" t="s">
        <v>758</v>
      </c>
      <c r="I52" s="994"/>
      <c r="J52" s="994"/>
      <c r="K52" s="994"/>
      <c r="L52" s="994"/>
      <c r="M52" s="994"/>
      <c r="N52" s="994"/>
      <c r="O52" s="994"/>
      <c r="P52" s="994"/>
      <c r="Q52" s="994"/>
      <c r="R52" s="994"/>
      <c r="S52" s="994"/>
      <c r="T52" s="994"/>
      <c r="U52" s="994"/>
      <c r="V52" s="994"/>
      <c r="W52" s="994"/>
      <c r="X52" s="994"/>
      <c r="Y52" s="994"/>
      <c r="Z52" s="994"/>
      <c r="AA52" s="981"/>
      <c r="AB52" s="343"/>
      <c r="AC52" s="348"/>
      <c r="AD52" s="348"/>
      <c r="AE52" s="348"/>
      <c r="AF52" s="348"/>
      <c r="AG52" s="348"/>
    </row>
    <row r="53" spans="1:33" ht="15.75" customHeight="1">
      <c r="A53" s="348"/>
      <c r="B53" s="41"/>
      <c r="C53" s="44">
        <v>2027</v>
      </c>
      <c r="D53" s="45">
        <v>46388</v>
      </c>
      <c r="E53" s="623">
        <v>46751</v>
      </c>
      <c r="F53" s="981"/>
      <c r="G53" s="46">
        <v>100</v>
      </c>
      <c r="H53" s="628" t="s">
        <v>758</v>
      </c>
      <c r="I53" s="994"/>
      <c r="J53" s="994"/>
      <c r="K53" s="994"/>
      <c r="L53" s="994"/>
      <c r="M53" s="994"/>
      <c r="N53" s="994"/>
      <c r="O53" s="994"/>
      <c r="P53" s="994"/>
      <c r="Q53" s="994"/>
      <c r="R53" s="994"/>
      <c r="S53" s="994"/>
      <c r="T53" s="994"/>
      <c r="U53" s="994"/>
      <c r="V53" s="994"/>
      <c r="W53" s="994"/>
      <c r="X53" s="994"/>
      <c r="Y53" s="994"/>
      <c r="Z53" s="994"/>
      <c r="AA53" s="981"/>
      <c r="AB53" s="343"/>
      <c r="AC53" s="348"/>
      <c r="AD53" s="348"/>
      <c r="AE53" s="348"/>
      <c r="AF53" s="348"/>
      <c r="AG53" s="348"/>
    </row>
    <row r="54" spans="1:33" ht="15.75" customHeight="1">
      <c r="A54" s="348"/>
      <c r="B54" s="41"/>
      <c r="C54" s="44"/>
      <c r="D54" s="44"/>
      <c r="E54" s="624"/>
      <c r="F54" s="981"/>
      <c r="G54" s="43"/>
      <c r="H54" s="624"/>
      <c r="I54" s="994"/>
      <c r="J54" s="994"/>
      <c r="K54" s="994"/>
      <c r="L54" s="994"/>
      <c r="M54" s="994"/>
      <c r="N54" s="994"/>
      <c r="O54" s="994"/>
      <c r="P54" s="994"/>
      <c r="Q54" s="994"/>
      <c r="R54" s="994"/>
      <c r="S54" s="994"/>
      <c r="T54" s="994"/>
      <c r="U54" s="994"/>
      <c r="V54" s="994"/>
      <c r="W54" s="994"/>
      <c r="X54" s="994"/>
      <c r="Y54" s="994"/>
      <c r="Z54" s="994"/>
      <c r="AA54" s="981"/>
      <c r="AB54" s="343"/>
      <c r="AC54" s="348"/>
      <c r="AD54" s="348"/>
      <c r="AE54" s="348"/>
      <c r="AF54" s="348"/>
      <c r="AG54" s="348"/>
    </row>
    <row r="55" spans="1:33" ht="15.75" customHeight="1">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c r="AE55" s="321"/>
      <c r="AF55" s="321"/>
      <c r="AG55" s="321"/>
    </row>
    <row r="56" spans="1:33" ht="15.75" customHeight="1">
      <c r="A56" s="321"/>
      <c r="B56" s="31"/>
      <c r="C56" s="611" t="s">
        <v>163</v>
      </c>
      <c r="D56" s="990"/>
      <c r="E56" s="334"/>
      <c r="F56" s="325" t="s">
        <v>164</v>
      </c>
      <c r="G56" s="47"/>
      <c r="H56" s="336"/>
      <c r="I56" s="325" t="s">
        <v>165</v>
      </c>
      <c r="J56" s="321"/>
      <c r="K56" s="609"/>
      <c r="L56" s="981"/>
      <c r="M56" s="334"/>
      <c r="N56" s="321"/>
      <c r="O56" s="321"/>
      <c r="P56" s="321"/>
      <c r="Q56" s="321"/>
      <c r="R56" s="321"/>
      <c r="S56" s="321"/>
      <c r="T56" s="321"/>
      <c r="U56" s="321"/>
      <c r="V56" s="321"/>
      <c r="W56" s="321"/>
      <c r="X56" s="321"/>
      <c r="Y56" s="321"/>
      <c r="Z56" s="321"/>
      <c r="AA56" s="321"/>
      <c r="AB56" s="329"/>
      <c r="AC56" s="321"/>
      <c r="AD56" s="321"/>
      <c r="AE56" s="321"/>
      <c r="AF56" s="321"/>
      <c r="AG56" s="321"/>
    </row>
    <row r="57" spans="1:33" ht="15.75" customHeight="1">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c r="AE57" s="321"/>
      <c r="AF57" s="321"/>
      <c r="AG57" s="321"/>
    </row>
    <row r="58" spans="1:33" ht="15.75" customHeight="1">
      <c r="A58" s="321"/>
      <c r="B58" s="622" t="s">
        <v>166</v>
      </c>
      <c r="C58" s="994"/>
      <c r="D58" s="994"/>
      <c r="E58" s="994"/>
      <c r="F58" s="994"/>
      <c r="G58" s="994"/>
      <c r="H58" s="994"/>
      <c r="I58" s="994"/>
      <c r="J58" s="994"/>
      <c r="K58" s="994"/>
      <c r="L58" s="994"/>
      <c r="M58" s="994"/>
      <c r="N58" s="994"/>
      <c r="O58" s="994"/>
      <c r="P58" s="994"/>
      <c r="Q58" s="994"/>
      <c r="R58" s="994"/>
      <c r="S58" s="994"/>
      <c r="T58" s="994"/>
      <c r="U58" s="994"/>
      <c r="V58" s="994"/>
      <c r="W58" s="994"/>
      <c r="X58" s="994"/>
      <c r="Y58" s="994"/>
      <c r="Z58" s="994"/>
      <c r="AA58" s="994"/>
      <c r="AB58" s="981"/>
      <c r="AC58" s="321"/>
      <c r="AD58" s="321"/>
      <c r="AE58" s="321"/>
      <c r="AF58" s="321"/>
      <c r="AG58" s="321"/>
    </row>
    <row r="59" spans="1:33" ht="15.75" customHeight="1">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c r="AE59" s="321"/>
      <c r="AF59" s="321"/>
      <c r="AG59" s="321"/>
    </row>
    <row r="60" spans="1:33" ht="29.25" customHeight="1">
      <c r="A60" s="321"/>
      <c r="B60" s="624" t="s">
        <v>161</v>
      </c>
      <c r="C60" s="981"/>
      <c r="D60" s="43"/>
      <c r="E60" s="624" t="s">
        <v>167</v>
      </c>
      <c r="F60" s="981"/>
      <c r="G60" s="43"/>
      <c r="H60" s="608" t="s">
        <v>168</v>
      </c>
      <c r="I60" s="981"/>
      <c r="J60" s="624"/>
      <c r="K60" s="981"/>
      <c r="L60" s="627"/>
      <c r="M60" s="990"/>
      <c r="N60" s="43" t="s">
        <v>169</v>
      </c>
      <c r="O60" s="624"/>
      <c r="P60" s="994"/>
      <c r="Q60" s="981"/>
      <c r="R60" s="624" t="s">
        <v>170</v>
      </c>
      <c r="S60" s="994"/>
      <c r="T60" s="981"/>
      <c r="U60" s="624"/>
      <c r="V60" s="994"/>
      <c r="W60" s="981"/>
      <c r="X60" s="624" t="s">
        <v>171</v>
      </c>
      <c r="Y60" s="981"/>
      <c r="Z60" s="624"/>
      <c r="AA60" s="994"/>
      <c r="AB60" s="981"/>
      <c r="AC60" s="321"/>
      <c r="AD60" s="321"/>
      <c r="AE60" s="321"/>
      <c r="AF60" s="321"/>
      <c r="AG60" s="321"/>
    </row>
    <row r="61" spans="1:33" ht="15.75" customHeight="1">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c r="AE61" s="321"/>
      <c r="AF61" s="321"/>
      <c r="AG61" s="321"/>
    </row>
    <row r="62" spans="1:33" ht="15.75" customHeight="1">
      <c r="A62" s="321"/>
      <c r="B62" s="622" t="s">
        <v>172</v>
      </c>
      <c r="C62" s="981"/>
      <c r="D62" s="625"/>
      <c r="E62" s="992"/>
      <c r="F62" s="992"/>
      <c r="G62" s="992"/>
      <c r="H62" s="992"/>
      <c r="I62" s="992"/>
      <c r="J62" s="992"/>
      <c r="K62" s="992"/>
      <c r="L62" s="992"/>
      <c r="M62" s="992"/>
      <c r="N62" s="992"/>
      <c r="O62" s="992"/>
      <c r="P62" s="992"/>
      <c r="Q62" s="992"/>
      <c r="R62" s="992"/>
      <c r="S62" s="992"/>
      <c r="T62" s="992"/>
      <c r="U62" s="992"/>
      <c r="V62" s="992"/>
      <c r="W62" s="992"/>
      <c r="X62" s="992"/>
      <c r="Y62" s="992"/>
      <c r="Z62" s="992"/>
      <c r="AA62" s="992"/>
      <c r="AB62" s="993"/>
      <c r="AC62" s="321"/>
      <c r="AD62" s="321"/>
      <c r="AE62" s="321"/>
      <c r="AF62" s="321"/>
      <c r="AG62" s="321"/>
    </row>
    <row r="63" spans="1:33" ht="15.75" customHeight="1">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c r="AE63" s="321"/>
      <c r="AF63" s="321"/>
      <c r="AG63" s="321"/>
    </row>
    <row r="64" spans="1:33" ht="15.75" customHeight="1">
      <c r="A64" s="321"/>
      <c r="B64" s="622" t="s">
        <v>173</v>
      </c>
      <c r="C64" s="981"/>
      <c r="D64" s="626"/>
      <c r="E64" s="992"/>
      <c r="F64" s="992"/>
      <c r="G64" s="992"/>
      <c r="H64" s="992"/>
      <c r="I64" s="992"/>
      <c r="J64" s="992"/>
      <c r="K64" s="992"/>
      <c r="L64" s="992"/>
      <c r="M64" s="992"/>
      <c r="N64" s="992"/>
      <c r="O64" s="992"/>
      <c r="P64" s="992"/>
      <c r="Q64" s="992"/>
      <c r="R64" s="992"/>
      <c r="S64" s="992"/>
      <c r="T64" s="992"/>
      <c r="U64" s="992"/>
      <c r="V64" s="992"/>
      <c r="W64" s="992"/>
      <c r="X64" s="992"/>
      <c r="Y64" s="992"/>
      <c r="Z64" s="992"/>
      <c r="AA64" s="992"/>
      <c r="AB64" s="993"/>
      <c r="AC64" s="321"/>
      <c r="AD64" s="321"/>
      <c r="AE64" s="321"/>
      <c r="AF64" s="321"/>
      <c r="AG64" s="321"/>
    </row>
    <row r="65" spans="1:33" ht="15.75" customHeight="1">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c r="AE65" s="321"/>
      <c r="AF65" s="321"/>
      <c r="AG65" s="321"/>
    </row>
    <row r="66" spans="1:33" ht="15.75" customHeight="1">
      <c r="A66" s="321"/>
      <c r="B66" s="622" t="s">
        <v>174</v>
      </c>
      <c r="C66" s="981"/>
      <c r="D66" s="626"/>
      <c r="E66" s="992"/>
      <c r="F66" s="992"/>
      <c r="G66" s="992"/>
      <c r="H66" s="992"/>
      <c r="I66" s="992"/>
      <c r="J66" s="992"/>
      <c r="K66" s="992"/>
      <c r="L66" s="992"/>
      <c r="M66" s="992"/>
      <c r="N66" s="992"/>
      <c r="O66" s="992"/>
      <c r="P66" s="992"/>
      <c r="Q66" s="992"/>
      <c r="R66" s="992"/>
      <c r="S66" s="992"/>
      <c r="T66" s="992"/>
      <c r="U66" s="992"/>
      <c r="V66" s="992"/>
      <c r="W66" s="992"/>
      <c r="X66" s="992"/>
      <c r="Y66" s="992"/>
      <c r="Z66" s="992"/>
      <c r="AA66" s="992"/>
      <c r="AB66" s="993"/>
      <c r="AC66" s="321"/>
      <c r="AD66" s="321"/>
      <c r="AE66" s="321"/>
      <c r="AF66" s="321"/>
      <c r="AG66" s="321"/>
    </row>
    <row r="67" spans="1:33" ht="15.75" customHeight="1">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c r="AE67" s="321"/>
      <c r="AF67" s="321"/>
      <c r="AG67" s="321"/>
    </row>
    <row r="68" spans="1:33" ht="15.75" customHeight="1">
      <c r="A68" s="321"/>
      <c r="B68" s="622" t="s">
        <v>175</v>
      </c>
      <c r="C68" s="981"/>
      <c r="D68" s="626"/>
      <c r="E68" s="992"/>
      <c r="F68" s="992"/>
      <c r="G68" s="992"/>
      <c r="H68" s="992"/>
      <c r="I68" s="992"/>
      <c r="J68" s="992"/>
      <c r="K68" s="992"/>
      <c r="L68" s="992"/>
      <c r="M68" s="992"/>
      <c r="N68" s="992"/>
      <c r="O68" s="992"/>
      <c r="P68" s="992"/>
      <c r="Q68" s="992"/>
      <c r="R68" s="992"/>
      <c r="S68" s="992"/>
      <c r="T68" s="992"/>
      <c r="U68" s="992"/>
      <c r="V68" s="992"/>
      <c r="W68" s="992"/>
      <c r="X68" s="992"/>
      <c r="Y68" s="992"/>
      <c r="Z68" s="992"/>
      <c r="AA68" s="992"/>
      <c r="AB68" s="993"/>
      <c r="AC68" s="321"/>
      <c r="AD68" s="321"/>
      <c r="AE68" s="321"/>
      <c r="AF68" s="321"/>
      <c r="AG68" s="321"/>
    </row>
    <row r="69" spans="1:33" ht="15.75" customHeight="1">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c r="AE69" s="321"/>
      <c r="AF69" s="321"/>
      <c r="AG69" s="321"/>
    </row>
    <row r="70" spans="1:33" ht="15.75" customHeight="1">
      <c r="A70" s="321"/>
      <c r="B70" s="622" t="s">
        <v>176</v>
      </c>
      <c r="C70" s="981"/>
      <c r="D70" s="626"/>
      <c r="E70" s="992"/>
      <c r="F70" s="992"/>
      <c r="G70" s="992"/>
      <c r="H70" s="992"/>
      <c r="I70" s="992"/>
      <c r="J70" s="992"/>
      <c r="K70" s="992"/>
      <c r="L70" s="992"/>
      <c r="M70" s="992"/>
      <c r="N70" s="992"/>
      <c r="O70" s="992"/>
      <c r="P70" s="992"/>
      <c r="Q70" s="992"/>
      <c r="R70" s="992"/>
      <c r="S70" s="992"/>
      <c r="T70" s="992"/>
      <c r="U70" s="992"/>
      <c r="V70" s="992"/>
      <c r="W70" s="992"/>
      <c r="X70" s="992"/>
      <c r="Y70" s="992"/>
      <c r="Z70" s="992"/>
      <c r="AA70" s="992"/>
      <c r="AB70" s="993"/>
      <c r="AC70" s="321"/>
      <c r="AD70" s="321"/>
      <c r="AE70" s="321"/>
      <c r="AF70" s="321"/>
      <c r="AG70" s="321"/>
    </row>
    <row r="71" spans="1:33" ht="15.75" customHeight="1">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c r="AE71" s="321"/>
      <c r="AF71" s="321"/>
      <c r="AG71" s="321"/>
    </row>
    <row r="72" spans="1:33" ht="15.75" customHeight="1">
      <c r="A72" s="321"/>
      <c r="B72" s="622" t="s">
        <v>177</v>
      </c>
      <c r="C72" s="994"/>
      <c r="D72" s="994"/>
      <c r="E72" s="994"/>
      <c r="F72" s="994"/>
      <c r="G72" s="994"/>
      <c r="H72" s="994"/>
      <c r="I72" s="994"/>
      <c r="J72" s="994"/>
      <c r="K72" s="994"/>
      <c r="L72" s="994"/>
      <c r="M72" s="994"/>
      <c r="N72" s="994"/>
      <c r="O72" s="994"/>
      <c r="P72" s="994"/>
      <c r="Q72" s="994"/>
      <c r="R72" s="994"/>
      <c r="S72" s="994"/>
      <c r="T72" s="994"/>
      <c r="U72" s="994"/>
      <c r="V72" s="994"/>
      <c r="W72" s="994"/>
      <c r="X72" s="994"/>
      <c r="Y72" s="994"/>
      <c r="Z72" s="994"/>
      <c r="AA72" s="994"/>
      <c r="AB72" s="981"/>
      <c r="AC72" s="321"/>
      <c r="AD72" s="321"/>
      <c r="AE72" s="321"/>
      <c r="AF72" s="321"/>
      <c r="AG72" s="321"/>
    </row>
    <row r="73" spans="1:33" ht="15.75" customHeight="1">
      <c r="A73" s="321"/>
      <c r="B73" s="608" t="s">
        <v>122</v>
      </c>
      <c r="C73" s="981"/>
      <c r="D73" s="52" t="s">
        <v>178</v>
      </c>
      <c r="E73" s="608" t="s">
        <v>179</v>
      </c>
      <c r="F73" s="981"/>
      <c r="G73" s="608" t="s">
        <v>177</v>
      </c>
      <c r="H73" s="994"/>
      <c r="I73" s="994"/>
      <c r="J73" s="994"/>
      <c r="K73" s="994"/>
      <c r="L73" s="994"/>
      <c r="M73" s="994"/>
      <c r="N73" s="994"/>
      <c r="O73" s="981"/>
      <c r="P73" s="608" t="s">
        <v>180</v>
      </c>
      <c r="Q73" s="994"/>
      <c r="R73" s="994"/>
      <c r="S73" s="994"/>
      <c r="T73" s="994"/>
      <c r="U73" s="994"/>
      <c r="V73" s="994"/>
      <c r="W73" s="994"/>
      <c r="X73" s="994"/>
      <c r="Y73" s="994"/>
      <c r="Z73" s="994"/>
      <c r="AA73" s="994"/>
      <c r="AB73" s="981"/>
      <c r="AC73" s="321"/>
      <c r="AD73" s="321"/>
      <c r="AE73" s="321"/>
      <c r="AF73" s="321"/>
      <c r="AG73" s="321"/>
    </row>
    <row r="74" spans="1:33" ht="15.75" customHeight="1">
      <c r="A74" s="321"/>
      <c r="B74" s="608"/>
      <c r="C74" s="981"/>
      <c r="D74" s="37"/>
      <c r="E74" s="608"/>
      <c r="F74" s="981"/>
      <c r="G74" s="621"/>
      <c r="H74" s="994"/>
      <c r="I74" s="994"/>
      <c r="J74" s="994"/>
      <c r="K74" s="994"/>
      <c r="L74" s="994"/>
      <c r="M74" s="994"/>
      <c r="N74" s="994"/>
      <c r="O74" s="981"/>
      <c r="P74" s="621"/>
      <c r="Q74" s="994"/>
      <c r="R74" s="994"/>
      <c r="S74" s="994"/>
      <c r="T74" s="994"/>
      <c r="U74" s="994"/>
      <c r="V74" s="994"/>
      <c r="W74" s="994"/>
      <c r="X74" s="994"/>
      <c r="Y74" s="994"/>
      <c r="Z74" s="994"/>
      <c r="AA74" s="994"/>
      <c r="AB74" s="981"/>
      <c r="AC74" s="321"/>
      <c r="AD74" s="321"/>
      <c r="AE74" s="321"/>
      <c r="AF74" s="321"/>
      <c r="AG74" s="321"/>
    </row>
    <row r="75" spans="1:33" ht="15.75" customHeight="1">
      <c r="A75" s="321"/>
      <c r="B75" s="608"/>
      <c r="C75" s="981"/>
      <c r="D75" s="37"/>
      <c r="E75" s="608"/>
      <c r="F75" s="981"/>
      <c r="G75" s="621"/>
      <c r="H75" s="994"/>
      <c r="I75" s="994"/>
      <c r="J75" s="994"/>
      <c r="K75" s="994"/>
      <c r="L75" s="994"/>
      <c r="M75" s="994"/>
      <c r="N75" s="994"/>
      <c r="O75" s="981"/>
      <c r="P75" s="621"/>
      <c r="Q75" s="994"/>
      <c r="R75" s="994"/>
      <c r="S75" s="994"/>
      <c r="T75" s="994"/>
      <c r="U75" s="994"/>
      <c r="V75" s="994"/>
      <c r="W75" s="994"/>
      <c r="X75" s="994"/>
      <c r="Y75" s="994"/>
      <c r="Z75" s="994"/>
      <c r="AA75" s="994"/>
      <c r="AB75" s="981"/>
      <c r="AC75" s="321"/>
      <c r="AD75" s="321"/>
      <c r="AE75" s="321"/>
      <c r="AF75" s="321"/>
      <c r="AG75" s="321"/>
    </row>
    <row r="76" spans="1:33" ht="26.25" customHeight="1">
      <c r="A76" s="321"/>
      <c r="B76" s="620" t="s">
        <v>181</v>
      </c>
      <c r="C76" s="994"/>
      <c r="D76" s="994"/>
      <c r="E76" s="994"/>
      <c r="F76" s="994"/>
      <c r="G76" s="994"/>
      <c r="H76" s="994"/>
      <c r="I76" s="994"/>
      <c r="J76" s="994"/>
      <c r="K76" s="994"/>
      <c r="L76" s="994"/>
      <c r="M76" s="994"/>
      <c r="N76" s="994"/>
      <c r="O76" s="994"/>
      <c r="P76" s="994"/>
      <c r="Q76" s="994"/>
      <c r="R76" s="994"/>
      <c r="S76" s="994"/>
      <c r="T76" s="994"/>
      <c r="U76" s="994"/>
      <c r="V76" s="994"/>
      <c r="W76" s="994"/>
      <c r="X76" s="994"/>
      <c r="Y76" s="994"/>
      <c r="Z76" s="994"/>
      <c r="AA76" s="994"/>
      <c r="AB76" s="981"/>
      <c r="AC76" s="321"/>
      <c r="AD76" s="354"/>
      <c r="AE76" s="321"/>
      <c r="AF76" s="321"/>
      <c r="AG76" s="321"/>
    </row>
    <row r="77" spans="1:33" ht="12.75" customHeight="1">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row>
    <row r="78" spans="1:33" ht="12.75" customHeight="1">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row>
    <row r="79" spans="1:33" ht="12.75" customHeight="1">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row>
    <row r="80" spans="1:33" ht="12.75" customHeight="1">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row>
    <row r="81" spans="1:33" ht="12.75" customHeight="1">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row>
    <row r="82" spans="1:33" ht="12.75" customHeight="1">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row>
    <row r="83" spans="1:33" ht="12.75" customHeight="1">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row>
    <row r="84" spans="1:33"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row>
    <row r="85" spans="1:33"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row>
    <row r="86" spans="1:33"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row>
    <row r="87" spans="1:33"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row>
    <row r="88" spans="1:33"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row>
    <row r="89" spans="1:33"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row>
    <row r="90" spans="1:33"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row>
    <row r="91" spans="1:33"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row>
    <row r="92" spans="1:33"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row>
    <row r="93" spans="1:33"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row>
    <row r="94" spans="1:33"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row>
    <row r="95" spans="1:33"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row>
    <row r="96" spans="1:33"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row>
    <row r="97" spans="1:33"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row>
    <row r="98" spans="1:33"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row>
    <row r="99" spans="1:33"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row>
    <row r="100" spans="1:33"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row>
    <row r="101" spans="1:33"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row>
    <row r="102" spans="1:33"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row>
    <row r="103" spans="1:33"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row>
    <row r="104" spans="1:33"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row>
    <row r="105" spans="1:33"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row>
    <row r="106" spans="1:33"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row>
    <row r="107" spans="1:33"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row>
    <row r="108" spans="1:33"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row>
    <row r="109" spans="1:33"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row>
    <row r="110" spans="1:33"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row>
    <row r="111" spans="1:33"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row>
    <row r="112" spans="1:33"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row>
    <row r="113" spans="1:33"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row>
    <row r="114" spans="1:33"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row>
    <row r="115" spans="1:33"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row>
    <row r="116" spans="1:33"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row>
    <row r="117" spans="1:33"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row>
    <row r="118" spans="1:33"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row>
    <row r="119" spans="1:33"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row>
    <row r="120" spans="1:33"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row>
    <row r="121" spans="1:33"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row>
    <row r="122" spans="1:33"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row>
    <row r="123" spans="1:33"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row>
    <row r="124" spans="1:33"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row>
    <row r="125" spans="1:33"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row>
    <row r="126" spans="1:33"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row>
    <row r="127" spans="1:33"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row>
    <row r="128" spans="1:33"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row>
    <row r="129" spans="1:33"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row>
    <row r="130" spans="1:33"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row>
    <row r="131" spans="1:33"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row>
    <row r="132" spans="1:33"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row>
    <row r="133" spans="1:33"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row>
    <row r="134" spans="1:33"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row>
    <row r="135" spans="1:33"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row>
    <row r="136" spans="1:33"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row>
    <row r="137" spans="1:33"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row>
    <row r="138" spans="1:33"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row>
    <row r="139" spans="1:33"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row>
    <row r="140" spans="1:33"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row>
    <row r="141" spans="1:33"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row>
    <row r="142" spans="1:33"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row>
    <row r="143" spans="1:33"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row>
    <row r="144" spans="1:33"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row>
    <row r="145" spans="1:33"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row>
    <row r="146" spans="1:33"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row>
    <row r="147" spans="1:33"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row>
    <row r="148" spans="1:33"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row>
    <row r="149" spans="1:33"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row>
    <row r="150" spans="1:33"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row>
    <row r="151" spans="1:33"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row>
    <row r="152" spans="1:33"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row>
    <row r="153" spans="1:33"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row>
    <row r="154" spans="1:33"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row>
    <row r="155" spans="1:33"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row>
    <row r="156" spans="1:33"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row>
    <row r="157" spans="1:33"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row>
    <row r="158" spans="1:33"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row>
    <row r="159" spans="1:33"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row>
    <row r="160" spans="1:33"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row>
    <row r="161" spans="1:33"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row>
    <row r="162" spans="1:33"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row>
    <row r="163" spans="1:33"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row>
    <row r="164" spans="1:33"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row>
    <row r="165" spans="1:33"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row>
    <row r="166" spans="1:33"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row>
    <row r="167" spans="1:33"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row>
    <row r="168" spans="1:33"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row>
    <row r="169" spans="1:33"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row>
    <row r="170" spans="1:33"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row>
    <row r="171" spans="1:33"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row>
    <row r="172" spans="1:33"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row>
    <row r="173" spans="1:33"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row>
    <row r="174" spans="1:33"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row>
    <row r="175" spans="1:33"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row>
    <row r="176" spans="1:33"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row>
    <row r="177" spans="1:33"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row>
    <row r="178" spans="1:33"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row>
    <row r="179" spans="1:33"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row>
    <row r="180" spans="1:33"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row>
    <row r="181" spans="1:33"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row>
    <row r="182" spans="1:33"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row>
    <row r="183" spans="1:33"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row>
    <row r="184" spans="1:33"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row>
    <row r="185" spans="1:33"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row>
    <row r="186" spans="1:33"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row>
    <row r="187" spans="1:33"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row>
    <row r="188" spans="1:33"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row>
    <row r="189" spans="1:33"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row>
    <row r="190" spans="1:33"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row>
    <row r="191" spans="1:33"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row>
    <row r="192" spans="1:33"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row>
    <row r="193" spans="1:33"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row>
    <row r="194" spans="1:33"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row>
    <row r="195" spans="1:33"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row>
    <row r="196" spans="1:33"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row>
    <row r="197" spans="1:33"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row>
    <row r="198" spans="1:33"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row>
    <row r="199" spans="1:33"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row>
    <row r="200" spans="1:33"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row>
    <row r="201" spans="1:33"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row>
    <row r="202" spans="1:33"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row>
    <row r="203" spans="1:33"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row>
    <row r="204" spans="1:33"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row>
    <row r="205" spans="1:33"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row>
    <row r="206" spans="1:33"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row>
    <row r="207" spans="1:33"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row>
    <row r="208" spans="1:33"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row>
    <row r="209" spans="1:33"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row>
    <row r="210" spans="1:33"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row>
    <row r="211" spans="1:33"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row>
    <row r="212" spans="1:33"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row>
    <row r="213" spans="1:33"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row>
    <row r="214" spans="1:33"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row>
    <row r="215" spans="1:33"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row>
    <row r="216" spans="1:33"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row>
    <row r="217" spans="1:33"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row>
    <row r="218" spans="1:33"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row>
    <row r="219" spans="1:33"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row>
    <row r="220" spans="1:33"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row>
    <row r="221" spans="1:33"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row>
    <row r="222" spans="1:33"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row>
    <row r="223" spans="1:33"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row>
    <row r="224" spans="1:33"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row>
    <row r="225" spans="1:33"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row>
    <row r="226" spans="1:33"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row>
    <row r="227" spans="1:33"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row>
    <row r="228" spans="1:33"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row>
    <row r="229" spans="1:33"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row>
    <row r="230" spans="1:33"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row>
    <row r="231" spans="1:33"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row>
    <row r="232" spans="1:33"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row>
    <row r="233" spans="1:33"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row>
    <row r="234" spans="1:33"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row>
    <row r="235" spans="1:33"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row>
    <row r="236" spans="1:33"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row>
    <row r="237" spans="1:33"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row>
    <row r="238" spans="1:33"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row>
    <row r="239" spans="1:33"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row>
    <row r="240" spans="1:33"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row>
    <row r="241" spans="1:33"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row>
    <row r="242" spans="1:33"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row>
    <row r="243" spans="1:33"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row>
    <row r="244" spans="1:33"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row>
    <row r="245" spans="1:33"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row>
    <row r="246" spans="1:33"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row>
    <row r="247" spans="1:33"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row>
    <row r="248" spans="1:33"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row>
    <row r="249" spans="1:33"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row>
    <row r="250" spans="1:33"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row>
    <row r="251" spans="1:33"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row>
    <row r="252" spans="1:33"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row>
    <row r="253" spans="1:33"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row>
    <row r="254" spans="1:33"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row>
    <row r="255" spans="1:33"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row>
    <row r="256" spans="1:33"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row>
    <row r="257" spans="1:33"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row>
    <row r="258" spans="1:33"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row>
    <row r="259" spans="1:33"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row>
    <row r="260" spans="1:33"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row>
    <row r="261" spans="1:33"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row>
    <row r="262" spans="1:33"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row>
    <row r="263" spans="1:33"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row>
    <row r="264" spans="1:33"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row>
    <row r="265" spans="1:33"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row>
    <row r="266" spans="1:33"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row>
    <row r="267" spans="1:33"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row>
    <row r="268" spans="1:33"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row>
    <row r="269" spans="1:33"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row>
    <row r="270" spans="1:33"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row>
    <row r="271" spans="1:33"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row>
    <row r="272" spans="1:33"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row>
    <row r="273" spans="1:33"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row>
    <row r="274" spans="1:33"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row>
    <row r="275" spans="1:33"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row>
    <row r="276" spans="1:33"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row>
    <row r="277" spans="1:33"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row>
    <row r="278" spans="1:33"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row>
    <row r="279" spans="1:33"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row>
    <row r="280" spans="1:33"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row>
    <row r="281" spans="1:33"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row>
    <row r="282" spans="1:33"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row>
    <row r="283" spans="1:33"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row>
    <row r="284" spans="1:33"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row>
    <row r="285" spans="1:33"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row>
    <row r="286" spans="1:33"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row>
    <row r="287" spans="1:33"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row>
    <row r="288" spans="1:33"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row>
    <row r="289" spans="1:33"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row>
    <row r="290" spans="1:33"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row>
    <row r="291" spans="1:33"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row>
    <row r="292" spans="1:33"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row>
    <row r="293" spans="1:33"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row>
    <row r="294" spans="1:33"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row>
    <row r="295" spans="1:33"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row>
    <row r="296" spans="1:33"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row>
    <row r="297" spans="1:33"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row>
    <row r="298" spans="1:33"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row>
    <row r="299" spans="1:33"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row>
    <row r="300" spans="1:33"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row>
    <row r="301" spans="1:33"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row>
    <row r="302" spans="1:33"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row>
    <row r="303" spans="1:33"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row>
    <row r="304" spans="1:33"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row>
    <row r="305" spans="1:33"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row>
    <row r="306" spans="1:33"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row>
    <row r="307" spans="1:33"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row>
    <row r="308" spans="1:33"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row>
    <row r="309" spans="1:33"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row>
    <row r="310" spans="1:33"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row>
    <row r="311" spans="1:33"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row>
    <row r="312" spans="1:33"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row>
    <row r="313" spans="1:33"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row>
    <row r="314" spans="1:33"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row>
    <row r="315" spans="1:33"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row>
    <row r="316" spans="1:33"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row>
    <row r="317" spans="1:33"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row>
    <row r="318" spans="1:33"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row>
    <row r="319" spans="1:33"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row>
    <row r="320" spans="1:33"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row>
    <row r="321" spans="1:33"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row>
    <row r="322" spans="1:33"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row>
    <row r="323" spans="1:33"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row>
    <row r="324" spans="1:33"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row>
    <row r="325" spans="1:33"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row>
    <row r="326" spans="1:33"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row>
    <row r="327" spans="1:33"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row>
    <row r="328" spans="1:33"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row>
    <row r="329" spans="1:33"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row>
    <row r="330" spans="1:33"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row>
    <row r="331" spans="1:33"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row>
    <row r="332" spans="1:33"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row>
    <row r="333" spans="1:33"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row>
    <row r="334" spans="1:33"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row>
    <row r="335" spans="1:33"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row>
    <row r="336" spans="1:33"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row>
    <row r="337" spans="1:33"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row>
    <row r="338" spans="1:33"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row>
    <row r="339" spans="1:33"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row>
    <row r="340" spans="1:33"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row>
    <row r="341" spans="1:33"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row>
    <row r="342" spans="1:33"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row>
    <row r="343" spans="1:33"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row>
    <row r="344" spans="1:33"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row>
    <row r="345" spans="1:33"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row>
    <row r="346" spans="1:33"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row>
    <row r="347" spans="1:33"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row>
    <row r="348" spans="1:33"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row>
    <row r="349" spans="1:33"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row>
    <row r="350" spans="1:33"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row>
    <row r="351" spans="1:33"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row>
    <row r="352" spans="1:33"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row>
    <row r="353" spans="1:33"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row>
    <row r="354" spans="1:33"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row>
    <row r="355" spans="1:33"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row>
    <row r="356" spans="1:33"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row>
    <row r="357" spans="1:33"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row>
    <row r="358" spans="1:33"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row>
    <row r="359" spans="1:33"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row>
    <row r="360" spans="1:33"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row>
    <row r="361" spans="1:33"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row>
    <row r="362" spans="1:33"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row>
    <row r="363" spans="1:33"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row>
    <row r="364" spans="1:33"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row>
    <row r="365" spans="1:33"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row>
    <row r="366" spans="1:33"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row>
    <row r="367" spans="1:33"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row>
    <row r="368" spans="1:33"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row>
    <row r="369" spans="1:33"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row>
    <row r="370" spans="1:33"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row>
    <row r="371" spans="1:33"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row>
    <row r="372" spans="1:33"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row>
    <row r="373" spans="1:33"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row>
    <row r="374" spans="1:33"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row>
    <row r="375" spans="1:33"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row>
    <row r="376" spans="1:33"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row>
    <row r="377" spans="1:33"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row>
    <row r="378" spans="1:33"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row>
    <row r="379" spans="1:33"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row>
    <row r="380" spans="1:33"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row>
    <row r="381" spans="1:33"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row>
    <row r="382" spans="1:33"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row>
    <row r="383" spans="1:33"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row>
    <row r="384" spans="1:33"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row>
    <row r="385" spans="1:33"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row>
    <row r="386" spans="1:33"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row>
    <row r="387" spans="1:33"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row>
    <row r="388" spans="1:33"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row>
    <row r="389" spans="1:33"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row>
    <row r="390" spans="1:33"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row>
    <row r="391" spans="1:33"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row>
    <row r="392" spans="1:33"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row>
    <row r="393" spans="1:33"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row>
    <row r="394" spans="1:33"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row>
    <row r="395" spans="1:33"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row>
    <row r="396" spans="1:33"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row>
    <row r="397" spans="1:33"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row>
    <row r="398" spans="1:33"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row>
    <row r="399" spans="1:33"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row>
    <row r="400" spans="1:33"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row>
    <row r="401" spans="1:33"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row>
    <row r="402" spans="1:33"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row>
    <row r="403" spans="1:33"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row>
    <row r="404" spans="1:33"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row>
    <row r="405" spans="1:33"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row>
    <row r="406" spans="1:33"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row>
    <row r="407" spans="1:33"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row>
    <row r="408" spans="1:33"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row>
    <row r="409" spans="1:33"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row>
    <row r="410" spans="1:33"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row>
    <row r="411" spans="1:33"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row>
    <row r="412" spans="1:33"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row>
    <row r="413" spans="1:33"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row>
    <row r="414" spans="1:33"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row>
    <row r="415" spans="1:33"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row>
    <row r="416" spans="1:33"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row>
    <row r="417" spans="1:33"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row>
    <row r="418" spans="1:33"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row>
    <row r="419" spans="1:33"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row>
    <row r="420" spans="1:33"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row>
    <row r="421" spans="1:33"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row>
    <row r="422" spans="1:33"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row>
    <row r="423" spans="1:33"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row>
    <row r="424" spans="1:33"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row>
    <row r="425" spans="1:33"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row>
    <row r="426" spans="1:33"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row>
    <row r="427" spans="1:33"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row>
    <row r="428" spans="1:33"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row>
    <row r="429" spans="1:33"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row>
    <row r="430" spans="1:33"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row>
    <row r="431" spans="1:33"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row>
    <row r="432" spans="1:33"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row>
    <row r="433" spans="1:33"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row>
    <row r="434" spans="1:33"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row>
    <row r="435" spans="1:33"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row>
    <row r="436" spans="1:33"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row>
    <row r="437" spans="1:33"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row>
    <row r="438" spans="1:33"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row>
    <row r="439" spans="1:33"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row>
    <row r="440" spans="1:33"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row>
    <row r="441" spans="1:33"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row>
    <row r="442" spans="1:33"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row>
    <row r="443" spans="1:33"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row>
    <row r="444" spans="1:33"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row>
    <row r="445" spans="1:33"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row>
    <row r="446" spans="1:33"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row>
    <row r="447" spans="1:33"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row>
    <row r="448" spans="1:33"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row>
    <row r="449" spans="1:33"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row>
    <row r="450" spans="1:33"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row>
    <row r="451" spans="1:33"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row>
    <row r="452" spans="1:33"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row>
    <row r="453" spans="1:33"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row>
    <row r="454" spans="1:33"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row>
    <row r="455" spans="1:33"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row>
    <row r="456" spans="1:33"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row>
    <row r="457" spans="1:33"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row>
    <row r="458" spans="1:33"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row>
    <row r="459" spans="1:33"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row>
    <row r="460" spans="1:33"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row>
    <row r="461" spans="1:33"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row>
    <row r="462" spans="1:33"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row>
    <row r="463" spans="1:33"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row>
    <row r="464" spans="1:33"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row>
    <row r="465" spans="1:33"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row>
    <row r="466" spans="1:33"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row>
    <row r="467" spans="1:33"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row>
    <row r="468" spans="1:33"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row>
    <row r="469" spans="1:33"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row>
    <row r="470" spans="1:33"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row>
    <row r="471" spans="1:33"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row>
    <row r="472" spans="1:33"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row>
    <row r="473" spans="1:33"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row>
    <row r="474" spans="1:33"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row>
    <row r="475" spans="1:33"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row>
    <row r="476" spans="1:33"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row>
    <row r="477" spans="1:33"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row>
    <row r="478" spans="1:33"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row>
    <row r="479" spans="1:33"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row>
    <row r="480" spans="1:33"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row>
    <row r="481" spans="1:33"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row>
    <row r="482" spans="1:33"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row>
    <row r="483" spans="1:33"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row>
    <row r="484" spans="1:33"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row>
    <row r="485" spans="1:33"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row>
    <row r="486" spans="1:33"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row>
    <row r="487" spans="1:33"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row>
    <row r="488" spans="1:33"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row>
    <row r="489" spans="1:33"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row>
    <row r="490" spans="1:33"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row>
    <row r="491" spans="1:33"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row>
    <row r="492" spans="1:33"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row>
    <row r="493" spans="1:33"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row>
    <row r="494" spans="1:33"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row>
    <row r="495" spans="1:33"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row>
    <row r="496" spans="1:33"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row>
    <row r="497" spans="1:33"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row>
    <row r="498" spans="1:33"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row>
    <row r="499" spans="1:33"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row>
    <row r="500" spans="1:33"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row>
    <row r="501" spans="1:33"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row>
    <row r="502" spans="1:33"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row>
    <row r="503" spans="1:33"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row>
    <row r="504" spans="1:33"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row>
    <row r="505" spans="1:33"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row>
    <row r="506" spans="1:33"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row>
    <row r="507" spans="1:33"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row>
    <row r="508" spans="1:33"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row>
    <row r="509" spans="1:33"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row>
    <row r="510" spans="1:33"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row>
    <row r="511" spans="1:33"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row>
    <row r="512" spans="1:33"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row>
    <row r="513" spans="1:33"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row>
    <row r="514" spans="1:33"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row>
    <row r="515" spans="1:33"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row>
    <row r="516" spans="1:33"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row>
    <row r="517" spans="1:33"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row>
    <row r="518" spans="1:33"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row>
    <row r="519" spans="1:33"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row>
    <row r="520" spans="1:33"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row>
    <row r="521" spans="1:33"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row>
    <row r="522" spans="1:33"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row>
    <row r="523" spans="1:33"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row>
    <row r="524" spans="1:33"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row>
    <row r="525" spans="1:33"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row>
    <row r="526" spans="1:33"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row>
    <row r="527" spans="1:33"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row>
    <row r="528" spans="1:33"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row>
    <row r="529" spans="1:33"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row>
    <row r="530" spans="1:33"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row>
    <row r="531" spans="1:33"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row>
    <row r="532" spans="1:33"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row>
    <row r="533" spans="1:33"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row>
    <row r="534" spans="1:33"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row>
    <row r="535" spans="1:33"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row>
    <row r="536" spans="1:33"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row>
    <row r="537" spans="1:33"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row>
    <row r="538" spans="1:33"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row>
    <row r="539" spans="1:33"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row>
    <row r="540" spans="1:33"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row>
    <row r="541" spans="1:33"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row>
    <row r="542" spans="1:33"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row>
    <row r="543" spans="1:33"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row>
    <row r="544" spans="1:33"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row>
    <row r="545" spans="1:33"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row>
    <row r="546" spans="1:33"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row>
    <row r="547" spans="1:33"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row>
    <row r="548" spans="1:33"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row>
    <row r="549" spans="1:33"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row>
    <row r="550" spans="1:33"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row>
    <row r="551" spans="1:33"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row>
    <row r="552" spans="1:33"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row>
    <row r="553" spans="1:33"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row>
    <row r="554" spans="1:33"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row>
    <row r="555" spans="1:33"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row>
    <row r="556" spans="1:33"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row>
    <row r="557" spans="1:33"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row>
    <row r="558" spans="1:33"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row>
    <row r="559" spans="1:33"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row>
    <row r="560" spans="1:33"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row>
    <row r="561" spans="1:33"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row>
    <row r="562" spans="1:33"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row>
    <row r="563" spans="1:33"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row>
    <row r="564" spans="1:33"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row>
    <row r="565" spans="1:33"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row>
    <row r="566" spans="1:33"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row>
    <row r="567" spans="1:33"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row>
    <row r="568" spans="1:33"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row>
    <row r="569" spans="1:33"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row>
    <row r="570" spans="1:33"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row>
    <row r="571" spans="1:33"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row>
    <row r="572" spans="1:33"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row>
    <row r="573" spans="1:33"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row>
    <row r="574" spans="1:33"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row>
    <row r="575" spans="1:33"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row>
    <row r="576" spans="1:33"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row>
    <row r="577" spans="1:33"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row>
    <row r="578" spans="1:33"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row>
    <row r="579" spans="1:33"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row>
    <row r="580" spans="1:33"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row>
    <row r="581" spans="1:33"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row>
    <row r="582" spans="1:33"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row>
    <row r="583" spans="1:33"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row>
    <row r="584" spans="1:33"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row>
    <row r="585" spans="1:33"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row>
    <row r="586" spans="1:33"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row>
    <row r="587" spans="1:33"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row>
    <row r="588" spans="1:33"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row>
    <row r="589" spans="1:33"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row>
    <row r="590" spans="1:33"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row>
    <row r="591" spans="1:33"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row>
    <row r="592" spans="1:33"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row>
    <row r="593" spans="1:33"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row>
    <row r="594" spans="1:33"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row>
    <row r="595" spans="1:33"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row>
    <row r="596" spans="1:33"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row>
    <row r="597" spans="1:33"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row>
    <row r="598" spans="1:33"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row>
    <row r="599" spans="1:33"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row>
    <row r="600" spans="1:33"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row>
    <row r="601" spans="1:33"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row>
    <row r="602" spans="1:33"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row>
    <row r="603" spans="1:33"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row>
    <row r="604" spans="1:33"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row>
    <row r="605" spans="1:33"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row>
    <row r="606" spans="1:33"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row>
    <row r="607" spans="1:33"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row>
    <row r="608" spans="1:33"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row>
    <row r="609" spans="1:33"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row>
    <row r="610" spans="1:33"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row>
    <row r="611" spans="1:33"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row>
    <row r="612" spans="1:33"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row>
    <row r="613" spans="1:33"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row>
    <row r="614" spans="1:33"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row>
    <row r="615" spans="1:33"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row>
    <row r="616" spans="1:33"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row>
    <row r="617" spans="1:33"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row>
    <row r="618" spans="1:33"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row>
    <row r="619" spans="1:33"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row>
    <row r="620" spans="1:33"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row>
    <row r="621" spans="1:33"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row>
    <row r="622" spans="1:33"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row>
    <row r="623" spans="1:33"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row>
    <row r="624" spans="1:33"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row>
    <row r="625" spans="1:33"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row>
    <row r="626" spans="1:33"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row>
    <row r="627" spans="1:33"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row>
    <row r="628" spans="1:33"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row>
    <row r="629" spans="1:33"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row>
    <row r="630" spans="1:33"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row>
    <row r="631" spans="1:33"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row>
    <row r="632" spans="1:33"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row>
    <row r="633" spans="1:33"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row>
    <row r="634" spans="1:33"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row>
    <row r="635" spans="1:33"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row>
    <row r="636" spans="1:33"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row>
    <row r="637" spans="1:33"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row>
    <row r="638" spans="1:33"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row>
    <row r="639" spans="1:33"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row>
    <row r="640" spans="1:33"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row>
    <row r="641" spans="1:33"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row>
    <row r="642" spans="1:33"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row>
    <row r="643" spans="1:33"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row>
    <row r="644" spans="1:33"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row>
    <row r="645" spans="1:33"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row>
    <row r="646" spans="1:33"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row>
    <row r="647" spans="1:33"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row>
    <row r="648" spans="1:33"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row>
    <row r="649" spans="1:33"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row>
    <row r="650" spans="1:33"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row>
    <row r="651" spans="1:33"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row>
    <row r="652" spans="1:33"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row>
    <row r="653" spans="1:33"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row>
    <row r="654" spans="1:33"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row>
    <row r="655" spans="1:33"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row>
    <row r="656" spans="1:33"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row>
    <row r="657" spans="1:33"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row>
    <row r="658" spans="1:33"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row>
    <row r="659" spans="1:33"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row>
    <row r="660" spans="1:33"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row>
    <row r="661" spans="1:33"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row>
    <row r="662" spans="1:33"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row>
    <row r="663" spans="1:33"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row>
    <row r="664" spans="1:33"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row>
    <row r="665" spans="1:33"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row>
    <row r="666" spans="1:33"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row>
    <row r="667" spans="1:33"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row>
    <row r="668" spans="1:33"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row>
    <row r="669" spans="1:33"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row>
    <row r="670" spans="1:33"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row>
    <row r="671" spans="1:33"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row>
    <row r="672" spans="1:33"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row>
    <row r="673" spans="1:33"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row>
    <row r="674" spans="1:33"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row>
    <row r="675" spans="1:33"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row>
    <row r="676" spans="1:33"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row>
    <row r="677" spans="1:33"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row>
    <row r="678" spans="1:33"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row>
    <row r="679" spans="1:33"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row>
    <row r="680" spans="1:33"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row>
    <row r="681" spans="1:33"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row>
    <row r="682" spans="1:33"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row>
    <row r="683" spans="1:33"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row>
    <row r="684" spans="1:33"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row>
    <row r="685" spans="1:33"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row>
    <row r="686" spans="1:33"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row>
    <row r="687" spans="1:33"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row>
    <row r="688" spans="1:33"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row>
    <row r="689" spans="1:33"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row>
    <row r="690" spans="1:33"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row>
    <row r="691" spans="1:33"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row>
    <row r="692" spans="1:33"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row>
    <row r="693" spans="1:33"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row>
    <row r="694" spans="1:33"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row>
    <row r="695" spans="1:33"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row>
    <row r="696" spans="1:33"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row>
    <row r="697" spans="1:33"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row>
    <row r="698" spans="1:33"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row>
    <row r="699" spans="1:33"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row>
    <row r="700" spans="1:33"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row>
    <row r="701" spans="1:33"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row>
    <row r="702" spans="1:33"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row>
    <row r="703" spans="1:33"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row>
    <row r="704" spans="1:33"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row>
    <row r="705" spans="1:33"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row>
    <row r="706" spans="1:33"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row>
    <row r="707" spans="1:33"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row>
    <row r="708" spans="1:33"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row>
    <row r="709" spans="1:33"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row>
    <row r="710" spans="1:33"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row>
    <row r="711" spans="1:33"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row>
    <row r="712" spans="1:33"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row>
    <row r="713" spans="1:33"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row>
    <row r="714" spans="1:33"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row>
    <row r="715" spans="1:33"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row>
    <row r="716" spans="1:33"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row>
    <row r="717" spans="1:33"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row>
    <row r="718" spans="1:33"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row>
    <row r="719" spans="1:33"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row>
    <row r="720" spans="1:33"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row>
    <row r="721" spans="1:33"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row>
    <row r="722" spans="1:33"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row>
    <row r="723" spans="1:33"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row>
    <row r="724" spans="1:33"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row>
    <row r="725" spans="1:33"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row>
    <row r="726" spans="1:33"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row>
    <row r="727" spans="1:33"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row>
    <row r="728" spans="1:33"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row>
    <row r="729" spans="1:33"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row>
    <row r="730" spans="1:33"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row>
    <row r="731" spans="1:33"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row>
    <row r="732" spans="1:33"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row>
    <row r="733" spans="1:33"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row>
    <row r="734" spans="1:33"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row>
    <row r="735" spans="1:33"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row>
    <row r="736" spans="1:33"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row>
    <row r="737" spans="1:33"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row>
    <row r="738" spans="1:33"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row>
    <row r="739" spans="1:33"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row>
    <row r="740" spans="1:33"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row>
    <row r="741" spans="1:33"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row>
    <row r="742" spans="1:33"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row>
    <row r="743" spans="1:33"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row>
    <row r="744" spans="1:33"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row>
    <row r="745" spans="1:33"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row>
    <row r="746" spans="1:33"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row>
    <row r="747" spans="1:33"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row>
    <row r="748" spans="1:33"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row>
    <row r="749" spans="1:33"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row>
    <row r="750" spans="1:33"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row>
    <row r="751" spans="1:33"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row>
    <row r="752" spans="1:33"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row>
    <row r="753" spans="1:33"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row>
    <row r="754" spans="1:33"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row>
    <row r="755" spans="1:33"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row>
    <row r="756" spans="1:33"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row>
    <row r="757" spans="1:33"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row>
    <row r="758" spans="1:33"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row>
    <row r="759" spans="1:33"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row>
    <row r="760" spans="1:33"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row>
    <row r="761" spans="1:33"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row>
    <row r="762" spans="1:33"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row>
    <row r="763" spans="1:33"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row>
    <row r="764" spans="1:33"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row>
    <row r="765" spans="1:33"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row>
    <row r="766" spans="1:33"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row>
    <row r="767" spans="1:33"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row>
    <row r="768" spans="1:33"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row>
    <row r="769" spans="1:33"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row>
    <row r="770" spans="1:33"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row>
    <row r="771" spans="1:33"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row>
    <row r="772" spans="1:33"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row>
    <row r="773" spans="1:33"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row>
    <row r="774" spans="1:33"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row>
    <row r="775" spans="1:33"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row>
    <row r="776" spans="1:33"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row>
    <row r="777" spans="1:33"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row>
    <row r="778" spans="1:33"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row>
    <row r="779" spans="1:33"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row>
    <row r="780" spans="1:33"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row>
    <row r="781" spans="1:33"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row>
    <row r="782" spans="1:33"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row>
    <row r="783" spans="1:33"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row>
    <row r="784" spans="1:33"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row>
    <row r="785" spans="1:33"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row>
    <row r="786" spans="1:33"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row>
    <row r="787" spans="1:33"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row>
    <row r="788" spans="1:33"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row>
    <row r="789" spans="1:33"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row>
    <row r="790" spans="1:33"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row>
    <row r="791" spans="1:33"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row>
    <row r="792" spans="1:33"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row>
    <row r="793" spans="1:33"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row>
    <row r="794" spans="1:33"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row>
    <row r="795" spans="1:33"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row>
    <row r="796" spans="1:33"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row>
    <row r="797" spans="1:33"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row>
    <row r="798" spans="1:33"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row>
    <row r="799" spans="1:33"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row>
    <row r="800" spans="1:33"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row>
    <row r="801" spans="1:33"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row>
    <row r="802" spans="1:33"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row>
    <row r="803" spans="1:33"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row>
    <row r="804" spans="1:33"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row>
    <row r="805" spans="1:33"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row>
    <row r="806" spans="1:33"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row>
    <row r="807" spans="1:33"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row>
    <row r="808" spans="1:33"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row>
    <row r="809" spans="1:33"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row>
    <row r="810" spans="1:33"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row>
    <row r="811" spans="1:33"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row>
    <row r="812" spans="1:33"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row>
    <row r="813" spans="1:33"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row>
    <row r="814" spans="1:33"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row>
    <row r="815" spans="1:33"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row>
    <row r="816" spans="1:33"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row>
    <row r="817" spans="1:33"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row>
    <row r="818" spans="1:33"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row>
    <row r="819" spans="1:33"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row>
    <row r="820" spans="1:33"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row>
    <row r="821" spans="1:33"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row>
    <row r="822" spans="1:33"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row>
    <row r="823" spans="1:33"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row>
    <row r="824" spans="1:33"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row>
    <row r="825" spans="1:33"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row>
    <row r="826" spans="1:33"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row>
    <row r="827" spans="1:33"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row>
    <row r="828" spans="1:33"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row>
    <row r="829" spans="1:33"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row>
    <row r="830" spans="1:33"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row>
    <row r="831" spans="1:33"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row>
    <row r="832" spans="1:33"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row>
    <row r="833" spans="1:33"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row>
    <row r="834" spans="1:33"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row>
    <row r="835" spans="1:33"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row>
    <row r="836" spans="1:33"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row>
    <row r="837" spans="1:33"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row>
    <row r="838" spans="1:33"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row>
    <row r="839" spans="1:33"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row>
    <row r="840" spans="1:33"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row>
    <row r="841" spans="1:33"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row>
    <row r="842" spans="1:33"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row>
    <row r="843" spans="1:33"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row>
    <row r="844" spans="1:33"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row>
    <row r="845" spans="1:33"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row>
    <row r="846" spans="1:33"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row>
    <row r="847" spans="1:33"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row>
    <row r="848" spans="1:33"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row>
    <row r="849" spans="1:33"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row>
    <row r="850" spans="1:33"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row>
    <row r="851" spans="1:33"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row>
    <row r="852" spans="1:33"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row>
    <row r="853" spans="1:33"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row>
    <row r="854" spans="1:33"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row>
    <row r="855" spans="1:33"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row>
    <row r="856" spans="1:33"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row>
    <row r="857" spans="1:33"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row>
    <row r="858" spans="1:33"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row>
    <row r="859" spans="1:33"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row>
    <row r="860" spans="1:33"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row>
    <row r="861" spans="1:33"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row>
    <row r="862" spans="1:33"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row>
    <row r="863" spans="1:33"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row>
    <row r="864" spans="1:33"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row>
    <row r="865" spans="1:33"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row>
    <row r="866" spans="1:33"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row>
    <row r="867" spans="1:33"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row>
    <row r="868" spans="1:33"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row>
    <row r="869" spans="1:33"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row>
    <row r="870" spans="1:33"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row>
    <row r="871" spans="1:33"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row>
    <row r="872" spans="1:33"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row>
    <row r="873" spans="1:33"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row>
    <row r="874" spans="1:33"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row>
    <row r="875" spans="1:33"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row>
    <row r="876" spans="1:33"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row>
    <row r="877" spans="1:33"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row>
    <row r="878" spans="1:33"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row>
    <row r="879" spans="1:33"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row>
    <row r="880" spans="1:33"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row>
    <row r="881" spans="1:33"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row>
    <row r="882" spans="1:33"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row>
    <row r="883" spans="1:33"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row>
    <row r="884" spans="1:33"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row>
    <row r="885" spans="1:33"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row>
    <row r="886" spans="1:33"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row>
    <row r="887" spans="1:33"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row>
    <row r="888" spans="1:33"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row>
    <row r="889" spans="1:33"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row>
    <row r="890" spans="1:33"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row>
    <row r="891" spans="1:33"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row>
    <row r="892" spans="1:33"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row>
    <row r="893" spans="1:33"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row>
    <row r="894" spans="1:33"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row>
    <row r="895" spans="1:33"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row>
    <row r="896" spans="1:33"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row>
    <row r="897" spans="1:33"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row>
    <row r="898" spans="1:33"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row>
    <row r="899" spans="1:33"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row>
    <row r="900" spans="1:33"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row>
    <row r="901" spans="1:33"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row>
    <row r="902" spans="1:33"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row>
    <row r="903" spans="1:33"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row>
    <row r="904" spans="1:33"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row>
    <row r="905" spans="1:33"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row>
    <row r="906" spans="1:33"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row>
    <row r="907" spans="1:33"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row>
    <row r="908" spans="1:33"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row>
    <row r="909" spans="1:33"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row>
    <row r="910" spans="1:33"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row>
    <row r="911" spans="1:33"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row>
    <row r="912" spans="1:33"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row>
    <row r="913" spans="1:33"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row>
    <row r="914" spans="1:33"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row>
    <row r="915" spans="1:33"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row>
    <row r="916" spans="1:33"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row>
    <row r="917" spans="1:33"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row>
    <row r="918" spans="1:33"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row>
    <row r="919" spans="1:33"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row>
    <row r="920" spans="1:33"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row>
    <row r="921" spans="1:33"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row>
    <row r="922" spans="1:33"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row>
    <row r="923" spans="1:33"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row>
    <row r="924" spans="1:33"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row>
    <row r="925" spans="1:33"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row>
    <row r="926" spans="1:33"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row>
    <row r="927" spans="1:33"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row>
    <row r="928" spans="1:33"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row>
    <row r="929" spans="1:33"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row>
    <row r="930" spans="1:33"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row>
    <row r="931" spans="1:33"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row>
    <row r="932" spans="1:33"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row>
    <row r="933" spans="1:33"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row>
    <row r="934" spans="1:33"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row>
    <row r="935" spans="1:33"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row>
    <row r="936" spans="1:33"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row>
    <row r="937" spans="1:33"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row>
    <row r="938" spans="1:33"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row>
    <row r="939" spans="1:33"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row>
    <row r="940" spans="1:33"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row>
    <row r="941" spans="1:33"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row>
    <row r="942" spans="1:33"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row>
    <row r="943" spans="1:33"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row>
    <row r="944" spans="1:33"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row>
    <row r="945" spans="1:33"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row>
    <row r="946" spans="1:33"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row>
    <row r="947" spans="1:33"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row>
    <row r="948" spans="1:33"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row>
    <row r="949" spans="1:33"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row>
    <row r="950" spans="1:33"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row>
    <row r="951" spans="1:33"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row>
    <row r="952" spans="1:33"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row>
    <row r="953" spans="1:33"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row>
    <row r="954" spans="1:33"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row>
    <row r="955" spans="1:33"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row>
    <row r="956" spans="1:33"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row>
    <row r="957" spans="1:33"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row>
    <row r="958" spans="1:33"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row>
    <row r="959" spans="1:33"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row>
    <row r="960" spans="1:33"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row>
    <row r="961" spans="1:33"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row>
    <row r="962" spans="1:33"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row>
    <row r="963" spans="1:33"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row>
    <row r="964" spans="1:33"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row>
    <row r="965" spans="1:33"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row>
    <row r="966" spans="1:33"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row>
    <row r="967" spans="1:33"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row>
    <row r="968" spans="1:33"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row>
    <row r="969" spans="1:33"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row>
    <row r="970" spans="1:33"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row>
    <row r="971" spans="1:33"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row>
    <row r="972" spans="1:33"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row>
    <row r="973" spans="1:33"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row>
    <row r="974" spans="1:33"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row>
    <row r="975" spans="1:33"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row>
    <row r="976" spans="1:33"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row>
    <row r="977" spans="1:33"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row>
    <row r="978" spans="1:33"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row>
    <row r="979" spans="1:33"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row>
    <row r="980" spans="1:33"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row>
    <row r="981" spans="1:33"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row>
    <row r="982" spans="1:33"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row>
    <row r="983" spans="1:33"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row>
    <row r="984" spans="1:33"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row>
    <row r="985" spans="1:33"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row>
    <row r="986" spans="1:33"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row>
    <row r="987" spans="1:33"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row>
    <row r="988" spans="1:33"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row>
    <row r="989" spans="1:33"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row>
    <row r="990" spans="1:33"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row>
    <row r="991" spans="1:33"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row>
    <row r="992" spans="1:33"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row>
    <row r="993" spans="1:33"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row>
    <row r="994" spans="1:33"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row>
    <row r="995" spans="1:33"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row>
    <row r="996" spans="1:33"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row>
    <row r="997" spans="1:33"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row>
    <row r="998" spans="1:33"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row>
    <row r="999" spans="1:33"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row>
    <row r="1000" spans="1:33"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row>
    <row r="2" spans="1:34"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c r="AE2" s="321"/>
      <c r="AF2" s="321"/>
      <c r="AG2" s="321"/>
      <c r="AH2" s="321"/>
    </row>
    <row r="3" spans="1:34"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c r="AE3" s="321"/>
      <c r="AF3" s="321"/>
      <c r="AG3" s="321"/>
      <c r="AH3" s="321"/>
    </row>
    <row r="4" spans="1:34"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c r="AE4" s="321"/>
      <c r="AF4" s="321"/>
      <c r="AG4" s="321"/>
      <c r="AH4" s="321"/>
    </row>
    <row r="5" spans="1:34"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c r="AE5" s="321"/>
      <c r="AF5" s="321"/>
      <c r="AG5" s="321"/>
      <c r="AH5" s="321"/>
    </row>
    <row r="6" spans="1:34"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c r="AE6" s="321"/>
      <c r="AF6" s="321"/>
      <c r="AG6" s="321"/>
      <c r="AH6" s="321"/>
    </row>
    <row r="7" spans="1:34"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321"/>
      <c r="AG7" s="321"/>
      <c r="AH7" s="321"/>
    </row>
    <row r="8" spans="1:34"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321"/>
      <c r="AG8" s="321"/>
      <c r="AH8" s="321"/>
    </row>
    <row r="9" spans="1:34"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975" t="s">
        <v>745</v>
      </c>
      <c r="AH9" s="990"/>
    </row>
    <row r="10" spans="1:34" ht="30" customHeight="1">
      <c r="A10" s="321"/>
      <c r="B10" s="31"/>
      <c r="C10" s="607" t="s">
        <v>123</v>
      </c>
      <c r="D10" s="990"/>
      <c r="E10" s="608" t="s">
        <v>759</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c r="AE10" s="321"/>
      <c r="AF10" s="321"/>
      <c r="AG10" s="321"/>
      <c r="AH10" s="321"/>
    </row>
    <row r="11" spans="1:34"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c r="AE11" s="321"/>
      <c r="AF11" s="321"/>
      <c r="AG11" s="321"/>
      <c r="AH11" s="321"/>
    </row>
    <row r="12" spans="1:34" ht="29.25" customHeight="1">
      <c r="A12" s="321"/>
      <c r="B12" s="31"/>
      <c r="C12" s="616" t="s">
        <v>125</v>
      </c>
      <c r="D12" s="995"/>
      <c r="E12" s="615" t="s">
        <v>748</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c r="AE12" s="321"/>
      <c r="AF12" s="321"/>
      <c r="AG12" s="52" t="s">
        <v>746</v>
      </c>
      <c r="AH12" s="52" t="s">
        <v>747</v>
      </c>
    </row>
    <row r="13" spans="1:34"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21"/>
      <c r="AG13" s="37" t="s">
        <v>749</v>
      </c>
      <c r="AH13" s="37">
        <v>28</v>
      </c>
    </row>
    <row r="14" spans="1:34" ht="15" customHeight="1">
      <c r="A14" s="321"/>
      <c r="B14" s="31"/>
      <c r="C14" s="607" t="s">
        <v>127</v>
      </c>
      <c r="D14" s="990"/>
      <c r="E14" s="332"/>
      <c r="F14" s="606"/>
      <c r="G14" s="990"/>
      <c r="H14" s="990"/>
      <c r="I14" s="990"/>
      <c r="J14" s="990"/>
      <c r="K14" s="990"/>
      <c r="L14" s="990"/>
      <c r="M14" s="990"/>
      <c r="N14" s="990"/>
      <c r="O14" s="990"/>
      <c r="P14" s="990"/>
      <c r="Q14" s="990"/>
      <c r="R14" s="990"/>
      <c r="S14" s="990"/>
      <c r="T14" s="990"/>
      <c r="U14" s="990"/>
      <c r="V14" s="990"/>
      <c r="W14" s="990"/>
      <c r="X14" s="990"/>
      <c r="Y14" s="990"/>
      <c r="Z14" s="990"/>
      <c r="AA14" s="990"/>
      <c r="AB14" s="989"/>
      <c r="AC14" s="321"/>
      <c r="AD14" s="321"/>
      <c r="AE14" s="321"/>
      <c r="AF14" s="321"/>
      <c r="AG14" s="37" t="s">
        <v>750</v>
      </c>
      <c r="AH14" s="37">
        <v>100</v>
      </c>
    </row>
    <row r="15" spans="1:34" ht="29.25" customHeight="1">
      <c r="A15" s="321"/>
      <c r="B15" s="31"/>
      <c r="C15" s="608" t="s">
        <v>760</v>
      </c>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81"/>
      <c r="AB15" s="333"/>
      <c r="AC15" s="321"/>
      <c r="AD15" s="321"/>
      <c r="AE15" s="321"/>
      <c r="AF15" s="321"/>
      <c r="AG15" s="37" t="s">
        <v>751</v>
      </c>
      <c r="AH15" s="37">
        <v>34</v>
      </c>
    </row>
    <row r="16" spans="1:34" ht="15" customHeight="1">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c r="AE16" s="321"/>
      <c r="AF16" s="321"/>
      <c r="AG16" s="37" t="s">
        <v>753</v>
      </c>
      <c r="AH16" s="37">
        <v>100</v>
      </c>
    </row>
    <row r="17" spans="1:34" ht="15" customHeight="1">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c r="AE17" s="321"/>
      <c r="AF17" s="321"/>
      <c r="AG17" s="37" t="s">
        <v>754</v>
      </c>
      <c r="AH17" s="37">
        <v>38</v>
      </c>
    </row>
    <row r="18" spans="1:34" ht="15" customHeight="1">
      <c r="A18" s="321"/>
      <c r="B18" s="31"/>
      <c r="C18" s="617"/>
      <c r="D18" s="986"/>
      <c r="E18" s="986"/>
      <c r="F18" s="986"/>
      <c r="G18" s="986"/>
      <c r="H18" s="986"/>
      <c r="I18" s="986"/>
      <c r="J18" s="986"/>
      <c r="K18" s="986"/>
      <c r="L18" s="986"/>
      <c r="M18" s="986"/>
      <c r="N18" s="986"/>
      <c r="O18" s="986"/>
      <c r="P18" s="987"/>
      <c r="Q18" s="321"/>
      <c r="R18" s="609"/>
      <c r="S18" s="994"/>
      <c r="T18" s="994"/>
      <c r="U18" s="994"/>
      <c r="V18" s="994"/>
      <c r="W18" s="994"/>
      <c r="X18" s="994"/>
      <c r="Y18" s="994"/>
      <c r="Z18" s="994"/>
      <c r="AA18" s="981"/>
      <c r="AB18" s="329"/>
      <c r="AC18" s="321"/>
      <c r="AD18" s="321"/>
      <c r="AE18" s="321"/>
      <c r="AF18" s="321"/>
      <c r="AG18" s="37" t="s">
        <v>755</v>
      </c>
      <c r="AH18" s="37">
        <v>100</v>
      </c>
    </row>
    <row r="19" spans="1:34" ht="15" customHeight="1">
      <c r="A19" s="321"/>
      <c r="B19" s="31"/>
      <c r="C19" s="988"/>
      <c r="D19" s="980"/>
      <c r="E19" s="980"/>
      <c r="F19" s="980"/>
      <c r="G19" s="980"/>
      <c r="H19" s="980"/>
      <c r="I19" s="980"/>
      <c r="J19" s="980"/>
      <c r="K19" s="980"/>
      <c r="L19" s="980"/>
      <c r="M19" s="980"/>
      <c r="N19" s="980"/>
      <c r="O19" s="980"/>
      <c r="P19" s="989"/>
      <c r="Q19" s="321"/>
      <c r="R19" s="321"/>
      <c r="S19" s="321"/>
      <c r="T19" s="321"/>
      <c r="U19" s="321"/>
      <c r="V19" s="321"/>
      <c r="W19" s="321"/>
      <c r="X19" s="321"/>
      <c r="Y19" s="321"/>
      <c r="Z19" s="321"/>
      <c r="AA19" s="321"/>
      <c r="AB19" s="329"/>
      <c r="AC19" s="321"/>
      <c r="AD19" s="321"/>
      <c r="AE19" s="321"/>
      <c r="AF19" s="321"/>
      <c r="AG19" s="37" t="s">
        <v>756</v>
      </c>
      <c r="AH19" s="37">
        <v>25</v>
      </c>
    </row>
    <row r="20" spans="1:34" ht="15" customHeight="1">
      <c r="A20" s="321"/>
      <c r="B20" s="31"/>
      <c r="C20" s="988"/>
      <c r="D20" s="980"/>
      <c r="E20" s="980"/>
      <c r="F20" s="980"/>
      <c r="G20" s="980"/>
      <c r="H20" s="980"/>
      <c r="I20" s="980"/>
      <c r="J20" s="980"/>
      <c r="K20" s="980"/>
      <c r="L20" s="980"/>
      <c r="M20" s="980"/>
      <c r="N20" s="980"/>
      <c r="O20" s="980"/>
      <c r="P20" s="989"/>
      <c r="Q20" s="331"/>
      <c r="R20" s="334" t="s">
        <v>130</v>
      </c>
      <c r="S20" s="334"/>
      <c r="T20" s="334"/>
      <c r="U20" s="334"/>
      <c r="V20" s="334"/>
      <c r="W20" s="331"/>
      <c r="X20" s="331"/>
      <c r="Y20" s="331"/>
      <c r="Z20" s="321"/>
      <c r="AA20" s="331"/>
      <c r="AB20" s="329"/>
      <c r="AC20" s="321"/>
      <c r="AD20" s="321"/>
      <c r="AE20" s="321"/>
      <c r="AF20" s="321"/>
      <c r="AG20" s="321"/>
      <c r="AH20" s="321"/>
    </row>
    <row r="21" spans="1:34" ht="15" customHeight="1">
      <c r="A21" s="321"/>
      <c r="B21" s="31"/>
      <c r="C21" s="988"/>
      <c r="D21" s="980"/>
      <c r="E21" s="980"/>
      <c r="F21" s="980"/>
      <c r="G21" s="980"/>
      <c r="H21" s="980"/>
      <c r="I21" s="980"/>
      <c r="J21" s="980"/>
      <c r="K21" s="980"/>
      <c r="L21" s="980"/>
      <c r="M21" s="980"/>
      <c r="N21" s="980"/>
      <c r="O21" s="980"/>
      <c r="P21" s="989"/>
      <c r="Q21" s="321"/>
      <c r="R21" s="37"/>
      <c r="S21" s="321" t="s">
        <v>15</v>
      </c>
      <c r="T21" s="321"/>
      <c r="U21" s="37"/>
      <c r="V21" s="321" t="s">
        <v>27</v>
      </c>
      <c r="W21" s="321"/>
      <c r="X21" s="37"/>
      <c r="Y21" s="336" t="s">
        <v>46</v>
      </c>
      <c r="Z21" s="321"/>
      <c r="AA21" s="321"/>
      <c r="AB21" s="329"/>
      <c r="AC21" s="321"/>
      <c r="AD21" s="321"/>
      <c r="AE21" s="321"/>
      <c r="AF21" s="321"/>
      <c r="AG21" s="321"/>
      <c r="AH21" s="321"/>
    </row>
    <row r="22" spans="1:34" ht="15" customHeight="1">
      <c r="A22" s="321"/>
      <c r="B22" s="31"/>
      <c r="C22" s="988"/>
      <c r="D22" s="980"/>
      <c r="E22" s="980"/>
      <c r="F22" s="980"/>
      <c r="G22" s="980"/>
      <c r="H22" s="980"/>
      <c r="I22" s="980"/>
      <c r="J22" s="980"/>
      <c r="K22" s="980"/>
      <c r="L22" s="980"/>
      <c r="M22" s="980"/>
      <c r="N22" s="980"/>
      <c r="O22" s="980"/>
      <c r="P22" s="989"/>
      <c r="Q22" s="321"/>
      <c r="R22" s="321"/>
      <c r="S22" s="321"/>
      <c r="T22" s="321"/>
      <c r="U22" s="321"/>
      <c r="V22" s="321"/>
      <c r="W22" s="321"/>
      <c r="X22" s="321"/>
      <c r="Y22" s="321"/>
      <c r="Z22" s="321"/>
      <c r="AA22" s="321"/>
      <c r="AB22" s="329"/>
      <c r="AC22" s="321"/>
      <c r="AD22" s="321"/>
      <c r="AE22" s="321"/>
      <c r="AF22" s="321"/>
      <c r="AG22" s="321"/>
      <c r="AH22" s="321"/>
    </row>
    <row r="23" spans="1:34" ht="15" customHeight="1">
      <c r="A23" s="321"/>
      <c r="B23" s="31"/>
      <c r="C23" s="991"/>
      <c r="D23" s="992"/>
      <c r="E23" s="992"/>
      <c r="F23" s="992"/>
      <c r="G23" s="992"/>
      <c r="H23" s="992"/>
      <c r="I23" s="992"/>
      <c r="J23" s="992"/>
      <c r="K23" s="992"/>
      <c r="L23" s="992"/>
      <c r="M23" s="992"/>
      <c r="N23" s="992"/>
      <c r="O23" s="992"/>
      <c r="P23" s="993"/>
      <c r="Q23" s="321"/>
      <c r="R23" s="334" t="s">
        <v>131</v>
      </c>
      <c r="S23" s="321"/>
      <c r="T23" s="321"/>
      <c r="U23" s="321"/>
      <c r="V23" s="321"/>
      <c r="W23" s="613" t="s">
        <v>33</v>
      </c>
      <c r="X23" s="994"/>
      <c r="Y23" s="994"/>
      <c r="Z23" s="994"/>
      <c r="AA23" s="981"/>
      <c r="AB23" s="329"/>
      <c r="AC23" s="321"/>
      <c r="AD23" s="321"/>
      <c r="AE23" s="321"/>
      <c r="AF23" s="321"/>
      <c r="AG23" s="356">
        <f>+(((((AH13/100)*AH14)+((AH15/100)*AH16)+((AH17/100)*AH18))*AH19)/100)</f>
        <v>25</v>
      </c>
      <c r="AH23" s="321"/>
    </row>
    <row r="24" spans="1:34" ht="15" customHeight="1">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c r="AE24" s="321"/>
      <c r="AF24" s="321"/>
      <c r="AG24" s="321"/>
      <c r="AH24" s="321"/>
    </row>
    <row r="25" spans="1:34" ht="15" customHeight="1">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c r="AE25" s="321"/>
      <c r="AF25" s="321"/>
      <c r="AG25" s="321"/>
      <c r="AH25" s="321"/>
    </row>
    <row r="26" spans="1:34" ht="39.75" customHeight="1">
      <c r="A26" s="321"/>
      <c r="B26" s="31"/>
      <c r="C26" s="974" t="s">
        <v>740</v>
      </c>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81"/>
      <c r="AB26" s="329"/>
      <c r="AC26" s="321"/>
      <c r="AD26" s="321"/>
      <c r="AE26" s="321"/>
      <c r="AF26" s="321"/>
      <c r="AG26" s="321"/>
      <c r="AH26" s="321"/>
    </row>
    <row r="27" spans="1:34" ht="15" customHeight="1">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c r="AE27" s="321"/>
      <c r="AF27" s="321"/>
      <c r="AG27" s="321"/>
      <c r="AH27" s="321"/>
    </row>
    <row r="28" spans="1:34" ht="15" customHeight="1">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c r="AE28" s="321"/>
      <c r="AF28" s="321"/>
      <c r="AG28" s="321"/>
      <c r="AH28" s="321"/>
    </row>
    <row r="29" spans="1:34" ht="29.25" customHeight="1">
      <c r="A29" s="321"/>
      <c r="B29" s="31"/>
      <c r="C29" s="613" t="s">
        <v>741</v>
      </c>
      <c r="D29" s="994"/>
      <c r="E29" s="994"/>
      <c r="F29" s="994"/>
      <c r="G29" s="994"/>
      <c r="H29" s="994"/>
      <c r="I29" s="994"/>
      <c r="J29" s="994"/>
      <c r="K29" s="981"/>
      <c r="L29" s="331"/>
      <c r="M29" s="613"/>
      <c r="N29" s="994"/>
      <c r="O29" s="994"/>
      <c r="P29" s="994"/>
      <c r="Q29" s="994"/>
      <c r="R29" s="994"/>
      <c r="S29" s="994"/>
      <c r="T29" s="994"/>
      <c r="U29" s="994"/>
      <c r="V29" s="994"/>
      <c r="W29" s="994"/>
      <c r="X29" s="994"/>
      <c r="Y29" s="994"/>
      <c r="Z29" s="994"/>
      <c r="AA29" s="981"/>
      <c r="AB29" s="337"/>
      <c r="AC29" s="321"/>
      <c r="AD29" s="321"/>
      <c r="AE29" s="321"/>
      <c r="AF29" s="321"/>
      <c r="AG29" s="321"/>
      <c r="AH29" s="321"/>
    </row>
    <row r="30" spans="1:34" ht="15" customHeight="1">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c r="AE30" s="321"/>
      <c r="AF30" s="321"/>
      <c r="AG30" s="321"/>
      <c r="AH30" s="321"/>
    </row>
    <row r="31" spans="1:34" ht="15" customHeight="1">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c r="AE31" s="321"/>
      <c r="AF31" s="321"/>
      <c r="AG31" s="321"/>
      <c r="AH31" s="321"/>
    </row>
    <row r="32" spans="1:34" ht="90" customHeight="1">
      <c r="A32" s="321"/>
      <c r="B32" s="31"/>
      <c r="C32" s="612" t="s">
        <v>742</v>
      </c>
      <c r="D32" s="994"/>
      <c r="E32" s="994"/>
      <c r="F32" s="994"/>
      <c r="G32" s="994"/>
      <c r="H32" s="994"/>
      <c r="I32" s="994"/>
      <c r="J32" s="994"/>
      <c r="K32" s="994"/>
      <c r="L32" s="994"/>
      <c r="M32" s="994"/>
      <c r="N32" s="994"/>
      <c r="O32" s="994"/>
      <c r="P32" s="994"/>
      <c r="Q32" s="994"/>
      <c r="R32" s="994"/>
      <c r="S32" s="994"/>
      <c r="T32" s="994"/>
      <c r="U32" s="994"/>
      <c r="V32" s="994"/>
      <c r="W32" s="994"/>
      <c r="X32" s="994"/>
      <c r="Y32" s="994"/>
      <c r="Z32" s="994"/>
      <c r="AA32" s="981"/>
      <c r="AB32" s="329"/>
      <c r="AC32" s="321"/>
      <c r="AD32" s="321"/>
      <c r="AE32" s="321"/>
      <c r="AF32" s="321"/>
      <c r="AG32" s="321"/>
      <c r="AH32" s="321"/>
    </row>
    <row r="33" spans="1:34" ht="15" customHeight="1">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c r="AE33" s="321"/>
      <c r="AF33" s="321"/>
      <c r="AG33" s="321"/>
      <c r="AH33" s="321"/>
    </row>
    <row r="34" spans="1:34" ht="15.75" customHeight="1">
      <c r="A34" s="321"/>
      <c r="B34" s="31"/>
      <c r="C34" s="611" t="s">
        <v>139</v>
      </c>
      <c r="D34" s="990"/>
      <c r="E34" s="334"/>
      <c r="F34" s="608" t="s">
        <v>34</v>
      </c>
      <c r="G34" s="981"/>
      <c r="H34" s="334"/>
      <c r="I34" s="321"/>
      <c r="J34" s="341" t="s">
        <v>140</v>
      </c>
      <c r="K34" s="608">
        <v>25</v>
      </c>
      <c r="L34" s="994"/>
      <c r="M34" s="994"/>
      <c r="N34" s="981"/>
      <c r="O34" s="334"/>
      <c r="P34" s="334"/>
      <c r="Q34" s="325" t="s">
        <v>141</v>
      </c>
      <c r="R34" s="321"/>
      <c r="S34" s="334"/>
      <c r="T34" s="334"/>
      <c r="U34" s="334"/>
      <c r="V34" s="334"/>
      <c r="W34" s="608" t="s">
        <v>20</v>
      </c>
      <c r="X34" s="994"/>
      <c r="Y34" s="994"/>
      <c r="Z34" s="994"/>
      <c r="AA34" s="981"/>
      <c r="AB34" s="333"/>
      <c r="AC34" s="321"/>
      <c r="AD34" s="321"/>
      <c r="AE34" s="321"/>
      <c r="AF34" s="321"/>
      <c r="AG34" s="321"/>
      <c r="AH34" s="321"/>
    </row>
    <row r="35" spans="1:34" ht="15.75" customHeight="1">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c r="AE35" s="321"/>
      <c r="AF35" s="321"/>
      <c r="AG35" s="321"/>
      <c r="AH35" s="321"/>
    </row>
    <row r="36" spans="1:34" ht="32.25" customHeight="1">
      <c r="A36" s="321"/>
      <c r="B36" s="31"/>
      <c r="C36" s="321"/>
      <c r="D36" s="341" t="s">
        <v>142</v>
      </c>
      <c r="E36" s="334"/>
      <c r="F36" s="612" t="s">
        <v>761</v>
      </c>
      <c r="G36" s="994"/>
      <c r="H36" s="994"/>
      <c r="I36" s="994"/>
      <c r="J36" s="994"/>
      <c r="K36" s="994"/>
      <c r="L36" s="994"/>
      <c r="M36" s="981"/>
      <c r="N36" s="321"/>
      <c r="O36" s="341" t="s">
        <v>144</v>
      </c>
      <c r="P36" s="613">
        <v>0</v>
      </c>
      <c r="Q36" s="994"/>
      <c r="R36" s="994"/>
      <c r="S36" s="994"/>
      <c r="T36" s="994"/>
      <c r="U36" s="994"/>
      <c r="V36" s="994"/>
      <c r="W36" s="994"/>
      <c r="X36" s="994"/>
      <c r="Y36" s="994"/>
      <c r="Z36" s="994"/>
      <c r="AA36" s="981"/>
      <c r="AB36" s="329"/>
      <c r="AC36" s="321"/>
      <c r="AD36" s="321"/>
      <c r="AE36" s="321"/>
      <c r="AF36" s="321"/>
      <c r="AG36" s="321"/>
      <c r="AH36" s="321"/>
    </row>
    <row r="37" spans="1:34" ht="15.75" customHeight="1">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c r="AE37" s="321"/>
      <c r="AF37" s="321"/>
      <c r="AG37" s="321"/>
      <c r="AH37" s="321"/>
    </row>
    <row r="38" spans="1:34" ht="15.75" customHeight="1">
      <c r="A38" s="321"/>
      <c r="B38" s="31"/>
      <c r="C38" s="321"/>
      <c r="D38" s="341" t="s">
        <v>145</v>
      </c>
      <c r="E38" s="321"/>
      <c r="F38" s="609" t="s">
        <v>146</v>
      </c>
      <c r="G38" s="981"/>
      <c r="H38" s="321"/>
      <c r="I38" s="321"/>
      <c r="J38" s="334" t="s">
        <v>147</v>
      </c>
      <c r="K38" s="321"/>
      <c r="L38" s="609" t="s">
        <v>148</v>
      </c>
      <c r="M38" s="994"/>
      <c r="N38" s="981"/>
      <c r="O38" s="334"/>
      <c r="P38" s="334"/>
      <c r="Q38" s="321"/>
      <c r="R38" s="334" t="s">
        <v>149</v>
      </c>
      <c r="S38" s="334"/>
      <c r="T38" s="334"/>
      <c r="U38" s="334"/>
      <c r="V38" s="334"/>
      <c r="W38" s="614"/>
      <c r="X38" s="994"/>
      <c r="Y38" s="994"/>
      <c r="Z38" s="994"/>
      <c r="AA38" s="981"/>
      <c r="AB38" s="333"/>
      <c r="AC38" s="321"/>
      <c r="AD38" s="321"/>
      <c r="AE38" s="321"/>
      <c r="AF38" s="321"/>
      <c r="AG38" s="321"/>
      <c r="AH38" s="321"/>
    </row>
    <row r="39" spans="1:34" ht="15.75" customHeight="1">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c r="AE39" s="321"/>
      <c r="AF39" s="321"/>
      <c r="AG39" s="321"/>
      <c r="AH39" s="321"/>
    </row>
    <row r="40" spans="1:34" ht="15.75" customHeight="1">
      <c r="A40" s="321"/>
      <c r="B40" s="31"/>
      <c r="C40" s="342" t="s">
        <v>150</v>
      </c>
      <c r="D40" s="610">
        <v>2024</v>
      </c>
      <c r="E40" s="997"/>
      <c r="F40" s="998"/>
      <c r="G40" s="35"/>
      <c r="H40" s="325"/>
      <c r="I40" s="325"/>
      <c r="J40" s="325"/>
      <c r="K40" s="325"/>
      <c r="L40" s="325"/>
      <c r="M40" s="325"/>
      <c r="N40" s="325"/>
      <c r="O40" s="325"/>
      <c r="P40" s="325"/>
      <c r="Q40" s="606"/>
      <c r="R40" s="990"/>
      <c r="S40" s="990"/>
      <c r="T40" s="990"/>
      <c r="U40" s="990"/>
      <c r="V40" s="325"/>
      <c r="W40" s="325"/>
      <c r="X40" s="607"/>
      <c r="Y40" s="990"/>
      <c r="Z40" s="990"/>
      <c r="AA40" s="990"/>
      <c r="AB40" s="333"/>
      <c r="AC40" s="321"/>
      <c r="AD40" s="321"/>
      <c r="AE40" s="321"/>
      <c r="AF40" s="321"/>
      <c r="AG40" s="321"/>
      <c r="AH40" s="321"/>
    </row>
    <row r="41" spans="1:34" ht="5.25" customHeight="1">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c r="AE41" s="321"/>
      <c r="AF41" s="321"/>
      <c r="AG41" s="321"/>
      <c r="AH41" s="321"/>
    </row>
    <row r="42" spans="1:34" ht="15.75" customHeight="1">
      <c r="A42" s="321"/>
      <c r="B42" s="31"/>
      <c r="C42" s="334" t="s">
        <v>140</v>
      </c>
      <c r="D42" s="613">
        <v>1</v>
      </c>
      <c r="E42" s="994"/>
      <c r="F42" s="981"/>
      <c r="G42" s="321"/>
      <c r="H42" s="325"/>
      <c r="I42" s="325"/>
      <c r="J42" s="325"/>
      <c r="K42" s="325"/>
      <c r="L42" s="325"/>
      <c r="M42" s="325"/>
      <c r="N42" s="325"/>
      <c r="O42" s="325"/>
      <c r="P42" s="325"/>
      <c r="Q42" s="606"/>
      <c r="R42" s="990"/>
      <c r="S42" s="990"/>
      <c r="T42" s="990"/>
      <c r="U42" s="990"/>
      <c r="V42" s="325"/>
      <c r="W42" s="325"/>
      <c r="X42" s="607"/>
      <c r="Y42" s="990"/>
      <c r="Z42" s="990"/>
      <c r="AA42" s="990"/>
      <c r="AB42" s="326"/>
      <c r="AC42" s="321"/>
      <c r="AD42" s="321"/>
      <c r="AE42" s="321"/>
      <c r="AF42" s="321"/>
      <c r="AG42" s="321"/>
      <c r="AH42" s="321"/>
    </row>
    <row r="43" spans="1:34" ht="15.75" customHeight="1">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c r="AE43" s="321"/>
      <c r="AF43" s="321"/>
      <c r="AG43" s="321"/>
      <c r="AH43" s="321"/>
    </row>
    <row r="44" spans="1:34" ht="15.75" customHeight="1">
      <c r="A44" s="321"/>
      <c r="B44" s="31"/>
      <c r="C44" s="334"/>
      <c r="D44" s="608" t="s">
        <v>151</v>
      </c>
      <c r="E44" s="994"/>
      <c r="F44" s="994"/>
      <c r="G44" s="994"/>
      <c r="H44" s="994"/>
      <c r="I44" s="994"/>
      <c r="J44" s="994"/>
      <c r="K44" s="994"/>
      <c r="L44" s="994"/>
      <c r="M44" s="994"/>
      <c r="N44" s="994"/>
      <c r="O44" s="994"/>
      <c r="P44" s="994"/>
      <c r="Q44" s="994"/>
      <c r="R44" s="994"/>
      <c r="S44" s="994"/>
      <c r="T44" s="994"/>
      <c r="U44" s="994"/>
      <c r="V44" s="994"/>
      <c r="W44" s="994"/>
      <c r="X44" s="994"/>
      <c r="Y44" s="981"/>
      <c r="Z44" s="335"/>
      <c r="AA44" s="335"/>
      <c r="AB44" s="343"/>
      <c r="AC44" s="321"/>
      <c r="AD44" s="321"/>
      <c r="AE44" s="321"/>
      <c r="AF44" s="321"/>
      <c r="AG44" s="321"/>
      <c r="AH44" s="321"/>
    </row>
    <row r="45" spans="1:34" ht="15.75" customHeight="1">
      <c r="A45" s="321"/>
      <c r="B45" s="31"/>
      <c r="C45" s="321"/>
      <c r="D45" s="635" t="s">
        <v>152</v>
      </c>
      <c r="E45" s="994"/>
      <c r="F45" s="994"/>
      <c r="G45" s="994"/>
      <c r="H45" s="981"/>
      <c r="I45" s="631" t="s">
        <v>153</v>
      </c>
      <c r="J45" s="994"/>
      <c r="K45" s="994"/>
      <c r="L45" s="994"/>
      <c r="M45" s="994"/>
      <c r="N45" s="994"/>
      <c r="O45" s="994"/>
      <c r="P45" s="981"/>
      <c r="Q45" s="632" t="s">
        <v>154</v>
      </c>
      <c r="R45" s="994"/>
      <c r="S45" s="994"/>
      <c r="T45" s="994"/>
      <c r="U45" s="994"/>
      <c r="V45" s="994"/>
      <c r="W45" s="994"/>
      <c r="X45" s="994"/>
      <c r="Y45" s="981"/>
      <c r="Z45" s="335"/>
      <c r="AA45" s="335"/>
      <c r="AB45" s="343"/>
      <c r="AC45" s="321"/>
      <c r="AD45" s="321"/>
      <c r="AE45" s="321"/>
      <c r="AF45" s="321"/>
      <c r="AG45" s="321"/>
      <c r="AH45" s="321"/>
    </row>
    <row r="46" spans="1:34" ht="15.75" customHeight="1">
      <c r="A46" s="344"/>
      <c r="B46" s="39"/>
      <c r="C46" s="40"/>
      <c r="D46" s="636" t="s">
        <v>155</v>
      </c>
      <c r="E46" s="994"/>
      <c r="F46" s="994"/>
      <c r="G46" s="994"/>
      <c r="H46" s="981"/>
      <c r="I46" s="633" t="s">
        <v>156</v>
      </c>
      <c r="J46" s="994"/>
      <c r="K46" s="994"/>
      <c r="L46" s="994"/>
      <c r="M46" s="994"/>
      <c r="N46" s="994"/>
      <c r="O46" s="994"/>
      <c r="P46" s="981"/>
      <c r="Q46" s="634" t="s">
        <v>157</v>
      </c>
      <c r="R46" s="994"/>
      <c r="S46" s="994"/>
      <c r="T46" s="994"/>
      <c r="U46" s="994"/>
      <c r="V46" s="994"/>
      <c r="W46" s="994"/>
      <c r="X46" s="994"/>
      <c r="Y46" s="981"/>
      <c r="Z46" s="344"/>
      <c r="AA46" s="344"/>
      <c r="AB46" s="345"/>
      <c r="AC46" s="344"/>
      <c r="AD46" s="344"/>
      <c r="AE46" s="344"/>
      <c r="AF46" s="344"/>
      <c r="AG46" s="344"/>
      <c r="AH46" s="344"/>
    </row>
    <row r="47" spans="1:34" ht="15.75" customHeight="1">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c r="AE47" s="321"/>
      <c r="AF47" s="321"/>
      <c r="AG47" s="321"/>
      <c r="AH47" s="321"/>
    </row>
    <row r="48" spans="1:34" ht="15.75" customHeight="1">
      <c r="A48" s="348"/>
      <c r="B48" s="41"/>
      <c r="C48" s="624" t="s">
        <v>158</v>
      </c>
      <c r="D48" s="994"/>
      <c r="E48" s="994"/>
      <c r="F48" s="981"/>
      <c r="G48" s="629" t="s">
        <v>159</v>
      </c>
      <c r="H48" s="630" t="s">
        <v>160</v>
      </c>
      <c r="I48" s="986"/>
      <c r="J48" s="986"/>
      <c r="K48" s="986"/>
      <c r="L48" s="986"/>
      <c r="M48" s="986"/>
      <c r="N48" s="986"/>
      <c r="O48" s="986"/>
      <c r="P48" s="986"/>
      <c r="Q48" s="986"/>
      <c r="R48" s="986"/>
      <c r="S48" s="986"/>
      <c r="T48" s="986"/>
      <c r="U48" s="986"/>
      <c r="V48" s="986"/>
      <c r="W48" s="986"/>
      <c r="X48" s="986"/>
      <c r="Y48" s="986"/>
      <c r="Z48" s="986"/>
      <c r="AA48" s="987"/>
      <c r="AB48" s="343"/>
      <c r="AC48" s="348"/>
      <c r="AD48" s="348"/>
      <c r="AE48" s="348"/>
      <c r="AF48" s="348"/>
      <c r="AG48" s="348"/>
      <c r="AH48" s="348"/>
    </row>
    <row r="49" spans="1:34" ht="15.75" customHeight="1">
      <c r="A49" s="348"/>
      <c r="B49" s="41"/>
      <c r="C49" s="42" t="s">
        <v>161</v>
      </c>
      <c r="D49" s="43">
        <v>1.2</v>
      </c>
      <c r="E49" s="624" t="s">
        <v>162</v>
      </c>
      <c r="F49" s="981"/>
      <c r="G49" s="983"/>
      <c r="H49" s="991"/>
      <c r="I49" s="992"/>
      <c r="J49" s="992"/>
      <c r="K49" s="992"/>
      <c r="L49" s="992"/>
      <c r="M49" s="992"/>
      <c r="N49" s="992"/>
      <c r="O49" s="992"/>
      <c r="P49" s="992"/>
      <c r="Q49" s="992"/>
      <c r="R49" s="992"/>
      <c r="S49" s="992"/>
      <c r="T49" s="992"/>
      <c r="U49" s="992"/>
      <c r="V49" s="992"/>
      <c r="W49" s="992"/>
      <c r="X49" s="992"/>
      <c r="Y49" s="992"/>
      <c r="Z49" s="992"/>
      <c r="AA49" s="993"/>
      <c r="AB49" s="343"/>
      <c r="AC49" s="348"/>
      <c r="AD49" s="348"/>
      <c r="AE49" s="348"/>
      <c r="AF49" s="348"/>
      <c r="AG49" s="348"/>
      <c r="AH49" s="348"/>
    </row>
    <row r="50" spans="1:34" ht="15.75" customHeight="1">
      <c r="A50" s="348"/>
      <c r="B50" s="41"/>
      <c r="C50" s="44">
        <v>2024</v>
      </c>
      <c r="D50" s="45">
        <v>45474</v>
      </c>
      <c r="E50" s="623">
        <v>45656</v>
      </c>
      <c r="F50" s="981"/>
      <c r="G50" s="46">
        <v>25</v>
      </c>
      <c r="H50" s="628" t="s">
        <v>762</v>
      </c>
      <c r="I50" s="994"/>
      <c r="J50" s="994"/>
      <c r="K50" s="994"/>
      <c r="L50" s="994"/>
      <c r="M50" s="994"/>
      <c r="N50" s="994"/>
      <c r="O50" s="994"/>
      <c r="P50" s="994"/>
      <c r="Q50" s="994"/>
      <c r="R50" s="994"/>
      <c r="S50" s="994"/>
      <c r="T50" s="994"/>
      <c r="U50" s="994"/>
      <c r="V50" s="994"/>
      <c r="W50" s="994"/>
      <c r="X50" s="994"/>
      <c r="Y50" s="994"/>
      <c r="Z50" s="994"/>
      <c r="AA50" s="981"/>
      <c r="AB50" s="343"/>
      <c r="AC50" s="348"/>
      <c r="AD50" s="348"/>
      <c r="AE50" s="348"/>
      <c r="AF50" s="348"/>
      <c r="AG50" s="348"/>
      <c r="AH50" s="348"/>
    </row>
    <row r="51" spans="1:34" ht="15.75" customHeight="1">
      <c r="A51" s="348"/>
      <c r="B51" s="41"/>
      <c r="C51" s="44">
        <v>2025</v>
      </c>
      <c r="D51" s="45">
        <v>45658</v>
      </c>
      <c r="E51" s="623">
        <v>46021</v>
      </c>
      <c r="F51" s="981"/>
      <c r="G51" s="46">
        <v>65</v>
      </c>
      <c r="H51" s="628" t="s">
        <v>762</v>
      </c>
      <c r="I51" s="994"/>
      <c r="J51" s="994"/>
      <c r="K51" s="994"/>
      <c r="L51" s="994"/>
      <c r="M51" s="994"/>
      <c r="N51" s="994"/>
      <c r="O51" s="994"/>
      <c r="P51" s="994"/>
      <c r="Q51" s="994"/>
      <c r="R51" s="994"/>
      <c r="S51" s="994"/>
      <c r="T51" s="994"/>
      <c r="U51" s="994"/>
      <c r="V51" s="994"/>
      <c r="W51" s="994"/>
      <c r="X51" s="994"/>
      <c r="Y51" s="994"/>
      <c r="Z51" s="994"/>
      <c r="AA51" s="981"/>
      <c r="AB51" s="343"/>
      <c r="AC51" s="348"/>
      <c r="AD51" s="348"/>
      <c r="AE51" s="348"/>
      <c r="AF51" s="348"/>
      <c r="AG51" s="348"/>
      <c r="AH51" s="348"/>
    </row>
    <row r="52" spans="1:34" ht="15.75" customHeight="1">
      <c r="A52" s="348"/>
      <c r="B52" s="41"/>
      <c r="C52" s="44">
        <v>2026</v>
      </c>
      <c r="D52" s="45">
        <v>46023</v>
      </c>
      <c r="E52" s="623">
        <v>46386</v>
      </c>
      <c r="F52" s="981"/>
      <c r="G52" s="46">
        <v>85</v>
      </c>
      <c r="H52" s="628" t="s">
        <v>762</v>
      </c>
      <c r="I52" s="994"/>
      <c r="J52" s="994"/>
      <c r="K52" s="994"/>
      <c r="L52" s="994"/>
      <c r="M52" s="994"/>
      <c r="N52" s="994"/>
      <c r="O52" s="994"/>
      <c r="P52" s="994"/>
      <c r="Q52" s="994"/>
      <c r="R52" s="994"/>
      <c r="S52" s="994"/>
      <c r="T52" s="994"/>
      <c r="U52" s="994"/>
      <c r="V52" s="994"/>
      <c r="W52" s="994"/>
      <c r="X52" s="994"/>
      <c r="Y52" s="994"/>
      <c r="Z52" s="994"/>
      <c r="AA52" s="981"/>
      <c r="AB52" s="343"/>
      <c r="AC52" s="348"/>
      <c r="AD52" s="348"/>
      <c r="AE52" s="348"/>
      <c r="AF52" s="348"/>
      <c r="AG52" s="348"/>
      <c r="AH52" s="348"/>
    </row>
    <row r="53" spans="1:34" ht="15.75" customHeight="1">
      <c r="A53" s="348"/>
      <c r="B53" s="41"/>
      <c r="C53" s="44">
        <v>2027</v>
      </c>
      <c r="D53" s="45">
        <v>46388</v>
      </c>
      <c r="E53" s="623">
        <v>46751</v>
      </c>
      <c r="F53" s="981"/>
      <c r="G53" s="46">
        <v>100</v>
      </c>
      <c r="H53" s="628" t="s">
        <v>762</v>
      </c>
      <c r="I53" s="994"/>
      <c r="J53" s="994"/>
      <c r="K53" s="994"/>
      <c r="L53" s="994"/>
      <c r="M53" s="994"/>
      <c r="N53" s="994"/>
      <c r="O53" s="994"/>
      <c r="P53" s="994"/>
      <c r="Q53" s="994"/>
      <c r="R53" s="994"/>
      <c r="S53" s="994"/>
      <c r="T53" s="994"/>
      <c r="U53" s="994"/>
      <c r="V53" s="994"/>
      <c r="W53" s="994"/>
      <c r="X53" s="994"/>
      <c r="Y53" s="994"/>
      <c r="Z53" s="994"/>
      <c r="AA53" s="981"/>
      <c r="AB53" s="343"/>
      <c r="AC53" s="348"/>
      <c r="AD53" s="348"/>
      <c r="AE53" s="348"/>
      <c r="AF53" s="348"/>
      <c r="AG53" s="348"/>
      <c r="AH53" s="348"/>
    </row>
    <row r="54" spans="1:34" ht="15.75" customHeight="1">
      <c r="A54" s="348"/>
      <c r="B54" s="41"/>
      <c r="C54" s="44"/>
      <c r="D54" s="44"/>
      <c r="E54" s="624"/>
      <c r="F54" s="981"/>
      <c r="G54" s="43"/>
      <c r="H54" s="624"/>
      <c r="I54" s="994"/>
      <c r="J54" s="994"/>
      <c r="K54" s="994"/>
      <c r="L54" s="994"/>
      <c r="M54" s="994"/>
      <c r="N54" s="994"/>
      <c r="O54" s="994"/>
      <c r="P54" s="994"/>
      <c r="Q54" s="994"/>
      <c r="R54" s="994"/>
      <c r="S54" s="994"/>
      <c r="T54" s="994"/>
      <c r="U54" s="994"/>
      <c r="V54" s="994"/>
      <c r="W54" s="994"/>
      <c r="X54" s="994"/>
      <c r="Y54" s="994"/>
      <c r="Z54" s="994"/>
      <c r="AA54" s="981"/>
      <c r="AB54" s="343"/>
      <c r="AC54" s="348"/>
      <c r="AD54" s="348"/>
      <c r="AE54" s="348"/>
      <c r="AF54" s="348"/>
      <c r="AG54" s="348"/>
      <c r="AH54" s="348"/>
    </row>
    <row r="55" spans="1:34" ht="15.75" customHeight="1">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c r="AE55" s="321"/>
      <c r="AF55" s="321"/>
      <c r="AG55" s="321"/>
      <c r="AH55" s="321"/>
    </row>
    <row r="56" spans="1:34" ht="15.75" customHeight="1">
      <c r="A56" s="321"/>
      <c r="B56" s="31"/>
      <c r="C56" s="611" t="s">
        <v>163</v>
      </c>
      <c r="D56" s="990"/>
      <c r="E56" s="334"/>
      <c r="F56" s="325" t="s">
        <v>164</v>
      </c>
      <c r="G56" s="47"/>
      <c r="H56" s="336"/>
      <c r="I56" s="325" t="s">
        <v>165</v>
      </c>
      <c r="J56" s="321"/>
      <c r="K56" s="609"/>
      <c r="L56" s="981"/>
      <c r="M56" s="334"/>
      <c r="N56" s="321"/>
      <c r="O56" s="321"/>
      <c r="P56" s="321"/>
      <c r="Q56" s="321"/>
      <c r="R56" s="321"/>
      <c r="S56" s="321"/>
      <c r="T56" s="321"/>
      <c r="U56" s="321"/>
      <c r="V56" s="321"/>
      <c r="W56" s="321"/>
      <c r="X56" s="321"/>
      <c r="Y56" s="321"/>
      <c r="Z56" s="321"/>
      <c r="AA56" s="321"/>
      <c r="AB56" s="329"/>
      <c r="AC56" s="321"/>
      <c r="AD56" s="321"/>
      <c r="AE56" s="321"/>
      <c r="AF56" s="321"/>
      <c r="AG56" s="321"/>
      <c r="AH56" s="321"/>
    </row>
    <row r="57" spans="1:34" ht="15.75" customHeight="1">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c r="AE57" s="321"/>
      <c r="AF57" s="321"/>
      <c r="AG57" s="321"/>
      <c r="AH57" s="321"/>
    </row>
    <row r="58" spans="1:34" ht="15.75" customHeight="1">
      <c r="A58" s="321"/>
      <c r="B58" s="622" t="s">
        <v>166</v>
      </c>
      <c r="C58" s="994"/>
      <c r="D58" s="994"/>
      <c r="E58" s="994"/>
      <c r="F58" s="994"/>
      <c r="G58" s="994"/>
      <c r="H58" s="994"/>
      <c r="I58" s="994"/>
      <c r="J58" s="994"/>
      <c r="K58" s="994"/>
      <c r="L58" s="994"/>
      <c r="M58" s="994"/>
      <c r="N58" s="994"/>
      <c r="O58" s="994"/>
      <c r="P58" s="994"/>
      <c r="Q58" s="994"/>
      <c r="R58" s="994"/>
      <c r="S58" s="994"/>
      <c r="T58" s="994"/>
      <c r="U58" s="994"/>
      <c r="V58" s="994"/>
      <c r="W58" s="994"/>
      <c r="X58" s="994"/>
      <c r="Y58" s="994"/>
      <c r="Z58" s="994"/>
      <c r="AA58" s="994"/>
      <c r="AB58" s="981"/>
      <c r="AC58" s="321"/>
      <c r="AD58" s="321"/>
      <c r="AE58" s="321"/>
      <c r="AF58" s="321"/>
      <c r="AG58" s="321"/>
      <c r="AH58" s="321"/>
    </row>
    <row r="59" spans="1:34" ht="15.75" customHeight="1">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c r="AE59" s="321"/>
      <c r="AF59" s="321"/>
      <c r="AG59" s="321"/>
      <c r="AH59" s="321"/>
    </row>
    <row r="60" spans="1:34" ht="29.25" customHeight="1">
      <c r="A60" s="321"/>
      <c r="B60" s="624" t="s">
        <v>161</v>
      </c>
      <c r="C60" s="981"/>
      <c r="D60" s="43"/>
      <c r="E60" s="624" t="s">
        <v>167</v>
      </c>
      <c r="F60" s="981"/>
      <c r="G60" s="43"/>
      <c r="H60" s="608" t="s">
        <v>168</v>
      </c>
      <c r="I60" s="981"/>
      <c r="J60" s="624"/>
      <c r="K60" s="981"/>
      <c r="L60" s="627"/>
      <c r="M60" s="990"/>
      <c r="N60" s="43" t="s">
        <v>169</v>
      </c>
      <c r="O60" s="624"/>
      <c r="P60" s="994"/>
      <c r="Q60" s="981"/>
      <c r="R60" s="624" t="s">
        <v>170</v>
      </c>
      <c r="S60" s="994"/>
      <c r="T60" s="981"/>
      <c r="U60" s="624"/>
      <c r="V60" s="994"/>
      <c r="W60" s="981"/>
      <c r="X60" s="624" t="s">
        <v>171</v>
      </c>
      <c r="Y60" s="981"/>
      <c r="Z60" s="624"/>
      <c r="AA60" s="994"/>
      <c r="AB60" s="981"/>
      <c r="AC60" s="321"/>
      <c r="AD60" s="321"/>
      <c r="AE60" s="321"/>
      <c r="AF60" s="321"/>
      <c r="AG60" s="321"/>
      <c r="AH60" s="321"/>
    </row>
    <row r="61" spans="1:34" ht="15.75" customHeight="1">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c r="AE61" s="321"/>
      <c r="AF61" s="321"/>
      <c r="AG61" s="321"/>
      <c r="AH61" s="321"/>
    </row>
    <row r="62" spans="1:34" ht="15.75" customHeight="1">
      <c r="A62" s="321"/>
      <c r="B62" s="622" t="s">
        <v>172</v>
      </c>
      <c r="C62" s="981"/>
      <c r="D62" s="625"/>
      <c r="E62" s="992"/>
      <c r="F62" s="992"/>
      <c r="G62" s="992"/>
      <c r="H62" s="992"/>
      <c r="I62" s="992"/>
      <c r="J62" s="992"/>
      <c r="K62" s="992"/>
      <c r="L62" s="992"/>
      <c r="M62" s="992"/>
      <c r="N62" s="992"/>
      <c r="O62" s="992"/>
      <c r="P62" s="992"/>
      <c r="Q62" s="992"/>
      <c r="R62" s="992"/>
      <c r="S62" s="992"/>
      <c r="T62" s="992"/>
      <c r="U62" s="992"/>
      <c r="V62" s="992"/>
      <c r="W62" s="992"/>
      <c r="X62" s="992"/>
      <c r="Y62" s="992"/>
      <c r="Z62" s="992"/>
      <c r="AA62" s="992"/>
      <c r="AB62" s="993"/>
      <c r="AC62" s="321"/>
      <c r="AD62" s="321"/>
      <c r="AE62" s="321"/>
      <c r="AF62" s="321"/>
      <c r="AG62" s="321"/>
      <c r="AH62" s="321"/>
    </row>
    <row r="63" spans="1:34" ht="15.75" customHeight="1">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c r="AE63" s="321"/>
      <c r="AF63" s="321"/>
      <c r="AG63" s="321"/>
      <c r="AH63" s="321"/>
    </row>
    <row r="64" spans="1:34" ht="15.75" customHeight="1">
      <c r="A64" s="321"/>
      <c r="B64" s="622" t="s">
        <v>173</v>
      </c>
      <c r="C64" s="981"/>
      <c r="D64" s="626"/>
      <c r="E64" s="992"/>
      <c r="F64" s="992"/>
      <c r="G64" s="992"/>
      <c r="H64" s="992"/>
      <c r="I64" s="992"/>
      <c r="J64" s="992"/>
      <c r="K64" s="992"/>
      <c r="L64" s="992"/>
      <c r="M64" s="992"/>
      <c r="N64" s="992"/>
      <c r="O64" s="992"/>
      <c r="P64" s="992"/>
      <c r="Q64" s="992"/>
      <c r="R64" s="992"/>
      <c r="S64" s="992"/>
      <c r="T64" s="992"/>
      <c r="U64" s="992"/>
      <c r="V64" s="992"/>
      <c r="W64" s="992"/>
      <c r="X64" s="992"/>
      <c r="Y64" s="992"/>
      <c r="Z64" s="992"/>
      <c r="AA64" s="992"/>
      <c r="AB64" s="993"/>
      <c r="AC64" s="321"/>
      <c r="AD64" s="321"/>
      <c r="AE64" s="321"/>
      <c r="AF64" s="321"/>
      <c r="AG64" s="321"/>
      <c r="AH64" s="321"/>
    </row>
    <row r="65" spans="1:34" ht="15.75" customHeight="1">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c r="AE65" s="321"/>
      <c r="AF65" s="321"/>
      <c r="AG65" s="321"/>
      <c r="AH65" s="321"/>
    </row>
    <row r="66" spans="1:34" ht="15.75" customHeight="1">
      <c r="A66" s="321"/>
      <c r="B66" s="622" t="s">
        <v>174</v>
      </c>
      <c r="C66" s="981"/>
      <c r="D66" s="626"/>
      <c r="E66" s="992"/>
      <c r="F66" s="992"/>
      <c r="G66" s="992"/>
      <c r="H66" s="992"/>
      <c r="I66" s="992"/>
      <c r="J66" s="992"/>
      <c r="K66" s="992"/>
      <c r="L66" s="992"/>
      <c r="M66" s="992"/>
      <c r="N66" s="992"/>
      <c r="O66" s="992"/>
      <c r="P66" s="992"/>
      <c r="Q66" s="992"/>
      <c r="R66" s="992"/>
      <c r="S66" s="992"/>
      <c r="T66" s="992"/>
      <c r="U66" s="992"/>
      <c r="V66" s="992"/>
      <c r="W66" s="992"/>
      <c r="X66" s="992"/>
      <c r="Y66" s="992"/>
      <c r="Z66" s="992"/>
      <c r="AA66" s="992"/>
      <c r="AB66" s="993"/>
      <c r="AC66" s="321"/>
      <c r="AD66" s="321"/>
      <c r="AE66" s="321"/>
      <c r="AF66" s="321"/>
      <c r="AG66" s="321"/>
      <c r="AH66" s="321"/>
    </row>
    <row r="67" spans="1:34" ht="15.75" customHeight="1">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c r="AE67" s="321"/>
      <c r="AF67" s="321"/>
      <c r="AG67" s="321"/>
      <c r="AH67" s="321"/>
    </row>
    <row r="68" spans="1:34" ht="15.75" customHeight="1">
      <c r="A68" s="321"/>
      <c r="B68" s="622" t="s">
        <v>175</v>
      </c>
      <c r="C68" s="981"/>
      <c r="D68" s="626"/>
      <c r="E68" s="992"/>
      <c r="F68" s="992"/>
      <c r="G68" s="992"/>
      <c r="H68" s="992"/>
      <c r="I68" s="992"/>
      <c r="J68" s="992"/>
      <c r="K68" s="992"/>
      <c r="L68" s="992"/>
      <c r="M68" s="992"/>
      <c r="N68" s="992"/>
      <c r="O68" s="992"/>
      <c r="P68" s="992"/>
      <c r="Q68" s="992"/>
      <c r="R68" s="992"/>
      <c r="S68" s="992"/>
      <c r="T68" s="992"/>
      <c r="U68" s="992"/>
      <c r="V68" s="992"/>
      <c r="W68" s="992"/>
      <c r="X68" s="992"/>
      <c r="Y68" s="992"/>
      <c r="Z68" s="992"/>
      <c r="AA68" s="992"/>
      <c r="AB68" s="993"/>
      <c r="AC68" s="321"/>
      <c r="AD68" s="321"/>
      <c r="AE68" s="321"/>
      <c r="AF68" s="321"/>
      <c r="AG68" s="321"/>
      <c r="AH68" s="321"/>
    </row>
    <row r="69" spans="1:34" ht="15.75" customHeight="1">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c r="AE69" s="321"/>
      <c r="AF69" s="321"/>
      <c r="AG69" s="321"/>
      <c r="AH69" s="321"/>
    </row>
    <row r="70" spans="1:34" ht="15.75" customHeight="1">
      <c r="A70" s="321"/>
      <c r="B70" s="622" t="s">
        <v>176</v>
      </c>
      <c r="C70" s="981"/>
      <c r="D70" s="626"/>
      <c r="E70" s="992"/>
      <c r="F70" s="992"/>
      <c r="G70" s="992"/>
      <c r="H70" s="992"/>
      <c r="I70" s="992"/>
      <c r="J70" s="992"/>
      <c r="K70" s="992"/>
      <c r="L70" s="992"/>
      <c r="M70" s="992"/>
      <c r="N70" s="992"/>
      <c r="O70" s="992"/>
      <c r="P70" s="992"/>
      <c r="Q70" s="992"/>
      <c r="R70" s="992"/>
      <c r="S70" s="992"/>
      <c r="T70" s="992"/>
      <c r="U70" s="992"/>
      <c r="V70" s="992"/>
      <c r="W70" s="992"/>
      <c r="X70" s="992"/>
      <c r="Y70" s="992"/>
      <c r="Z70" s="992"/>
      <c r="AA70" s="992"/>
      <c r="AB70" s="993"/>
      <c r="AC70" s="321"/>
      <c r="AD70" s="321"/>
      <c r="AE70" s="321"/>
      <c r="AF70" s="321"/>
      <c r="AG70" s="321"/>
      <c r="AH70" s="321"/>
    </row>
    <row r="71" spans="1:34" ht="15.75" customHeight="1">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c r="AE71" s="321"/>
      <c r="AF71" s="321"/>
      <c r="AG71" s="321"/>
      <c r="AH71" s="321"/>
    </row>
    <row r="72" spans="1:34" ht="15.75" customHeight="1">
      <c r="A72" s="321"/>
      <c r="B72" s="622" t="s">
        <v>177</v>
      </c>
      <c r="C72" s="994"/>
      <c r="D72" s="994"/>
      <c r="E72" s="994"/>
      <c r="F72" s="994"/>
      <c r="G72" s="994"/>
      <c r="H72" s="994"/>
      <c r="I72" s="994"/>
      <c r="J72" s="994"/>
      <c r="K72" s="994"/>
      <c r="L72" s="994"/>
      <c r="M72" s="994"/>
      <c r="N72" s="994"/>
      <c r="O72" s="994"/>
      <c r="P72" s="994"/>
      <c r="Q72" s="994"/>
      <c r="R72" s="994"/>
      <c r="S72" s="994"/>
      <c r="T72" s="994"/>
      <c r="U72" s="994"/>
      <c r="V72" s="994"/>
      <c r="W72" s="994"/>
      <c r="X72" s="994"/>
      <c r="Y72" s="994"/>
      <c r="Z72" s="994"/>
      <c r="AA72" s="994"/>
      <c r="AB72" s="981"/>
      <c r="AC72" s="321"/>
      <c r="AD72" s="321"/>
      <c r="AE72" s="321"/>
      <c r="AF72" s="321"/>
      <c r="AG72" s="321"/>
      <c r="AH72" s="321"/>
    </row>
    <row r="73" spans="1:34" ht="15.75" customHeight="1">
      <c r="A73" s="321"/>
      <c r="B73" s="608" t="s">
        <v>122</v>
      </c>
      <c r="C73" s="981"/>
      <c r="D73" s="52" t="s">
        <v>178</v>
      </c>
      <c r="E73" s="608" t="s">
        <v>179</v>
      </c>
      <c r="F73" s="981"/>
      <c r="G73" s="608" t="s">
        <v>177</v>
      </c>
      <c r="H73" s="994"/>
      <c r="I73" s="994"/>
      <c r="J73" s="994"/>
      <c r="K73" s="994"/>
      <c r="L73" s="994"/>
      <c r="M73" s="994"/>
      <c r="N73" s="994"/>
      <c r="O73" s="981"/>
      <c r="P73" s="608" t="s">
        <v>180</v>
      </c>
      <c r="Q73" s="994"/>
      <c r="R73" s="994"/>
      <c r="S73" s="994"/>
      <c r="T73" s="994"/>
      <c r="U73" s="994"/>
      <c r="V73" s="994"/>
      <c r="W73" s="994"/>
      <c r="X73" s="994"/>
      <c r="Y73" s="994"/>
      <c r="Z73" s="994"/>
      <c r="AA73" s="994"/>
      <c r="AB73" s="981"/>
      <c r="AC73" s="321"/>
      <c r="AD73" s="321"/>
      <c r="AE73" s="321"/>
      <c r="AF73" s="321"/>
      <c r="AG73" s="321"/>
      <c r="AH73" s="321"/>
    </row>
    <row r="74" spans="1:34" ht="15.75" customHeight="1">
      <c r="A74" s="321"/>
      <c r="B74" s="608"/>
      <c r="C74" s="981"/>
      <c r="D74" s="37"/>
      <c r="E74" s="608"/>
      <c r="F74" s="981"/>
      <c r="G74" s="621"/>
      <c r="H74" s="994"/>
      <c r="I74" s="994"/>
      <c r="J74" s="994"/>
      <c r="K74" s="994"/>
      <c r="L74" s="994"/>
      <c r="M74" s="994"/>
      <c r="N74" s="994"/>
      <c r="O74" s="981"/>
      <c r="P74" s="621"/>
      <c r="Q74" s="994"/>
      <c r="R74" s="994"/>
      <c r="S74" s="994"/>
      <c r="T74" s="994"/>
      <c r="U74" s="994"/>
      <c r="V74" s="994"/>
      <c r="W74" s="994"/>
      <c r="X74" s="994"/>
      <c r="Y74" s="994"/>
      <c r="Z74" s="994"/>
      <c r="AA74" s="994"/>
      <c r="AB74" s="981"/>
      <c r="AC74" s="321"/>
      <c r="AD74" s="321"/>
      <c r="AE74" s="321"/>
      <c r="AF74" s="321"/>
      <c r="AG74" s="321"/>
      <c r="AH74" s="321"/>
    </row>
    <row r="75" spans="1:34" ht="15.75" customHeight="1">
      <c r="A75" s="321"/>
      <c r="B75" s="608"/>
      <c r="C75" s="981"/>
      <c r="D75" s="37"/>
      <c r="E75" s="608"/>
      <c r="F75" s="981"/>
      <c r="G75" s="621"/>
      <c r="H75" s="994"/>
      <c r="I75" s="994"/>
      <c r="J75" s="994"/>
      <c r="K75" s="994"/>
      <c r="L75" s="994"/>
      <c r="M75" s="994"/>
      <c r="N75" s="994"/>
      <c r="O75" s="981"/>
      <c r="P75" s="621"/>
      <c r="Q75" s="994"/>
      <c r="R75" s="994"/>
      <c r="S75" s="994"/>
      <c r="T75" s="994"/>
      <c r="U75" s="994"/>
      <c r="V75" s="994"/>
      <c r="W75" s="994"/>
      <c r="X75" s="994"/>
      <c r="Y75" s="994"/>
      <c r="Z75" s="994"/>
      <c r="AA75" s="994"/>
      <c r="AB75" s="981"/>
      <c r="AC75" s="321"/>
      <c r="AD75" s="321"/>
      <c r="AE75" s="321"/>
      <c r="AF75" s="321"/>
      <c r="AG75" s="321"/>
      <c r="AH75" s="321"/>
    </row>
    <row r="76" spans="1:34" ht="26.25" customHeight="1">
      <c r="A76" s="321"/>
      <c r="B76" s="620" t="s">
        <v>181</v>
      </c>
      <c r="C76" s="994"/>
      <c r="D76" s="994"/>
      <c r="E76" s="994"/>
      <c r="F76" s="994"/>
      <c r="G76" s="994"/>
      <c r="H76" s="994"/>
      <c r="I76" s="994"/>
      <c r="J76" s="994"/>
      <c r="K76" s="994"/>
      <c r="L76" s="994"/>
      <c r="M76" s="994"/>
      <c r="N76" s="994"/>
      <c r="O76" s="994"/>
      <c r="P76" s="994"/>
      <c r="Q76" s="994"/>
      <c r="R76" s="994"/>
      <c r="S76" s="994"/>
      <c r="T76" s="994"/>
      <c r="U76" s="994"/>
      <c r="V76" s="994"/>
      <c r="W76" s="994"/>
      <c r="X76" s="994"/>
      <c r="Y76" s="994"/>
      <c r="Z76" s="994"/>
      <c r="AA76" s="994"/>
      <c r="AB76" s="981"/>
      <c r="AC76" s="321"/>
      <c r="AD76" s="354"/>
      <c r="AE76" s="321"/>
      <c r="AF76" s="321"/>
      <c r="AG76" s="321"/>
      <c r="AH76" s="321"/>
    </row>
    <row r="77" spans="1:34" ht="12.75" customHeight="1">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row>
    <row r="78" spans="1:34" ht="12.75" customHeight="1">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row>
    <row r="79" spans="1:34" ht="12.75" customHeight="1">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c r="AH79" s="321"/>
    </row>
    <row r="80" spans="1:34" ht="12.75" customHeight="1">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row>
    <row r="81" spans="1:34" ht="12.75" customHeight="1">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row>
    <row r="82" spans="1:34" ht="12.75" customHeight="1">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row>
    <row r="83" spans="1:34" ht="12.75" customHeight="1">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row>
    <row r="84" spans="1:34"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row>
    <row r="85" spans="1:34"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row>
    <row r="86" spans="1:34"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row>
    <row r="87" spans="1:34"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row>
    <row r="88" spans="1:34"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row>
    <row r="89" spans="1:34"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row>
    <row r="90" spans="1:34"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row>
    <row r="91" spans="1:34"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row>
    <row r="92" spans="1:34"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row>
    <row r="93" spans="1:34"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row>
    <row r="94" spans="1:34"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c r="AH94" s="321"/>
    </row>
    <row r="95" spans="1:34"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21"/>
    </row>
    <row r="96" spans="1:34"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row>
    <row r="97" spans="1:34"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row>
    <row r="98" spans="1:34"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c r="AH98" s="321"/>
    </row>
    <row r="99" spans="1:34"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row>
    <row r="100" spans="1:34"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row>
    <row r="101" spans="1:34"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row>
    <row r="102" spans="1:34"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row>
    <row r="103" spans="1:34"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row>
    <row r="104" spans="1:34"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row>
    <row r="105" spans="1:34"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row>
    <row r="106" spans="1:34"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row>
    <row r="107" spans="1:34"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row>
    <row r="108" spans="1:34"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row>
    <row r="109" spans="1:34"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row>
    <row r="110" spans="1:34"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row>
    <row r="111" spans="1:34"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row>
    <row r="112" spans="1:34"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row>
    <row r="113" spans="1:34"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row>
    <row r="114" spans="1:34"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row>
    <row r="115" spans="1:34"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row>
    <row r="116" spans="1:34"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row>
    <row r="117" spans="1:34"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row>
    <row r="118" spans="1:34"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c r="AH118" s="321"/>
    </row>
    <row r="119" spans="1:34"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row>
    <row r="120" spans="1:34"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row>
    <row r="121" spans="1:34"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c r="AH121" s="321"/>
    </row>
    <row r="122" spans="1:34"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row>
    <row r="123" spans="1:34"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row>
    <row r="124" spans="1:34"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row>
    <row r="125" spans="1:34"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row>
    <row r="126" spans="1:34"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row>
    <row r="127" spans="1:34"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row>
    <row r="128" spans="1:34"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row>
    <row r="129" spans="1:34"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row>
    <row r="130" spans="1:34"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row>
    <row r="131" spans="1:34"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row>
    <row r="132" spans="1:34"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row>
    <row r="133" spans="1:34"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c r="AH133" s="321"/>
    </row>
    <row r="134" spans="1:34"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row>
    <row r="135" spans="1:34"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row>
    <row r="136" spans="1:34"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row>
    <row r="137" spans="1:34"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row>
    <row r="138" spans="1:34"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row>
    <row r="139" spans="1:34"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row>
    <row r="140" spans="1:34"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row>
    <row r="141" spans="1:34"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row>
    <row r="142" spans="1:34"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c r="AH142" s="321"/>
    </row>
    <row r="143" spans="1:34"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row>
    <row r="144" spans="1:34"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row>
    <row r="145" spans="1:34"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row>
    <row r="146" spans="1:34"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c r="AH146" s="321"/>
    </row>
    <row r="147" spans="1:34"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row>
    <row r="148" spans="1:34"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row>
    <row r="149" spans="1:34"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c r="AH149" s="321"/>
    </row>
    <row r="150" spans="1:34"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row>
    <row r="151" spans="1:34"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row>
    <row r="152" spans="1:34"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row>
    <row r="153" spans="1:34"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row>
    <row r="154" spans="1:34"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row>
    <row r="155" spans="1:34"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row>
    <row r="156" spans="1:34"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row>
    <row r="157" spans="1:34"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row>
    <row r="158" spans="1:34"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row>
    <row r="159" spans="1:34"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row>
    <row r="160" spans="1:34"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row>
    <row r="161" spans="1:34"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c r="AH161" s="321"/>
    </row>
    <row r="162" spans="1:34"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row>
    <row r="163" spans="1:34"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row>
    <row r="164" spans="1:34"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c r="AH164" s="321"/>
    </row>
    <row r="165" spans="1:34"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row>
    <row r="166" spans="1:34"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c r="AH166" s="321"/>
    </row>
    <row r="167" spans="1:34"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c r="AH167" s="321"/>
    </row>
    <row r="168" spans="1:34"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row>
    <row r="169" spans="1:34"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c r="AH169" s="321"/>
    </row>
    <row r="170" spans="1:34"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c r="AH170" s="321"/>
    </row>
    <row r="171" spans="1:34"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row>
    <row r="172" spans="1:34"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c r="AH172" s="321"/>
    </row>
    <row r="173" spans="1:34"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c r="AH173" s="321"/>
    </row>
    <row r="174" spans="1:34"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row>
    <row r="175" spans="1:34"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row>
    <row r="176" spans="1:34"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c r="AH176" s="321"/>
    </row>
    <row r="177" spans="1:34"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row>
    <row r="178" spans="1:34"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c r="AH178" s="321"/>
    </row>
    <row r="179" spans="1:34"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row>
    <row r="180" spans="1:34"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row>
    <row r="181" spans="1:34"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c r="AH181" s="321"/>
    </row>
    <row r="182" spans="1:34"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row>
    <row r="183" spans="1:34"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row>
    <row r="184" spans="1:34"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row>
    <row r="185" spans="1:34"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row>
    <row r="186" spans="1:34"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row>
    <row r="187" spans="1:34"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row>
    <row r="188" spans="1:34"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c r="AH188" s="321"/>
    </row>
    <row r="189" spans="1:34"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row>
    <row r="190" spans="1:34"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c r="AH190" s="321"/>
    </row>
    <row r="191" spans="1:34"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c r="AH191" s="321"/>
    </row>
    <row r="192" spans="1:34"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row>
    <row r="193" spans="1:34"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c r="AH193" s="321"/>
    </row>
    <row r="194" spans="1:34"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c r="AH194" s="321"/>
    </row>
    <row r="195" spans="1:34"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row>
    <row r="196" spans="1:34"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c r="AH196" s="321"/>
    </row>
    <row r="197" spans="1:34"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c r="AH197" s="321"/>
    </row>
    <row r="198" spans="1:34"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row>
    <row r="199" spans="1:34"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c r="AH199" s="321"/>
    </row>
    <row r="200" spans="1:34"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c r="AH200" s="321"/>
    </row>
    <row r="201" spans="1:34"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row>
    <row r="202" spans="1:34"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c r="AH202" s="321"/>
    </row>
    <row r="203" spans="1:34"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c r="AH203" s="321"/>
    </row>
    <row r="204" spans="1:34"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row>
    <row r="205" spans="1:34"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c r="AH205" s="321"/>
    </row>
    <row r="206" spans="1:34"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c r="AH206" s="321"/>
    </row>
    <row r="207" spans="1:34"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row>
    <row r="208" spans="1:34"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c r="AH208" s="321"/>
    </row>
    <row r="209" spans="1:34"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row>
    <row r="210" spans="1:34"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row>
    <row r="211" spans="1:34"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c r="AH211" s="321"/>
    </row>
    <row r="212" spans="1:34"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c r="AH212" s="321"/>
    </row>
    <row r="213" spans="1:34"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row>
    <row r="214" spans="1:34"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row>
    <row r="215" spans="1:34"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row>
    <row r="216" spans="1:34"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row>
    <row r="217" spans="1:34"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c r="AH217" s="321"/>
    </row>
    <row r="218" spans="1:34"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c r="AH218" s="321"/>
    </row>
    <row r="219" spans="1:34"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row>
    <row r="220" spans="1:34"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c r="AH220" s="321"/>
    </row>
    <row r="221" spans="1:34"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row>
    <row r="222" spans="1:34"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row>
    <row r="223" spans="1:34"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row>
    <row r="224" spans="1:34"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row>
    <row r="225" spans="1:34"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row>
    <row r="226" spans="1:34"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c r="AH226" s="321"/>
    </row>
    <row r="227" spans="1:34"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row>
    <row r="228" spans="1:34"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row>
    <row r="229" spans="1:34"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c r="AH229" s="321"/>
    </row>
    <row r="230" spans="1:34"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c r="AH230" s="321"/>
    </row>
    <row r="231" spans="1:34"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row>
    <row r="232" spans="1:34"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c r="AH232" s="321"/>
    </row>
    <row r="233" spans="1:34"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c r="AH233" s="321"/>
    </row>
    <row r="234" spans="1:34"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row>
    <row r="235" spans="1:34"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c r="AH235" s="321"/>
    </row>
    <row r="236" spans="1:34"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c r="AH236" s="321"/>
    </row>
    <row r="237" spans="1:34"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row>
    <row r="238" spans="1:34"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c r="AH238" s="321"/>
    </row>
    <row r="239" spans="1:34"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c r="AH239" s="321"/>
    </row>
    <row r="240" spans="1:34"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row>
    <row r="241" spans="1:34"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c r="AH241" s="321"/>
    </row>
    <row r="242" spans="1:34"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c r="AH242" s="321"/>
    </row>
    <row r="243" spans="1:34"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row>
    <row r="244" spans="1:34"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c r="AH244" s="321"/>
    </row>
    <row r="245" spans="1:34"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c r="AH245" s="321"/>
    </row>
    <row r="246" spans="1:34"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row>
    <row r="247" spans="1:34"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row>
    <row r="248" spans="1:34"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c r="AH248" s="321"/>
    </row>
    <row r="249" spans="1:34"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row>
    <row r="250" spans="1:34"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row>
    <row r="251" spans="1:34"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c r="AH251" s="321"/>
    </row>
    <row r="252" spans="1:34"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row>
    <row r="253" spans="1:34"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c r="AH253" s="321"/>
    </row>
    <row r="254" spans="1:34"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c r="AH254" s="321"/>
    </row>
    <row r="255" spans="1:34"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row>
    <row r="256" spans="1:34"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c r="AH256" s="321"/>
    </row>
    <row r="257" spans="1:34"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c r="AH257" s="321"/>
    </row>
    <row r="258" spans="1:34"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row>
    <row r="259" spans="1:34"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c r="AH259" s="321"/>
    </row>
    <row r="260" spans="1:34"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c r="AH260" s="321"/>
    </row>
    <row r="261" spans="1:34"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row>
    <row r="262" spans="1:34"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c r="AH262" s="321"/>
    </row>
    <row r="263" spans="1:34"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c r="AH263" s="321"/>
    </row>
    <row r="264" spans="1:34"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row>
    <row r="265" spans="1:34"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c r="AH265" s="321"/>
    </row>
    <row r="266" spans="1:34"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c r="AH266" s="321"/>
    </row>
    <row r="267" spans="1:34"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row>
    <row r="268" spans="1:34"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c r="AH268" s="321"/>
    </row>
    <row r="269" spans="1:34"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c r="AH269" s="321"/>
    </row>
    <row r="270" spans="1:34"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row>
    <row r="271" spans="1:34"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c r="AH271" s="321"/>
    </row>
    <row r="272" spans="1:34"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c r="AH272" s="321"/>
    </row>
    <row r="273" spans="1:34"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row>
    <row r="274" spans="1:34"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c r="AH274" s="321"/>
    </row>
    <row r="275" spans="1:34"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c r="AH275" s="321"/>
    </row>
    <row r="276" spans="1:34"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row>
    <row r="277" spans="1:34"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c r="AH277" s="321"/>
    </row>
    <row r="278" spans="1:34"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c r="AH278" s="321"/>
    </row>
    <row r="279" spans="1:34"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row>
    <row r="280" spans="1:34"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c r="AH280" s="321"/>
    </row>
    <row r="281" spans="1:34"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c r="AH281" s="321"/>
    </row>
    <row r="282" spans="1:34"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row>
    <row r="283" spans="1:34"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c r="AH283" s="321"/>
    </row>
    <row r="284" spans="1:34"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c r="AH284" s="321"/>
    </row>
    <row r="285" spans="1:34"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row>
    <row r="286" spans="1:34"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c r="AH286" s="321"/>
    </row>
    <row r="287" spans="1:34"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c r="AH287" s="321"/>
    </row>
    <row r="288" spans="1:34"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row>
    <row r="289" spans="1:34"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c r="AH289" s="321"/>
    </row>
    <row r="290" spans="1:34"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c r="AH290" s="321"/>
    </row>
    <row r="291" spans="1:34"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row>
    <row r="292" spans="1:34"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c r="AH292" s="321"/>
    </row>
    <row r="293" spans="1:34"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c r="AH293" s="321"/>
    </row>
    <row r="294" spans="1:34"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row>
    <row r="295" spans="1:34"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c r="AH295" s="321"/>
    </row>
    <row r="296" spans="1:34"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c r="AH296" s="321"/>
    </row>
    <row r="297" spans="1:34"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row>
    <row r="298" spans="1:34"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c r="AH298" s="321"/>
    </row>
    <row r="299" spans="1:34"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c r="AH299" s="321"/>
    </row>
    <row r="300" spans="1:34"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row>
    <row r="301" spans="1:34"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c r="AH301" s="321"/>
    </row>
    <row r="302" spans="1:34"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c r="AH302" s="321"/>
    </row>
    <row r="303" spans="1:34"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row>
    <row r="304" spans="1:34"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c r="AH304" s="321"/>
    </row>
    <row r="305" spans="1:34"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c r="AH305" s="321"/>
    </row>
    <row r="306" spans="1:34"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row>
    <row r="307" spans="1:34"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c r="AH307" s="321"/>
    </row>
    <row r="308" spans="1:34"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c r="AH308" s="321"/>
    </row>
    <row r="309" spans="1:34"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row>
    <row r="310" spans="1:34"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c r="AH310" s="321"/>
    </row>
    <row r="311" spans="1:34"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c r="AH311" s="321"/>
    </row>
    <row r="312" spans="1:34"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row>
    <row r="313" spans="1:34"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c r="AH313" s="321"/>
    </row>
    <row r="314" spans="1:34"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c r="AH314" s="321"/>
    </row>
    <row r="315" spans="1:34"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row>
    <row r="316" spans="1:34"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c r="AH316" s="321"/>
    </row>
    <row r="317" spans="1:34"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c r="AH317" s="321"/>
    </row>
    <row r="318" spans="1:34"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row>
    <row r="319" spans="1:34"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c r="AH319" s="321"/>
    </row>
    <row r="320" spans="1:34"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c r="AH320" s="321"/>
    </row>
    <row r="321" spans="1:34"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c r="AH321" s="321"/>
    </row>
    <row r="322" spans="1:34"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c r="AH322" s="321"/>
    </row>
    <row r="323" spans="1:34"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c r="AH323" s="321"/>
    </row>
    <row r="324" spans="1:34"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c r="AH324" s="321"/>
    </row>
    <row r="325" spans="1:34"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c r="AH325" s="321"/>
    </row>
    <row r="326" spans="1:34"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c r="AH326" s="321"/>
    </row>
    <row r="327" spans="1:34"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c r="AH327" s="321"/>
    </row>
    <row r="328" spans="1:34"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c r="AH328" s="321"/>
    </row>
    <row r="329" spans="1:34"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c r="AH329" s="321"/>
    </row>
    <row r="330" spans="1:34"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c r="AH330" s="321"/>
    </row>
    <row r="331" spans="1:34"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c r="AH331" s="321"/>
    </row>
    <row r="332" spans="1:34"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c r="AH332" s="321"/>
    </row>
    <row r="333" spans="1:34"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c r="AH333" s="321"/>
    </row>
    <row r="334" spans="1:34"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c r="AH334" s="321"/>
    </row>
    <row r="335" spans="1:34"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c r="AH335" s="321"/>
    </row>
    <row r="336" spans="1:34"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c r="AH336" s="321"/>
    </row>
    <row r="337" spans="1:34"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c r="AH337" s="321"/>
    </row>
    <row r="338" spans="1:34"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c r="AH338" s="321"/>
    </row>
    <row r="339" spans="1:34"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c r="AH339" s="321"/>
    </row>
    <row r="340" spans="1:34"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c r="AH340" s="321"/>
    </row>
    <row r="341" spans="1:34"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c r="AH341" s="321"/>
    </row>
    <row r="342" spans="1:34"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c r="AH342" s="321"/>
    </row>
    <row r="343" spans="1:34"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c r="AH343" s="321"/>
    </row>
    <row r="344" spans="1:34"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c r="AH344" s="321"/>
    </row>
    <row r="345" spans="1:34"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c r="AH345" s="321"/>
    </row>
    <row r="346" spans="1:34"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c r="AH346" s="321"/>
    </row>
    <row r="347" spans="1:34"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c r="AH347" s="321"/>
    </row>
    <row r="348" spans="1:34"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c r="AH348" s="321"/>
    </row>
    <row r="349" spans="1:34"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c r="AH349" s="321"/>
    </row>
    <row r="350" spans="1:34"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c r="AH350" s="321"/>
    </row>
    <row r="351" spans="1:34"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c r="AH351" s="321"/>
    </row>
    <row r="352" spans="1:34"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c r="AH352" s="321"/>
    </row>
    <row r="353" spans="1:34"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c r="AH353" s="321"/>
    </row>
    <row r="354" spans="1:34"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c r="AH354" s="321"/>
    </row>
    <row r="355" spans="1:34"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row>
    <row r="356" spans="1:34"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c r="AH356" s="321"/>
    </row>
    <row r="357" spans="1:34"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c r="AH357" s="321"/>
    </row>
    <row r="358" spans="1:34"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c r="AH358" s="321"/>
    </row>
    <row r="359" spans="1:34"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c r="AH359" s="321"/>
    </row>
    <row r="360" spans="1:34"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c r="AH360" s="321"/>
    </row>
    <row r="361" spans="1:34"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c r="AH361" s="321"/>
    </row>
    <row r="362" spans="1:34"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c r="AH362" s="321"/>
    </row>
    <row r="363" spans="1:34"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row>
    <row r="364" spans="1:34"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c r="AH364" s="321"/>
    </row>
    <row r="365" spans="1:34"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c r="AH365" s="321"/>
    </row>
    <row r="366" spans="1:34"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c r="AH366" s="321"/>
    </row>
    <row r="367" spans="1:34"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c r="AH367" s="321"/>
    </row>
    <row r="368" spans="1:34"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c r="AH368" s="321"/>
    </row>
    <row r="369" spans="1:34"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row>
    <row r="370" spans="1:34"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c r="AH370" s="321"/>
    </row>
    <row r="371" spans="1:34"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row>
    <row r="372" spans="1:34"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c r="AH372" s="321"/>
    </row>
    <row r="373" spans="1:34"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row>
    <row r="374" spans="1:34"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c r="AH374" s="321"/>
    </row>
    <row r="375" spans="1:34"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c r="AH375" s="321"/>
    </row>
    <row r="376" spans="1:34"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c r="AH376" s="321"/>
    </row>
    <row r="377" spans="1:34"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c r="AH377" s="321"/>
    </row>
    <row r="378" spans="1:34"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c r="AH378" s="321"/>
    </row>
    <row r="379" spans="1:34"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c r="AH379" s="321"/>
    </row>
    <row r="380" spans="1:34"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c r="AH380" s="321"/>
    </row>
    <row r="381" spans="1:34"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c r="AH381" s="321"/>
    </row>
    <row r="382" spans="1:34"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c r="AH382" s="321"/>
    </row>
    <row r="383" spans="1:34"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c r="AH383" s="321"/>
    </row>
    <row r="384" spans="1:34"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c r="AH384" s="321"/>
    </row>
    <row r="385" spans="1:34"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c r="AH385" s="321"/>
    </row>
    <row r="386" spans="1:34"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c r="AH386" s="321"/>
    </row>
    <row r="387" spans="1:34"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row>
    <row r="388" spans="1:34"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c r="AH388" s="321"/>
    </row>
    <row r="389" spans="1:34"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c r="AH389" s="321"/>
    </row>
    <row r="390" spans="1:34"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c r="AH390" s="321"/>
    </row>
    <row r="391" spans="1:34"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c r="AH391" s="321"/>
    </row>
    <row r="392" spans="1:34"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c r="AH392" s="321"/>
    </row>
    <row r="393" spans="1:34"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c r="AH393" s="321"/>
    </row>
    <row r="394" spans="1:34"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c r="AH394" s="321"/>
    </row>
    <row r="395" spans="1:34"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c r="AH395" s="321"/>
    </row>
    <row r="396" spans="1:34"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c r="AH396" s="321"/>
    </row>
    <row r="397" spans="1:34"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c r="AH397" s="321"/>
    </row>
    <row r="398" spans="1:34"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c r="AH398" s="321"/>
    </row>
    <row r="399" spans="1:34"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c r="AH399" s="321"/>
    </row>
    <row r="400" spans="1:34"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c r="AH400" s="321"/>
    </row>
    <row r="401" spans="1:34"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c r="AH401" s="321"/>
    </row>
    <row r="402" spans="1:34"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c r="AH402" s="321"/>
    </row>
    <row r="403" spans="1:34"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c r="AH403" s="321"/>
    </row>
    <row r="404" spans="1:34"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c r="AH404" s="321"/>
    </row>
    <row r="405" spans="1:34"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c r="AH405" s="321"/>
    </row>
    <row r="406" spans="1:34"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c r="AH406" s="321"/>
    </row>
    <row r="407" spans="1:34"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c r="AH407" s="321"/>
    </row>
    <row r="408" spans="1:34"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c r="AH408" s="321"/>
    </row>
    <row r="409" spans="1:34"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c r="AH409" s="321"/>
    </row>
    <row r="410" spans="1:34"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c r="AH410" s="321"/>
    </row>
    <row r="411" spans="1:34"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c r="AH411" s="321"/>
    </row>
    <row r="412" spans="1:34"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c r="AH412" s="321"/>
    </row>
    <row r="413" spans="1:34"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c r="AH413" s="321"/>
    </row>
    <row r="414" spans="1:34"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c r="AH414" s="321"/>
    </row>
    <row r="415" spans="1:34"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c r="AH415" s="321"/>
    </row>
    <row r="416" spans="1:34"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row>
    <row r="417" spans="1:34"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row>
    <row r="418" spans="1:34"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row>
    <row r="419" spans="1:34"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row>
    <row r="420" spans="1:34"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row>
    <row r="421" spans="1:34"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row>
    <row r="422" spans="1:34"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row>
    <row r="423" spans="1:34"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row>
    <row r="424" spans="1:34"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row>
    <row r="425" spans="1:34"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row>
    <row r="426" spans="1:34"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row>
    <row r="427" spans="1:34"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row>
    <row r="428" spans="1:34"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row>
    <row r="429" spans="1:34"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row>
    <row r="430" spans="1:34"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row>
    <row r="431" spans="1:34"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c r="AH431" s="321"/>
    </row>
    <row r="432" spans="1:34"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c r="AH432" s="321"/>
    </row>
    <row r="433" spans="1:34"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c r="AH433" s="321"/>
    </row>
    <row r="434" spans="1:34"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c r="AH434" s="321"/>
    </row>
    <row r="435" spans="1:34"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c r="AH435" s="321"/>
    </row>
    <row r="436" spans="1:34"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c r="AH436" s="321"/>
    </row>
    <row r="437" spans="1:34"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c r="AH437" s="321"/>
    </row>
    <row r="438" spans="1:34"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c r="AH438" s="321"/>
    </row>
    <row r="439" spans="1:34"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c r="AH439" s="321"/>
    </row>
    <row r="440" spans="1:34"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c r="AH440" s="321"/>
    </row>
    <row r="441" spans="1:34"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c r="AH441" s="321"/>
    </row>
    <row r="442" spans="1:34"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c r="AH442" s="321"/>
    </row>
    <row r="443" spans="1:34"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c r="AH443" s="321"/>
    </row>
    <row r="444" spans="1:34"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c r="AH444" s="321"/>
    </row>
    <row r="445" spans="1:34"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c r="AH445" s="321"/>
    </row>
    <row r="446" spans="1:34"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c r="AH446" s="321"/>
    </row>
    <row r="447" spans="1:34"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c r="AH447" s="321"/>
    </row>
    <row r="448" spans="1:34"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c r="AH448" s="321"/>
    </row>
    <row r="449" spans="1:34"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c r="AH449" s="321"/>
    </row>
    <row r="450" spans="1:34"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c r="AH450" s="321"/>
    </row>
    <row r="451" spans="1:34"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c r="AH451" s="321"/>
    </row>
    <row r="452" spans="1:34"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c r="AH452" s="321"/>
    </row>
    <row r="453" spans="1:34"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c r="AH453" s="321"/>
    </row>
    <row r="454" spans="1:34"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c r="AH454" s="321"/>
    </row>
    <row r="455" spans="1:34"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c r="AH455" s="321"/>
    </row>
    <row r="456" spans="1:34"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c r="AH456" s="321"/>
    </row>
    <row r="457" spans="1:34"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c r="AH457" s="321"/>
    </row>
    <row r="458" spans="1:34"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c r="AH458" s="321"/>
    </row>
    <row r="459" spans="1:34"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c r="AH459" s="321"/>
    </row>
    <row r="460" spans="1:34"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c r="AH460" s="321"/>
    </row>
    <row r="461" spans="1:34"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c r="AH461" s="321"/>
    </row>
    <row r="462" spans="1:34"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c r="AH462" s="321"/>
    </row>
    <row r="463" spans="1:34"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c r="AH463" s="321"/>
    </row>
    <row r="464" spans="1:34"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c r="AH464" s="321"/>
    </row>
    <row r="465" spans="1:34"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c r="AH465" s="321"/>
    </row>
    <row r="466" spans="1:34"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c r="AH466" s="321"/>
    </row>
    <row r="467" spans="1:34"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c r="AH467" s="321"/>
    </row>
    <row r="468" spans="1:34"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c r="AH468" s="321"/>
    </row>
    <row r="469" spans="1:34"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c r="AH469" s="321"/>
    </row>
    <row r="470" spans="1:34"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c r="AH470" s="321"/>
    </row>
    <row r="471" spans="1:34"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c r="AH471" s="321"/>
    </row>
    <row r="472" spans="1:34"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c r="AH472" s="321"/>
    </row>
    <row r="473" spans="1:34"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c r="AH473" s="321"/>
    </row>
    <row r="474" spans="1:34"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c r="AH474" s="321"/>
    </row>
    <row r="475" spans="1:34"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c r="AH475" s="321"/>
    </row>
    <row r="476" spans="1:34"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c r="AH476" s="321"/>
    </row>
    <row r="477" spans="1:34"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c r="AH477" s="321"/>
    </row>
    <row r="478" spans="1:34"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c r="AH478" s="321"/>
    </row>
    <row r="479" spans="1:34"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c r="AH479" s="321"/>
    </row>
    <row r="480" spans="1:34"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c r="AH480" s="321"/>
    </row>
    <row r="481" spans="1:34"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c r="AH481" s="321"/>
    </row>
    <row r="482" spans="1:34"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c r="AH482" s="321"/>
    </row>
    <row r="483" spans="1:34"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c r="AH483" s="321"/>
    </row>
    <row r="484" spans="1:34"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c r="AH484" s="321"/>
    </row>
    <row r="485" spans="1:34"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c r="AH485" s="321"/>
    </row>
    <row r="486" spans="1:34"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c r="AH486" s="321"/>
    </row>
    <row r="487" spans="1:34"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c r="AH487" s="321"/>
    </row>
    <row r="488" spans="1:34"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c r="AH488" s="321"/>
    </row>
    <row r="489" spans="1:34"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c r="AH489" s="321"/>
    </row>
    <row r="490" spans="1:34"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c r="AH490" s="321"/>
    </row>
    <row r="491" spans="1:34"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c r="AH491" s="321"/>
    </row>
    <row r="492" spans="1:34"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c r="AH492" s="321"/>
    </row>
    <row r="493" spans="1:34"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c r="AH493" s="321"/>
    </row>
    <row r="494" spans="1:34"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c r="AH494" s="321"/>
    </row>
    <row r="495" spans="1:34"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c r="AH495" s="321"/>
    </row>
    <row r="496" spans="1:34"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c r="AH496" s="321"/>
    </row>
    <row r="497" spans="1:34"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c r="AH497" s="321"/>
    </row>
    <row r="498" spans="1:34"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c r="AH498" s="321"/>
    </row>
    <row r="499" spans="1:34"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c r="AH499" s="321"/>
    </row>
    <row r="500" spans="1:34"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c r="AH500" s="321"/>
    </row>
    <row r="501" spans="1:34"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c r="AH501" s="321"/>
    </row>
    <row r="502" spans="1:34"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c r="AH502" s="321"/>
    </row>
    <row r="503" spans="1:34"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c r="AH503" s="321"/>
    </row>
    <row r="504" spans="1:34"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c r="AH504" s="321"/>
    </row>
    <row r="505" spans="1:34"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c r="AH505" s="321"/>
    </row>
    <row r="506" spans="1:34"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c r="AH506" s="321"/>
    </row>
    <row r="507" spans="1:34"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c r="AH507" s="321"/>
    </row>
    <row r="508" spans="1:34"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c r="AH508" s="321"/>
    </row>
    <row r="509" spans="1:34"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c r="AH509" s="321"/>
    </row>
    <row r="510" spans="1:34"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c r="AH510" s="321"/>
    </row>
    <row r="511" spans="1:34"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c r="AH511" s="321"/>
    </row>
    <row r="512" spans="1:34"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c r="AH512" s="321"/>
    </row>
    <row r="513" spans="1:34"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c r="AH513" s="321"/>
    </row>
    <row r="514" spans="1:34"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c r="AH514" s="321"/>
    </row>
    <row r="515" spans="1:34"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c r="AH515" s="321"/>
    </row>
    <row r="516" spans="1:34"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c r="AH516" s="321"/>
    </row>
    <row r="517" spans="1:34"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c r="AH517" s="321"/>
    </row>
    <row r="518" spans="1:34"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c r="AH518" s="321"/>
    </row>
    <row r="519" spans="1:34"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c r="AH519" s="321"/>
    </row>
    <row r="520" spans="1:34"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c r="AH520" s="321"/>
    </row>
    <row r="521" spans="1:34"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c r="AH521" s="321"/>
    </row>
    <row r="522" spans="1:34"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c r="AH522" s="321"/>
    </row>
    <row r="523" spans="1:34"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c r="AH523" s="321"/>
    </row>
    <row r="524" spans="1:34"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c r="AH524" s="321"/>
    </row>
    <row r="525" spans="1:34"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c r="AH525" s="321"/>
    </row>
    <row r="526" spans="1:34"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c r="AH526" s="321"/>
    </row>
    <row r="527" spans="1:34"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c r="AH527" s="321"/>
    </row>
    <row r="528" spans="1:34"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c r="AH528" s="321"/>
    </row>
    <row r="529" spans="1:34"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c r="AH529" s="321"/>
    </row>
    <row r="530" spans="1:34"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c r="AH530" s="321"/>
    </row>
    <row r="531" spans="1:34"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c r="AH531" s="321"/>
    </row>
    <row r="532" spans="1:34"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c r="AH532" s="321"/>
    </row>
    <row r="533" spans="1:34"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c r="AH533" s="321"/>
    </row>
    <row r="534" spans="1:34"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c r="AH534" s="321"/>
    </row>
    <row r="535" spans="1:34"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c r="AH535" s="321"/>
    </row>
    <row r="536" spans="1:34"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c r="AH536" s="321"/>
    </row>
    <row r="537" spans="1:34"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c r="AH537" s="321"/>
    </row>
    <row r="538" spans="1:34"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c r="AH538" s="321"/>
    </row>
    <row r="539" spans="1:34"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c r="AH539" s="321"/>
    </row>
    <row r="540" spans="1:34"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c r="AH540" s="321"/>
    </row>
    <row r="541" spans="1:34"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c r="AH541" s="321"/>
    </row>
    <row r="542" spans="1:34"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c r="AH542" s="321"/>
    </row>
    <row r="543" spans="1:34"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c r="AH543" s="321"/>
    </row>
    <row r="544" spans="1:34"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c r="AH544" s="321"/>
    </row>
    <row r="545" spans="1:34"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c r="AH545" s="321"/>
    </row>
    <row r="546" spans="1:34"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c r="AH546" s="321"/>
    </row>
    <row r="547" spans="1:34"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c r="AH547" s="321"/>
    </row>
    <row r="548" spans="1:34"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c r="AH548" s="321"/>
    </row>
    <row r="549" spans="1:34"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c r="AH549" s="321"/>
    </row>
    <row r="550" spans="1:34"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c r="AH550" s="321"/>
    </row>
    <row r="551" spans="1:34"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c r="AH551" s="321"/>
    </row>
    <row r="552" spans="1:34"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c r="AH552" s="321"/>
    </row>
    <row r="553" spans="1:34"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c r="AH553" s="321"/>
    </row>
    <row r="554" spans="1:34"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c r="AH554" s="321"/>
    </row>
    <row r="555" spans="1:34"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c r="AH555" s="321"/>
    </row>
    <row r="556" spans="1:34"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c r="AH556" s="321"/>
    </row>
    <row r="557" spans="1:34"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c r="AH557" s="321"/>
    </row>
    <row r="558" spans="1:34"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c r="AH558" s="321"/>
    </row>
    <row r="559" spans="1:34"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c r="AH559" s="321"/>
    </row>
    <row r="560" spans="1:34"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c r="AH560" s="321"/>
    </row>
    <row r="561" spans="1:34"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c r="AH561" s="321"/>
    </row>
    <row r="562" spans="1:34"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c r="AH562" s="321"/>
    </row>
    <row r="563" spans="1:34"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c r="AH563" s="321"/>
    </row>
    <row r="564" spans="1:34"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c r="AH564" s="321"/>
    </row>
    <row r="565" spans="1:34"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c r="AH565" s="321"/>
    </row>
    <row r="566" spans="1:34"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c r="AH566" s="321"/>
    </row>
    <row r="567" spans="1:34"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c r="AH567" s="321"/>
    </row>
    <row r="568" spans="1:34"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c r="AH568" s="321"/>
    </row>
    <row r="569" spans="1:34"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c r="AH569" s="321"/>
    </row>
    <row r="570" spans="1:34"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c r="AH570" s="321"/>
    </row>
    <row r="571" spans="1:34"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c r="AH571" s="321"/>
    </row>
    <row r="572" spans="1:34"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c r="AH572" s="321"/>
    </row>
    <row r="573" spans="1:34"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c r="AH573" s="321"/>
    </row>
    <row r="574" spans="1:34"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c r="AH574" s="321"/>
    </row>
    <row r="575" spans="1:34"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c r="AH575" s="321"/>
    </row>
    <row r="576" spans="1:34"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c r="AH576" s="321"/>
    </row>
    <row r="577" spans="1:34"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c r="AH577" s="321"/>
    </row>
    <row r="578" spans="1:34"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c r="AH578" s="321"/>
    </row>
    <row r="579" spans="1:34"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c r="AH579" s="321"/>
    </row>
    <row r="580" spans="1:34"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c r="AH580" s="321"/>
    </row>
    <row r="581" spans="1:34"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c r="AH581" s="321"/>
    </row>
    <row r="582" spans="1:34"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c r="AH582" s="321"/>
    </row>
    <row r="583" spans="1:34"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c r="AH583" s="321"/>
    </row>
    <row r="584" spans="1:34"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c r="AH584" s="321"/>
    </row>
    <row r="585" spans="1:34"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c r="AH585" s="321"/>
    </row>
    <row r="586" spans="1:34"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c r="AH586" s="321"/>
    </row>
    <row r="587" spans="1:34"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c r="AH587" s="321"/>
    </row>
    <row r="588" spans="1:34"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c r="AH588" s="321"/>
    </row>
    <row r="589" spans="1:34"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c r="AH589" s="321"/>
    </row>
    <row r="590" spans="1:34"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c r="AH590" s="321"/>
    </row>
    <row r="591" spans="1:34"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c r="AH591" s="321"/>
    </row>
    <row r="592" spans="1:34"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c r="AH592" s="321"/>
    </row>
    <row r="593" spans="1:34"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c r="AH593" s="321"/>
    </row>
    <row r="594" spans="1:34"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c r="AH594" s="321"/>
    </row>
    <row r="595" spans="1:34"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c r="AH595" s="321"/>
    </row>
    <row r="596" spans="1:34"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c r="AH596" s="321"/>
    </row>
    <row r="597" spans="1:34"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c r="AH597" s="321"/>
    </row>
    <row r="598" spans="1:34"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c r="AH598" s="321"/>
    </row>
    <row r="599" spans="1:34"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c r="AH599" s="321"/>
    </row>
    <row r="600" spans="1:34"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c r="AH600" s="321"/>
    </row>
    <row r="601" spans="1:34"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c r="AH601" s="321"/>
    </row>
    <row r="602" spans="1:34"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c r="AH602" s="321"/>
    </row>
    <row r="603" spans="1:34"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c r="AH603" s="321"/>
    </row>
    <row r="604" spans="1:34"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c r="AH604" s="321"/>
    </row>
    <row r="605" spans="1:34"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c r="AH605" s="321"/>
    </row>
    <row r="606" spans="1:34"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c r="AH606" s="321"/>
    </row>
    <row r="607" spans="1:34"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c r="AH607" s="321"/>
    </row>
    <row r="608" spans="1:34"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c r="AH608" s="321"/>
    </row>
    <row r="609" spans="1:34"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c r="AH609" s="321"/>
    </row>
    <row r="610" spans="1:34"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c r="AH610" s="321"/>
    </row>
    <row r="611" spans="1:34"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c r="AH611" s="321"/>
    </row>
    <row r="612" spans="1:34"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c r="AH612" s="321"/>
    </row>
    <row r="613" spans="1:34"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row>
    <row r="614" spans="1:34"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c r="AH614" s="321"/>
    </row>
    <row r="615" spans="1:34"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c r="AH615" s="321"/>
    </row>
    <row r="616" spans="1:34"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c r="AH616" s="321"/>
    </row>
    <row r="617" spans="1:34"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c r="AH617" s="321"/>
    </row>
    <row r="618" spans="1:34"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c r="AH618" s="321"/>
    </row>
    <row r="619" spans="1:34"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c r="AH619" s="321"/>
    </row>
    <row r="620" spans="1:34"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c r="AH620" s="321"/>
    </row>
    <row r="621" spans="1:34"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c r="AH621" s="321"/>
    </row>
    <row r="622" spans="1:34"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c r="AH622" s="321"/>
    </row>
    <row r="623" spans="1:34"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c r="AH623" s="321"/>
    </row>
    <row r="624" spans="1:34"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c r="AH624" s="321"/>
    </row>
    <row r="625" spans="1:34"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c r="AH625" s="321"/>
    </row>
    <row r="626" spans="1:34"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c r="AH626" s="321"/>
    </row>
    <row r="627" spans="1:34"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c r="AH627" s="321"/>
    </row>
    <row r="628" spans="1:34"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c r="AH628" s="321"/>
    </row>
    <row r="629" spans="1:34"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c r="AH629" s="321"/>
    </row>
    <row r="630" spans="1:34"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c r="AH630" s="321"/>
    </row>
    <row r="631" spans="1:34"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c r="AH631" s="321"/>
    </row>
    <row r="632" spans="1:34"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c r="AH632" s="321"/>
    </row>
    <row r="633" spans="1:34"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c r="AH633" s="321"/>
    </row>
    <row r="634" spans="1:34"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c r="AH634" s="321"/>
    </row>
    <row r="635" spans="1:34"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c r="AH635" s="321"/>
    </row>
    <row r="636" spans="1:34"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c r="AH636" s="321"/>
    </row>
    <row r="637" spans="1:34"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c r="AH637" s="321"/>
    </row>
    <row r="638" spans="1:34"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c r="AH638" s="321"/>
    </row>
    <row r="639" spans="1:34"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c r="AH639" s="321"/>
    </row>
    <row r="640" spans="1:34"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c r="AH640" s="321"/>
    </row>
    <row r="641" spans="1:34"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c r="AH641" s="321"/>
    </row>
    <row r="642" spans="1:34"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c r="AH642" s="321"/>
    </row>
    <row r="643" spans="1:34"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c r="AH643" s="321"/>
    </row>
    <row r="644" spans="1:34"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c r="AH644" s="321"/>
    </row>
    <row r="645" spans="1:34"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c r="AH645" s="321"/>
    </row>
    <row r="646" spans="1:34"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c r="AH646" s="321"/>
    </row>
    <row r="647" spans="1:34"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c r="AH647" s="321"/>
    </row>
    <row r="648" spans="1:34"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c r="AH648" s="321"/>
    </row>
    <row r="649" spans="1:34"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c r="AH649" s="321"/>
    </row>
    <row r="650" spans="1:34"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c r="AH650" s="321"/>
    </row>
    <row r="651" spans="1:34"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c r="AH651" s="321"/>
    </row>
    <row r="652" spans="1:34"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c r="AH652" s="321"/>
    </row>
    <row r="653" spans="1:34"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c r="AH653" s="321"/>
    </row>
    <row r="654" spans="1:34"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c r="AH654" s="321"/>
    </row>
    <row r="655" spans="1:34"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c r="AH655" s="321"/>
    </row>
    <row r="656" spans="1:34"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c r="AH656" s="321"/>
    </row>
    <row r="657" spans="1:34"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c r="AH657" s="321"/>
    </row>
    <row r="658" spans="1:34"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c r="AH658" s="321"/>
    </row>
    <row r="659" spans="1:34"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c r="AH659" s="321"/>
    </row>
    <row r="660" spans="1:34"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c r="AH660" s="321"/>
    </row>
    <row r="661" spans="1:34"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c r="AH661" s="321"/>
    </row>
    <row r="662" spans="1:34"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c r="AH662" s="321"/>
    </row>
    <row r="663" spans="1:34"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c r="AH663" s="321"/>
    </row>
    <row r="664" spans="1:34"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c r="AH664" s="321"/>
    </row>
    <row r="665" spans="1:34"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c r="AH665" s="321"/>
    </row>
    <row r="666" spans="1:34"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c r="AH666" s="321"/>
    </row>
    <row r="667" spans="1:34"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c r="AH667" s="321"/>
    </row>
    <row r="668" spans="1:34"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c r="AH668" s="321"/>
    </row>
    <row r="669" spans="1:34"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c r="AH669" s="321"/>
    </row>
    <row r="670" spans="1:34"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c r="AH670" s="321"/>
    </row>
    <row r="671" spans="1:34"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c r="AH671" s="321"/>
    </row>
    <row r="672" spans="1:34"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c r="AH672" s="321"/>
    </row>
    <row r="673" spans="1:34"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c r="AH673" s="321"/>
    </row>
    <row r="674" spans="1:34"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c r="AH674" s="321"/>
    </row>
    <row r="675" spans="1:34"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c r="AH675" s="321"/>
    </row>
    <row r="676" spans="1:34"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c r="AH676" s="321"/>
    </row>
    <row r="677" spans="1:34"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c r="AH677" s="321"/>
    </row>
    <row r="678" spans="1:34"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c r="AH678" s="321"/>
    </row>
    <row r="679" spans="1:34"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c r="AH679" s="321"/>
    </row>
    <row r="680" spans="1:34"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c r="AH680" s="321"/>
    </row>
    <row r="681" spans="1:34"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c r="AH681" s="321"/>
    </row>
    <row r="682" spans="1:34"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c r="AH682" s="321"/>
    </row>
    <row r="683" spans="1:34"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c r="AH683" s="321"/>
    </row>
    <row r="684" spans="1:34"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c r="AH684" s="321"/>
    </row>
    <row r="685" spans="1:34"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c r="AH685" s="321"/>
    </row>
    <row r="686" spans="1:34"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c r="AH686" s="321"/>
    </row>
    <row r="687" spans="1:34"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c r="AH687" s="321"/>
    </row>
    <row r="688" spans="1:34"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c r="AH688" s="321"/>
    </row>
    <row r="689" spans="1:34"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c r="AH689" s="321"/>
    </row>
    <row r="690" spans="1:34"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c r="AH690" s="321"/>
    </row>
    <row r="691" spans="1:34"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c r="AH691" s="321"/>
    </row>
    <row r="692" spans="1:34"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c r="AH692" s="321"/>
    </row>
    <row r="693" spans="1:34"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c r="AH693" s="321"/>
    </row>
    <row r="694" spans="1:34"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c r="AH694" s="321"/>
    </row>
    <row r="695" spans="1:34"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c r="AH695" s="321"/>
    </row>
    <row r="696" spans="1:34"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c r="AH696" s="321"/>
    </row>
    <row r="697" spans="1:34"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c r="AH697" s="321"/>
    </row>
    <row r="698" spans="1:34"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c r="AH698" s="321"/>
    </row>
    <row r="699" spans="1:34"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row>
    <row r="700" spans="1:34"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c r="AH700" s="321"/>
    </row>
    <row r="701" spans="1:34"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c r="AH701" s="321"/>
    </row>
    <row r="702" spans="1:34"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c r="AH702" s="321"/>
    </row>
    <row r="703" spans="1:34"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c r="AH703" s="321"/>
    </row>
    <row r="704" spans="1:34"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c r="AH704" s="321"/>
    </row>
    <row r="705" spans="1:34"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c r="AH705" s="321"/>
    </row>
    <row r="706" spans="1:34"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c r="AH706" s="321"/>
    </row>
    <row r="707" spans="1:34"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c r="AH707" s="321"/>
    </row>
    <row r="708" spans="1:34"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c r="AH708" s="321"/>
    </row>
    <row r="709" spans="1:34"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c r="AH709" s="321"/>
    </row>
    <row r="710" spans="1:34"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c r="AH710" s="321"/>
    </row>
    <row r="711" spans="1:34"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c r="AH711" s="321"/>
    </row>
    <row r="712" spans="1:34"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c r="AH712" s="321"/>
    </row>
    <row r="713" spans="1:34"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c r="AH713" s="321"/>
    </row>
    <row r="714" spans="1:34"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c r="AH714" s="321"/>
    </row>
    <row r="715" spans="1:34"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c r="AH715" s="321"/>
    </row>
    <row r="716" spans="1:34"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c r="AH716" s="321"/>
    </row>
    <row r="717" spans="1:34"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c r="AH717" s="321"/>
    </row>
    <row r="718" spans="1:34"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c r="AH718" s="321"/>
    </row>
    <row r="719" spans="1:34"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c r="AH719" s="321"/>
    </row>
    <row r="720" spans="1:34"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c r="AH720" s="321"/>
    </row>
    <row r="721" spans="1:34"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c r="AH721" s="321"/>
    </row>
    <row r="722" spans="1:34"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c r="AH722" s="321"/>
    </row>
    <row r="723" spans="1:34"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c r="AH723" s="321"/>
    </row>
    <row r="724" spans="1:34"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c r="AH724" s="321"/>
    </row>
    <row r="725" spans="1:34"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c r="AH725" s="321"/>
    </row>
    <row r="726" spans="1:34"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c r="AH726" s="321"/>
    </row>
    <row r="727" spans="1:34"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c r="AH727" s="321"/>
    </row>
    <row r="728" spans="1:34"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c r="AH728" s="321"/>
    </row>
    <row r="729" spans="1:34"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c r="AH729" s="321"/>
    </row>
    <row r="730" spans="1:34"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c r="AH730" s="321"/>
    </row>
    <row r="731" spans="1:34"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c r="AH731" s="321"/>
    </row>
    <row r="732" spans="1:34"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c r="AH732" s="321"/>
    </row>
    <row r="733" spans="1:34"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c r="AH733" s="321"/>
    </row>
    <row r="734" spans="1:34"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c r="AH734" s="321"/>
    </row>
    <row r="735" spans="1:34"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c r="AH735" s="321"/>
    </row>
    <row r="736" spans="1:34"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c r="AH736" s="321"/>
    </row>
    <row r="737" spans="1:34"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c r="AH737" s="321"/>
    </row>
    <row r="738" spans="1:34"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c r="AH738" s="321"/>
    </row>
    <row r="739" spans="1:34"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c r="AH739" s="321"/>
    </row>
    <row r="740" spans="1:34"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c r="AH740" s="321"/>
    </row>
    <row r="741" spans="1:34"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c r="AH741" s="321"/>
    </row>
    <row r="742" spans="1:34"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c r="AH742" s="321"/>
    </row>
    <row r="743" spans="1:34"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c r="AH743" s="321"/>
    </row>
    <row r="744" spans="1:34"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c r="AH744" s="321"/>
    </row>
    <row r="745" spans="1:34"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c r="AH745" s="321"/>
    </row>
    <row r="746" spans="1:34"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c r="AH746" s="321"/>
    </row>
    <row r="747" spans="1:34"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c r="AH747" s="321"/>
    </row>
    <row r="748" spans="1:34"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c r="AH748" s="321"/>
    </row>
    <row r="749" spans="1:34"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c r="AH749" s="321"/>
    </row>
    <row r="750" spans="1:34"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c r="AH750" s="321"/>
    </row>
    <row r="751" spans="1:34"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c r="AH751" s="321"/>
    </row>
    <row r="752" spans="1:34"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c r="AH752" s="321"/>
    </row>
    <row r="753" spans="1:34"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c r="AH753" s="321"/>
    </row>
    <row r="754" spans="1:34"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c r="AH754" s="321"/>
    </row>
    <row r="755" spans="1:34"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c r="AH755" s="321"/>
    </row>
    <row r="756" spans="1:34"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c r="AH756" s="321"/>
    </row>
    <row r="757" spans="1:34"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c r="AH757" s="321"/>
    </row>
    <row r="758" spans="1:34"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c r="AH758" s="321"/>
    </row>
    <row r="759" spans="1:34"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c r="AH759" s="321"/>
    </row>
    <row r="760" spans="1:34"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c r="AH760" s="321"/>
    </row>
    <row r="761" spans="1:34"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c r="AH761" s="321"/>
    </row>
    <row r="762" spans="1:34"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c r="AH762" s="321"/>
    </row>
    <row r="763" spans="1:34"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c r="AH763" s="321"/>
    </row>
    <row r="764" spans="1:34"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c r="AH764" s="321"/>
    </row>
    <row r="765" spans="1:34"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c r="AH765" s="321"/>
    </row>
    <row r="766" spans="1:34"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c r="AH766" s="321"/>
    </row>
    <row r="767" spans="1:34"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c r="AH767" s="321"/>
    </row>
    <row r="768" spans="1:34"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c r="AH768" s="321"/>
    </row>
    <row r="769" spans="1:34"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c r="AH769" s="321"/>
    </row>
    <row r="770" spans="1:34"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c r="AH770" s="321"/>
    </row>
    <row r="771" spans="1:34"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c r="AH771" s="321"/>
    </row>
    <row r="772" spans="1:34"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c r="AH772" s="321"/>
    </row>
    <row r="773" spans="1:34"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c r="AH773" s="321"/>
    </row>
    <row r="774" spans="1:34"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c r="AH774" s="321"/>
    </row>
    <row r="775" spans="1:34"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c r="AH775" s="321"/>
    </row>
    <row r="776" spans="1:34"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c r="AH776" s="321"/>
    </row>
    <row r="777" spans="1:34"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row>
    <row r="778" spans="1:34"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c r="AH778" s="321"/>
    </row>
    <row r="779" spans="1:34"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c r="AH779" s="321"/>
    </row>
    <row r="780" spans="1:34"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c r="AH780" s="321"/>
    </row>
    <row r="781" spans="1:34"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c r="AH781" s="321"/>
    </row>
    <row r="782" spans="1:34"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c r="AH782" s="321"/>
    </row>
    <row r="783" spans="1:34"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c r="AH783" s="321"/>
    </row>
    <row r="784" spans="1:34"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c r="AH784" s="321"/>
    </row>
    <row r="785" spans="1:34"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c r="AH785" s="321"/>
    </row>
    <row r="786" spans="1:34"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c r="AH786" s="321"/>
    </row>
    <row r="787" spans="1:34"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c r="AH787" s="321"/>
    </row>
    <row r="788" spans="1:34"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c r="AH788" s="321"/>
    </row>
    <row r="789" spans="1:34"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c r="AH789" s="321"/>
    </row>
    <row r="790" spans="1:34"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c r="AH790" s="321"/>
    </row>
    <row r="791" spans="1:34"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c r="AH791" s="321"/>
    </row>
    <row r="792" spans="1:34"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c r="AH792" s="321"/>
    </row>
    <row r="793" spans="1:34"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c r="AH793" s="321"/>
    </row>
    <row r="794" spans="1:34"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c r="AH794" s="321"/>
    </row>
    <row r="795" spans="1:34"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c r="AH795" s="321"/>
    </row>
    <row r="796" spans="1:34"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c r="AH796" s="321"/>
    </row>
    <row r="797" spans="1:34"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c r="AH797" s="321"/>
    </row>
    <row r="798" spans="1:34"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c r="AH798" s="321"/>
    </row>
    <row r="799" spans="1:34"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c r="AH799" s="321"/>
    </row>
    <row r="800" spans="1:34"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c r="AH800" s="321"/>
    </row>
    <row r="801" spans="1:34"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c r="AH801" s="321"/>
    </row>
    <row r="802" spans="1:34"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c r="AH802" s="321"/>
    </row>
    <row r="803" spans="1:34"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c r="AH803" s="321"/>
    </row>
    <row r="804" spans="1:34"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c r="AH804" s="321"/>
    </row>
    <row r="805" spans="1:34"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c r="AH805" s="321"/>
    </row>
    <row r="806" spans="1:34"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c r="AH806" s="321"/>
    </row>
    <row r="807" spans="1:34"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c r="AH807" s="321"/>
    </row>
    <row r="808" spans="1:34"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c r="AH808" s="321"/>
    </row>
    <row r="809" spans="1:34"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c r="AH809" s="321"/>
    </row>
    <row r="810" spans="1:34"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c r="AH810" s="321"/>
    </row>
    <row r="811" spans="1:34"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c r="AH811" s="321"/>
    </row>
    <row r="812" spans="1:34"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c r="AH812" s="321"/>
    </row>
    <row r="813" spans="1:34"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c r="AH813" s="321"/>
    </row>
    <row r="814" spans="1:34"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c r="AH814" s="321"/>
    </row>
    <row r="815" spans="1:34"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c r="AH815" s="321"/>
    </row>
    <row r="816" spans="1:34"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c r="AH816" s="321"/>
    </row>
    <row r="817" spans="1:34"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c r="AH817" s="321"/>
    </row>
    <row r="818" spans="1:34"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c r="AH818" s="321"/>
    </row>
    <row r="819" spans="1:34"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c r="AH819" s="321"/>
    </row>
    <row r="820" spans="1:34"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c r="AH820" s="321"/>
    </row>
    <row r="821" spans="1:34"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c r="AH821" s="321"/>
    </row>
    <row r="822" spans="1:34"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c r="AH822" s="321"/>
    </row>
    <row r="823" spans="1:34"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c r="AH823" s="321"/>
    </row>
    <row r="824" spans="1:34"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c r="AH824" s="321"/>
    </row>
    <row r="825" spans="1:34"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c r="AH825" s="321"/>
    </row>
    <row r="826" spans="1:34"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c r="AH826" s="321"/>
    </row>
    <row r="827" spans="1:34"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c r="AH827" s="321"/>
    </row>
    <row r="828" spans="1:34"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c r="AH828" s="321"/>
    </row>
    <row r="829" spans="1:34"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c r="AH829" s="321"/>
    </row>
    <row r="830" spans="1:34"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c r="AH830" s="321"/>
    </row>
    <row r="831" spans="1:34"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c r="AH831" s="321"/>
    </row>
    <row r="832" spans="1:34"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c r="AH832" s="321"/>
    </row>
    <row r="833" spans="1:34"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c r="AH833" s="321"/>
    </row>
    <row r="834" spans="1:34"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c r="AH834" s="321"/>
    </row>
    <row r="835" spans="1:34"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c r="AH835" s="321"/>
    </row>
    <row r="836" spans="1:34"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c r="AH836" s="321"/>
    </row>
    <row r="837" spans="1:34"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c r="AH837" s="321"/>
    </row>
    <row r="838" spans="1:34"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c r="AH838" s="321"/>
    </row>
    <row r="839" spans="1:34"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c r="AH839" s="321"/>
    </row>
    <row r="840" spans="1:34"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c r="AH840" s="321"/>
    </row>
    <row r="841" spans="1:34"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c r="AH841" s="321"/>
    </row>
    <row r="842" spans="1:34"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c r="AH842" s="321"/>
    </row>
    <row r="843" spans="1:34"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c r="AH843" s="321"/>
    </row>
    <row r="844" spans="1:34"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c r="AH844" s="321"/>
    </row>
    <row r="845" spans="1:34"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c r="AH845" s="321"/>
    </row>
    <row r="846" spans="1:34"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c r="AH846" s="321"/>
    </row>
    <row r="847" spans="1:34"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c r="AH847" s="321"/>
    </row>
    <row r="848" spans="1:34"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c r="AH848" s="321"/>
    </row>
    <row r="849" spans="1:34"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c r="AH849" s="321"/>
    </row>
    <row r="850" spans="1:34"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c r="AH850" s="321"/>
    </row>
    <row r="851" spans="1:34"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c r="AH851" s="321"/>
    </row>
    <row r="852" spans="1:34"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c r="AH852" s="321"/>
    </row>
    <row r="853" spans="1:34"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c r="AH853" s="321"/>
    </row>
    <row r="854" spans="1:34"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c r="AH854" s="321"/>
    </row>
    <row r="855" spans="1:34"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c r="AH855" s="321"/>
    </row>
    <row r="856" spans="1:34"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c r="AH856" s="321"/>
    </row>
    <row r="857" spans="1:34"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c r="AH857" s="321"/>
    </row>
    <row r="858" spans="1:34"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c r="AH858" s="321"/>
    </row>
    <row r="859" spans="1:34"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c r="AH859" s="321"/>
    </row>
    <row r="860" spans="1:34"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c r="AH860" s="321"/>
    </row>
    <row r="861" spans="1:34"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c r="AH861" s="321"/>
    </row>
    <row r="862" spans="1:34"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c r="AH862" s="321"/>
    </row>
    <row r="863" spans="1:34"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c r="AH863" s="321"/>
    </row>
    <row r="864" spans="1:34"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c r="AH864" s="321"/>
    </row>
    <row r="865" spans="1:34"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c r="AH865" s="321"/>
    </row>
    <row r="866" spans="1:34"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c r="AH866" s="321"/>
    </row>
    <row r="867" spans="1:34"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c r="AH867" s="321"/>
    </row>
    <row r="868" spans="1:34"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c r="AH868" s="321"/>
    </row>
    <row r="869" spans="1:34"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c r="AH869" s="321"/>
    </row>
    <row r="870" spans="1:34"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c r="AH870" s="321"/>
    </row>
    <row r="871" spans="1:34"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c r="AH871" s="321"/>
    </row>
    <row r="872" spans="1:34"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c r="AH872" s="321"/>
    </row>
    <row r="873" spans="1:34"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c r="AH873" s="321"/>
    </row>
    <row r="874" spans="1:34"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c r="AH874" s="321"/>
    </row>
    <row r="875" spans="1:34"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c r="AH875" s="321"/>
    </row>
    <row r="876" spans="1:34"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c r="AH876" s="321"/>
    </row>
    <row r="877" spans="1:34"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c r="AH877" s="321"/>
    </row>
    <row r="878" spans="1:34"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c r="AH878" s="321"/>
    </row>
    <row r="879" spans="1:34"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c r="AH879" s="321"/>
    </row>
    <row r="880" spans="1:34"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c r="AH880" s="321"/>
    </row>
    <row r="881" spans="1:34"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c r="AH881" s="321"/>
    </row>
    <row r="882" spans="1:34"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c r="AH882" s="321"/>
    </row>
    <row r="883" spans="1:34"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c r="AH883" s="321"/>
    </row>
    <row r="884" spans="1:34"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c r="AH884" s="321"/>
    </row>
    <row r="885" spans="1:34"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c r="AH885" s="321"/>
    </row>
    <row r="886" spans="1:34"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c r="AH886" s="321"/>
    </row>
    <row r="887" spans="1:34"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c r="AH887" s="321"/>
    </row>
    <row r="888" spans="1:34"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c r="AH888" s="321"/>
    </row>
    <row r="889" spans="1:34"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c r="AH889" s="321"/>
    </row>
    <row r="890" spans="1:34"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c r="AH890" s="321"/>
    </row>
    <row r="891" spans="1:34"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c r="AH891" s="321"/>
    </row>
    <row r="892" spans="1:34"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c r="AH892" s="321"/>
    </row>
    <row r="893" spans="1:34"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c r="AH893" s="321"/>
    </row>
    <row r="894" spans="1:34"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c r="AH894" s="321"/>
    </row>
    <row r="895" spans="1:34"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c r="AH895" s="321"/>
    </row>
    <row r="896" spans="1:34"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c r="AH896" s="321"/>
    </row>
    <row r="897" spans="1:34"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c r="AH897" s="321"/>
    </row>
    <row r="898" spans="1:34"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c r="AH898" s="321"/>
    </row>
    <row r="899" spans="1:34"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c r="AH899" s="321"/>
    </row>
    <row r="900" spans="1:34"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c r="AH900" s="321"/>
    </row>
    <row r="901" spans="1:34"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c r="AH901" s="321"/>
    </row>
    <row r="902" spans="1:34"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c r="AH902" s="321"/>
    </row>
    <row r="903" spans="1:34"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c r="AH903" s="321"/>
    </row>
    <row r="904" spans="1:34"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c r="AH904" s="321"/>
    </row>
    <row r="905" spans="1:34"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c r="AH905" s="321"/>
    </row>
    <row r="906" spans="1:34"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c r="AH906" s="321"/>
    </row>
    <row r="907" spans="1:34"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c r="AH907" s="321"/>
    </row>
    <row r="908" spans="1:34"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c r="AH908" s="321"/>
    </row>
    <row r="909" spans="1:34"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c r="AH909" s="321"/>
    </row>
    <row r="910" spans="1:34"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c r="AH910" s="321"/>
    </row>
    <row r="911" spans="1:34"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c r="AH911" s="321"/>
    </row>
    <row r="912" spans="1:34"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c r="AH912" s="321"/>
    </row>
    <row r="913" spans="1:34"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c r="AH913" s="321"/>
    </row>
    <row r="914" spans="1:34"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c r="AH914" s="321"/>
    </row>
    <row r="915" spans="1:34"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c r="AH915" s="321"/>
    </row>
    <row r="916" spans="1:34"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c r="AH916" s="321"/>
    </row>
    <row r="917" spans="1:34"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c r="AH917" s="321"/>
    </row>
    <row r="918" spans="1:34"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c r="AH918" s="321"/>
    </row>
    <row r="919" spans="1:34"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c r="AH919" s="321"/>
    </row>
    <row r="920" spans="1:34"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c r="AH920" s="321"/>
    </row>
    <row r="921" spans="1:34"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c r="AH921" s="321"/>
    </row>
    <row r="922" spans="1:34"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c r="AH922" s="321"/>
    </row>
    <row r="923" spans="1:34"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c r="AH923" s="321"/>
    </row>
    <row r="924" spans="1:34"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c r="AH924" s="321"/>
    </row>
    <row r="925" spans="1:34"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c r="AH925" s="321"/>
    </row>
    <row r="926" spans="1:34"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c r="AH926" s="321"/>
    </row>
    <row r="927" spans="1:34"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c r="AH927" s="321"/>
    </row>
    <row r="928" spans="1:34"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c r="AH928" s="321"/>
    </row>
    <row r="929" spans="1:34"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c r="AH929" s="321"/>
    </row>
    <row r="930" spans="1:34"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c r="AH930" s="321"/>
    </row>
    <row r="931" spans="1:34"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c r="AH931" s="321"/>
    </row>
    <row r="932" spans="1:34"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c r="AH932" s="321"/>
    </row>
    <row r="933" spans="1:34"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c r="AH933" s="321"/>
    </row>
    <row r="934" spans="1:34"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c r="AH934" s="321"/>
    </row>
    <row r="935" spans="1:34"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c r="AH935" s="321"/>
    </row>
    <row r="936" spans="1:34"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c r="AH936" s="321"/>
    </row>
    <row r="937" spans="1:34"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c r="AH937" s="321"/>
    </row>
    <row r="938" spans="1:34"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c r="AH938" s="321"/>
    </row>
    <row r="939" spans="1:34"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c r="AH939" s="321"/>
    </row>
    <row r="940" spans="1:34"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c r="AH940" s="321"/>
    </row>
    <row r="941" spans="1:34"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c r="AH941" s="321"/>
    </row>
    <row r="942" spans="1:34"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c r="AH942" s="321"/>
    </row>
    <row r="943" spans="1:34"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c r="AH943" s="321"/>
    </row>
    <row r="944" spans="1:34"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c r="AH944" s="321"/>
    </row>
    <row r="945" spans="1:34"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c r="AH945" s="321"/>
    </row>
    <row r="946" spans="1:34"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c r="AH946" s="321"/>
    </row>
    <row r="947" spans="1:34"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c r="AH947" s="321"/>
    </row>
    <row r="948" spans="1:34"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c r="AH948" s="321"/>
    </row>
    <row r="949" spans="1:34"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c r="AH949" s="321"/>
    </row>
    <row r="950" spans="1:34"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c r="AH950" s="321"/>
    </row>
    <row r="951" spans="1:34"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c r="AH951" s="321"/>
    </row>
    <row r="952" spans="1:34"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c r="AH952" s="321"/>
    </row>
    <row r="953" spans="1:34"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c r="AH953" s="321"/>
    </row>
    <row r="954" spans="1:34"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c r="AH954" s="321"/>
    </row>
    <row r="955" spans="1:34"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c r="AH955" s="321"/>
    </row>
    <row r="956" spans="1:34"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c r="AH956" s="321"/>
    </row>
    <row r="957" spans="1:34"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c r="AH957" s="321"/>
    </row>
    <row r="958" spans="1:34"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c r="AH958" s="321"/>
    </row>
    <row r="959" spans="1:34"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c r="AH959" s="321"/>
    </row>
    <row r="960" spans="1:34"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c r="AH960" s="321"/>
    </row>
    <row r="961" spans="1:34"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c r="AH961" s="321"/>
    </row>
    <row r="962" spans="1:34"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c r="AH962" s="321"/>
    </row>
    <row r="963" spans="1:34"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c r="AH963" s="321"/>
    </row>
    <row r="964" spans="1:34"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c r="AH964" s="321"/>
    </row>
    <row r="965" spans="1:34"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c r="AH965" s="321"/>
    </row>
    <row r="966" spans="1:34"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c r="AH966" s="321"/>
    </row>
    <row r="967" spans="1:34"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c r="AH967" s="321"/>
    </row>
    <row r="968" spans="1:34"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c r="AH968" s="321"/>
    </row>
    <row r="969" spans="1:34"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c r="AH969" s="321"/>
    </row>
    <row r="970" spans="1:34"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c r="AH970" s="321"/>
    </row>
    <row r="971" spans="1:34"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c r="AH971" s="321"/>
    </row>
    <row r="972" spans="1:34"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c r="AH972" s="321"/>
    </row>
    <row r="973" spans="1:34"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c r="AH973" s="321"/>
    </row>
    <row r="974" spans="1:34"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c r="AH974" s="321"/>
    </row>
    <row r="975" spans="1:34"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c r="AH975" s="321"/>
    </row>
    <row r="976" spans="1:34"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c r="AH976" s="321"/>
    </row>
    <row r="977" spans="1:34"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c r="AH977" s="321"/>
    </row>
    <row r="978" spans="1:34"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c r="AH978" s="321"/>
    </row>
    <row r="979" spans="1:34"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c r="AH979" s="321"/>
    </row>
    <row r="980" spans="1:34"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c r="AH980" s="321"/>
    </row>
    <row r="981" spans="1:34"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c r="AH981" s="321"/>
    </row>
    <row r="982" spans="1:34"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c r="AH982" s="321"/>
    </row>
    <row r="983" spans="1:34"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c r="AH983" s="321"/>
    </row>
    <row r="984" spans="1:34"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c r="AH984" s="321"/>
    </row>
    <row r="985" spans="1:34"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c r="AH985" s="321"/>
    </row>
    <row r="986" spans="1:34"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c r="AH986" s="321"/>
    </row>
    <row r="987" spans="1:34"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c r="AH987" s="321"/>
    </row>
    <row r="988" spans="1:34"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c r="AH988" s="321"/>
    </row>
    <row r="989" spans="1:34"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c r="AH989" s="321"/>
    </row>
    <row r="990" spans="1:34"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c r="AH990" s="321"/>
    </row>
    <row r="991" spans="1:34"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c r="AH991" s="321"/>
    </row>
    <row r="992" spans="1:34"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c r="AH992" s="321"/>
    </row>
    <row r="993" spans="1:34"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c r="AH993" s="321"/>
    </row>
    <row r="994" spans="1:34"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c r="AH994" s="321"/>
    </row>
    <row r="995" spans="1:34"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c r="AH995" s="321"/>
    </row>
    <row r="996" spans="1:34"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c r="AH996" s="321"/>
    </row>
    <row r="997" spans="1:34"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c r="AH997" s="321"/>
    </row>
    <row r="998" spans="1:34"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c r="AH998" s="321"/>
    </row>
    <row r="999" spans="1:34"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c r="AH999" s="321"/>
    </row>
    <row r="1000" spans="1:34"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c r="AH1000" s="321"/>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row>
    <row r="2" spans="1:34"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c r="AE2" s="321"/>
      <c r="AF2" s="321"/>
      <c r="AG2" s="321"/>
      <c r="AH2" s="321"/>
    </row>
    <row r="3" spans="1:34"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c r="AE3" s="321"/>
      <c r="AF3" s="321"/>
      <c r="AG3" s="321"/>
      <c r="AH3" s="321"/>
    </row>
    <row r="4" spans="1:34"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c r="AE4" s="321"/>
      <c r="AF4" s="321"/>
      <c r="AG4" s="321"/>
      <c r="AH4" s="321"/>
    </row>
    <row r="5" spans="1:34"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c r="AE5" s="321"/>
      <c r="AF5" s="321"/>
      <c r="AG5" s="321"/>
      <c r="AH5" s="321"/>
    </row>
    <row r="6" spans="1:34"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c r="AE6" s="321"/>
      <c r="AF6" s="321"/>
      <c r="AG6" s="975" t="s">
        <v>745</v>
      </c>
      <c r="AH6" s="990"/>
    </row>
    <row r="7" spans="1:34"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321"/>
      <c r="AG7" s="321"/>
      <c r="AH7" s="321"/>
    </row>
    <row r="8" spans="1:34"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321"/>
      <c r="AG8" s="321"/>
      <c r="AH8" s="321"/>
    </row>
    <row r="9" spans="1:34"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52" t="s">
        <v>746</v>
      </c>
      <c r="AH9" s="52" t="s">
        <v>747</v>
      </c>
    </row>
    <row r="10" spans="1:34" ht="30" customHeight="1">
      <c r="A10" s="321"/>
      <c r="B10" s="31"/>
      <c r="C10" s="607" t="s">
        <v>123</v>
      </c>
      <c r="D10" s="990"/>
      <c r="E10" s="608" t="s">
        <v>118</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c r="AE10" s="321"/>
      <c r="AF10" s="321"/>
      <c r="AG10" s="37" t="s">
        <v>749</v>
      </c>
      <c r="AH10" s="37">
        <v>28</v>
      </c>
    </row>
    <row r="11" spans="1:34"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c r="AE11" s="321"/>
      <c r="AF11" s="321"/>
      <c r="AG11" s="37" t="s">
        <v>750</v>
      </c>
      <c r="AH11" s="37">
        <v>100</v>
      </c>
    </row>
    <row r="12" spans="1:34" ht="29.25" customHeight="1">
      <c r="A12" s="321"/>
      <c r="B12" s="31"/>
      <c r="C12" s="616" t="s">
        <v>125</v>
      </c>
      <c r="D12" s="995"/>
      <c r="E12" s="615" t="s">
        <v>763</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c r="AE12" s="321"/>
      <c r="AF12" s="321"/>
      <c r="AG12" s="37" t="s">
        <v>751</v>
      </c>
      <c r="AH12" s="37">
        <v>34</v>
      </c>
    </row>
    <row r="13" spans="1:34"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21"/>
      <c r="AG13" s="37" t="s">
        <v>753</v>
      </c>
      <c r="AH13" s="37">
        <v>100</v>
      </c>
    </row>
    <row r="14" spans="1:34" ht="15" customHeight="1">
      <c r="A14" s="321"/>
      <c r="B14" s="31"/>
      <c r="C14" s="607" t="s">
        <v>127</v>
      </c>
      <c r="D14" s="990"/>
      <c r="E14" s="332"/>
      <c r="F14" s="606"/>
      <c r="G14" s="990"/>
      <c r="H14" s="990"/>
      <c r="I14" s="990"/>
      <c r="J14" s="990"/>
      <c r="K14" s="990"/>
      <c r="L14" s="990"/>
      <c r="M14" s="990"/>
      <c r="N14" s="990"/>
      <c r="O14" s="990"/>
      <c r="P14" s="990"/>
      <c r="Q14" s="990"/>
      <c r="R14" s="990"/>
      <c r="S14" s="990"/>
      <c r="T14" s="990"/>
      <c r="U14" s="990"/>
      <c r="V14" s="990"/>
      <c r="W14" s="990"/>
      <c r="X14" s="990"/>
      <c r="Y14" s="990"/>
      <c r="Z14" s="990"/>
      <c r="AA14" s="990"/>
      <c r="AB14" s="989"/>
      <c r="AC14" s="321"/>
      <c r="AD14" s="321"/>
      <c r="AE14" s="321"/>
      <c r="AF14" s="321"/>
      <c r="AG14" s="37" t="s">
        <v>754</v>
      </c>
      <c r="AH14" s="37">
        <v>38</v>
      </c>
    </row>
    <row r="15" spans="1:34" ht="29.25" customHeight="1">
      <c r="A15" s="321"/>
      <c r="B15" s="31"/>
      <c r="C15" s="608" t="s">
        <v>764</v>
      </c>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81"/>
      <c r="AB15" s="333"/>
      <c r="AC15" s="321"/>
      <c r="AD15" s="321"/>
      <c r="AE15" s="321"/>
      <c r="AF15" s="321"/>
      <c r="AG15" s="37" t="s">
        <v>755</v>
      </c>
      <c r="AH15" s="37">
        <v>100</v>
      </c>
    </row>
    <row r="16" spans="1:34" ht="15" customHeight="1">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c r="AE16" s="321"/>
      <c r="AF16" s="321"/>
      <c r="AG16" s="37" t="s">
        <v>756</v>
      </c>
      <c r="AH16" s="37">
        <v>15</v>
      </c>
    </row>
    <row r="17" spans="1:34" ht="15" customHeight="1">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c r="AE17" s="321"/>
      <c r="AF17" s="321"/>
      <c r="AG17" s="321"/>
      <c r="AH17" s="321"/>
    </row>
    <row r="18" spans="1:34" ht="15" customHeight="1">
      <c r="A18" s="321"/>
      <c r="B18" s="31"/>
      <c r="C18" s="617"/>
      <c r="D18" s="986"/>
      <c r="E18" s="986"/>
      <c r="F18" s="986"/>
      <c r="G18" s="986"/>
      <c r="H18" s="986"/>
      <c r="I18" s="986"/>
      <c r="J18" s="986"/>
      <c r="K18" s="986"/>
      <c r="L18" s="986"/>
      <c r="M18" s="986"/>
      <c r="N18" s="986"/>
      <c r="O18" s="986"/>
      <c r="P18" s="987"/>
      <c r="Q18" s="321"/>
      <c r="R18" s="609"/>
      <c r="S18" s="994"/>
      <c r="T18" s="994"/>
      <c r="U18" s="994"/>
      <c r="V18" s="994"/>
      <c r="W18" s="994"/>
      <c r="X18" s="994"/>
      <c r="Y18" s="994"/>
      <c r="Z18" s="994"/>
      <c r="AA18" s="981"/>
      <c r="AB18" s="329"/>
      <c r="AC18" s="321"/>
      <c r="AD18" s="321"/>
      <c r="AE18" s="321"/>
      <c r="AF18" s="321"/>
      <c r="AG18" s="321"/>
      <c r="AH18" s="321"/>
    </row>
    <row r="19" spans="1:34" ht="15" customHeight="1">
      <c r="A19" s="321"/>
      <c r="B19" s="31"/>
      <c r="C19" s="988"/>
      <c r="D19" s="980"/>
      <c r="E19" s="980"/>
      <c r="F19" s="980"/>
      <c r="G19" s="980"/>
      <c r="H19" s="980"/>
      <c r="I19" s="980"/>
      <c r="J19" s="980"/>
      <c r="K19" s="980"/>
      <c r="L19" s="980"/>
      <c r="M19" s="980"/>
      <c r="N19" s="980"/>
      <c r="O19" s="980"/>
      <c r="P19" s="989"/>
      <c r="Q19" s="321"/>
      <c r="R19" s="321"/>
      <c r="S19" s="321"/>
      <c r="T19" s="321"/>
      <c r="U19" s="321"/>
      <c r="V19" s="321"/>
      <c r="W19" s="321"/>
      <c r="X19" s="321"/>
      <c r="Y19" s="321"/>
      <c r="Z19" s="321"/>
      <c r="AA19" s="321"/>
      <c r="AB19" s="329"/>
      <c r="AC19" s="321"/>
      <c r="AD19" s="321"/>
      <c r="AE19" s="321"/>
      <c r="AF19" s="321"/>
      <c r="AG19" s="321"/>
      <c r="AH19" s="321"/>
    </row>
    <row r="20" spans="1:34" ht="15" customHeight="1">
      <c r="A20" s="321"/>
      <c r="B20" s="31"/>
      <c r="C20" s="988"/>
      <c r="D20" s="980"/>
      <c r="E20" s="980"/>
      <c r="F20" s="980"/>
      <c r="G20" s="980"/>
      <c r="H20" s="980"/>
      <c r="I20" s="980"/>
      <c r="J20" s="980"/>
      <c r="K20" s="980"/>
      <c r="L20" s="980"/>
      <c r="M20" s="980"/>
      <c r="N20" s="980"/>
      <c r="O20" s="980"/>
      <c r="P20" s="989"/>
      <c r="Q20" s="331"/>
      <c r="R20" s="334" t="s">
        <v>130</v>
      </c>
      <c r="S20" s="334"/>
      <c r="T20" s="334"/>
      <c r="U20" s="334"/>
      <c r="V20" s="334"/>
      <c r="W20" s="331"/>
      <c r="X20" s="331"/>
      <c r="Y20" s="331"/>
      <c r="Z20" s="321"/>
      <c r="AA20" s="331"/>
      <c r="AB20" s="329"/>
      <c r="AC20" s="321"/>
      <c r="AD20" s="321"/>
      <c r="AE20" s="321"/>
      <c r="AF20" s="321"/>
      <c r="AG20" s="356">
        <f>+(((((AH10/100)*AH11)+((AH12/100)*AH13)+((AH14/100)*AH15))*AH16)/100)</f>
        <v>15</v>
      </c>
      <c r="AH20" s="321"/>
    </row>
    <row r="21" spans="1:34" ht="15" customHeight="1">
      <c r="A21" s="321"/>
      <c r="B21" s="31"/>
      <c r="C21" s="988"/>
      <c r="D21" s="980"/>
      <c r="E21" s="980"/>
      <c r="F21" s="980"/>
      <c r="G21" s="980"/>
      <c r="H21" s="980"/>
      <c r="I21" s="980"/>
      <c r="J21" s="980"/>
      <c r="K21" s="980"/>
      <c r="L21" s="980"/>
      <c r="M21" s="980"/>
      <c r="N21" s="980"/>
      <c r="O21" s="980"/>
      <c r="P21" s="989"/>
      <c r="Q21" s="321"/>
      <c r="R21" s="37"/>
      <c r="S21" s="321" t="s">
        <v>15</v>
      </c>
      <c r="T21" s="321"/>
      <c r="U21" s="37"/>
      <c r="V21" s="321" t="s">
        <v>27</v>
      </c>
      <c r="W21" s="321"/>
      <c r="X21" s="37"/>
      <c r="Y21" s="336" t="s">
        <v>46</v>
      </c>
      <c r="Z21" s="321"/>
      <c r="AA21" s="321"/>
      <c r="AB21" s="329"/>
      <c r="AC21" s="321"/>
      <c r="AD21" s="321"/>
      <c r="AE21" s="321"/>
      <c r="AF21" s="321"/>
      <c r="AG21" s="321"/>
      <c r="AH21" s="321"/>
    </row>
    <row r="22" spans="1:34" ht="15" customHeight="1">
      <c r="A22" s="321"/>
      <c r="B22" s="31"/>
      <c r="C22" s="988"/>
      <c r="D22" s="980"/>
      <c r="E22" s="980"/>
      <c r="F22" s="980"/>
      <c r="G22" s="980"/>
      <c r="H22" s="980"/>
      <c r="I22" s="980"/>
      <c r="J22" s="980"/>
      <c r="K22" s="980"/>
      <c r="L22" s="980"/>
      <c r="M22" s="980"/>
      <c r="N22" s="980"/>
      <c r="O22" s="980"/>
      <c r="P22" s="989"/>
      <c r="Q22" s="321"/>
      <c r="R22" s="321"/>
      <c r="S22" s="321"/>
      <c r="T22" s="321"/>
      <c r="U22" s="321"/>
      <c r="V22" s="321"/>
      <c r="W22" s="321"/>
      <c r="X22" s="321"/>
      <c r="Y22" s="321"/>
      <c r="Z22" s="321"/>
      <c r="AA22" s="321"/>
      <c r="AB22" s="329"/>
      <c r="AC22" s="321"/>
      <c r="AD22" s="321"/>
      <c r="AE22" s="321"/>
      <c r="AF22" s="321"/>
      <c r="AG22" s="321"/>
      <c r="AH22" s="321"/>
    </row>
    <row r="23" spans="1:34" ht="15" customHeight="1">
      <c r="A23" s="321"/>
      <c r="B23" s="31"/>
      <c r="C23" s="991"/>
      <c r="D23" s="992"/>
      <c r="E23" s="992"/>
      <c r="F23" s="992"/>
      <c r="G23" s="992"/>
      <c r="H23" s="992"/>
      <c r="I23" s="992"/>
      <c r="J23" s="992"/>
      <c r="K23" s="992"/>
      <c r="L23" s="992"/>
      <c r="M23" s="992"/>
      <c r="N23" s="992"/>
      <c r="O23" s="992"/>
      <c r="P23" s="993"/>
      <c r="Q23" s="321"/>
      <c r="R23" s="334" t="s">
        <v>131</v>
      </c>
      <c r="S23" s="321"/>
      <c r="T23" s="321"/>
      <c r="U23" s="321"/>
      <c r="V23" s="321"/>
      <c r="W23" s="613" t="s">
        <v>33</v>
      </c>
      <c r="X23" s="994"/>
      <c r="Y23" s="994"/>
      <c r="Z23" s="994"/>
      <c r="AA23" s="981"/>
      <c r="AB23" s="329"/>
      <c r="AC23" s="321"/>
      <c r="AD23" s="321"/>
      <c r="AE23" s="321"/>
      <c r="AF23" s="321"/>
      <c r="AG23" s="321"/>
      <c r="AH23" s="321"/>
    </row>
    <row r="24" spans="1:34" ht="15" customHeight="1">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c r="AE24" s="321"/>
      <c r="AF24" s="321"/>
      <c r="AG24" s="321"/>
      <c r="AH24" s="321"/>
    </row>
    <row r="25" spans="1:34" ht="15" customHeight="1">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c r="AE25" s="321"/>
      <c r="AF25" s="321"/>
      <c r="AG25" s="321"/>
      <c r="AH25" s="321"/>
    </row>
    <row r="26" spans="1:34" ht="39.75" customHeight="1">
      <c r="A26" s="321"/>
      <c r="B26" s="31"/>
      <c r="C26" s="974" t="s">
        <v>765</v>
      </c>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81"/>
      <c r="AB26" s="329"/>
      <c r="AC26" s="321"/>
      <c r="AD26" s="321"/>
      <c r="AE26" s="321"/>
      <c r="AF26" s="321"/>
      <c r="AG26" s="321"/>
      <c r="AH26" s="321"/>
    </row>
    <row r="27" spans="1:34" ht="15" customHeight="1">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c r="AE27" s="321"/>
      <c r="AF27" s="321"/>
      <c r="AG27" s="321"/>
      <c r="AH27" s="321"/>
    </row>
    <row r="28" spans="1:34" ht="15" customHeight="1">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c r="AE28" s="321"/>
      <c r="AF28" s="321"/>
      <c r="AG28" s="321"/>
      <c r="AH28" s="321"/>
    </row>
    <row r="29" spans="1:34" ht="29.25" customHeight="1">
      <c r="A29" s="321"/>
      <c r="B29" s="31"/>
      <c r="C29" s="613" t="s">
        <v>741</v>
      </c>
      <c r="D29" s="994"/>
      <c r="E29" s="994"/>
      <c r="F29" s="994"/>
      <c r="G29" s="994"/>
      <c r="H29" s="994"/>
      <c r="I29" s="994"/>
      <c r="J29" s="994"/>
      <c r="K29" s="981"/>
      <c r="L29" s="331"/>
      <c r="M29" s="613"/>
      <c r="N29" s="994"/>
      <c r="O29" s="994"/>
      <c r="P29" s="994"/>
      <c r="Q29" s="994"/>
      <c r="R29" s="994"/>
      <c r="S29" s="994"/>
      <c r="T29" s="994"/>
      <c r="U29" s="994"/>
      <c r="V29" s="994"/>
      <c r="W29" s="994"/>
      <c r="X29" s="994"/>
      <c r="Y29" s="994"/>
      <c r="Z29" s="994"/>
      <c r="AA29" s="981"/>
      <c r="AB29" s="337"/>
      <c r="AC29" s="321"/>
      <c r="AD29" s="321"/>
      <c r="AE29" s="321"/>
      <c r="AF29" s="321"/>
      <c r="AG29" s="321"/>
      <c r="AH29" s="321"/>
    </row>
    <row r="30" spans="1:34" ht="15" customHeight="1">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c r="AE30" s="321"/>
      <c r="AF30" s="321"/>
      <c r="AG30" s="321"/>
      <c r="AH30" s="321"/>
    </row>
    <row r="31" spans="1:34" ht="15" customHeight="1">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c r="AE31" s="321"/>
      <c r="AF31" s="321"/>
      <c r="AG31" s="321"/>
      <c r="AH31" s="321"/>
    </row>
    <row r="32" spans="1:34" ht="90" customHeight="1">
      <c r="A32" s="321"/>
      <c r="B32" s="31"/>
      <c r="C32" s="612" t="s">
        <v>742</v>
      </c>
      <c r="D32" s="994"/>
      <c r="E32" s="994"/>
      <c r="F32" s="994"/>
      <c r="G32" s="994"/>
      <c r="H32" s="994"/>
      <c r="I32" s="994"/>
      <c r="J32" s="994"/>
      <c r="K32" s="994"/>
      <c r="L32" s="994"/>
      <c r="M32" s="994"/>
      <c r="N32" s="994"/>
      <c r="O32" s="994"/>
      <c r="P32" s="994"/>
      <c r="Q32" s="994"/>
      <c r="R32" s="994"/>
      <c r="S32" s="994"/>
      <c r="T32" s="994"/>
      <c r="U32" s="994"/>
      <c r="V32" s="994"/>
      <c r="W32" s="994"/>
      <c r="X32" s="994"/>
      <c r="Y32" s="994"/>
      <c r="Z32" s="994"/>
      <c r="AA32" s="981"/>
      <c r="AB32" s="329"/>
      <c r="AC32" s="321"/>
      <c r="AD32" s="321"/>
      <c r="AE32" s="321"/>
      <c r="AF32" s="321"/>
      <c r="AG32" s="321"/>
      <c r="AH32" s="321"/>
    </row>
    <row r="33" spans="1:34" ht="15" customHeight="1">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c r="AE33" s="321"/>
      <c r="AF33" s="321"/>
      <c r="AG33" s="321"/>
      <c r="AH33" s="321"/>
    </row>
    <row r="34" spans="1:34" ht="15.75" customHeight="1">
      <c r="A34" s="321"/>
      <c r="B34" s="31"/>
      <c r="C34" s="611" t="s">
        <v>139</v>
      </c>
      <c r="D34" s="990"/>
      <c r="E34" s="334"/>
      <c r="F34" s="608" t="s">
        <v>34</v>
      </c>
      <c r="G34" s="981"/>
      <c r="H34" s="334"/>
      <c r="I34" s="321"/>
      <c r="J34" s="341" t="s">
        <v>140</v>
      </c>
      <c r="K34" s="608">
        <v>15</v>
      </c>
      <c r="L34" s="994"/>
      <c r="M34" s="994"/>
      <c r="N34" s="981"/>
      <c r="O34" s="334"/>
      <c r="P34" s="334"/>
      <c r="Q34" s="325" t="s">
        <v>141</v>
      </c>
      <c r="R34" s="321"/>
      <c r="S34" s="334"/>
      <c r="T34" s="334"/>
      <c r="U34" s="334"/>
      <c r="V34" s="334"/>
      <c r="W34" s="608" t="s">
        <v>20</v>
      </c>
      <c r="X34" s="994"/>
      <c r="Y34" s="994"/>
      <c r="Z34" s="994"/>
      <c r="AA34" s="981"/>
      <c r="AB34" s="333"/>
      <c r="AC34" s="321"/>
      <c r="AD34" s="321"/>
      <c r="AE34" s="321"/>
      <c r="AF34" s="321"/>
      <c r="AG34" s="321"/>
      <c r="AH34" s="321"/>
    </row>
    <row r="35" spans="1:34" ht="15.75" customHeight="1">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c r="AE35" s="321"/>
      <c r="AF35" s="321"/>
      <c r="AG35" s="321"/>
      <c r="AH35" s="321"/>
    </row>
    <row r="36" spans="1:34" ht="32.25" customHeight="1">
      <c r="A36" s="321"/>
      <c r="B36" s="31"/>
      <c r="C36" s="321"/>
      <c r="D36" s="341" t="s">
        <v>142</v>
      </c>
      <c r="E36" s="334"/>
      <c r="F36" s="612" t="s">
        <v>766</v>
      </c>
      <c r="G36" s="994"/>
      <c r="H36" s="994"/>
      <c r="I36" s="994"/>
      <c r="J36" s="994"/>
      <c r="K36" s="994"/>
      <c r="L36" s="994"/>
      <c r="M36" s="981"/>
      <c r="N36" s="321"/>
      <c r="O36" s="341" t="s">
        <v>144</v>
      </c>
      <c r="P36" s="613">
        <v>0</v>
      </c>
      <c r="Q36" s="994"/>
      <c r="R36" s="994"/>
      <c r="S36" s="994"/>
      <c r="T36" s="994"/>
      <c r="U36" s="994"/>
      <c r="V36" s="994"/>
      <c r="W36" s="994"/>
      <c r="X36" s="994"/>
      <c r="Y36" s="994"/>
      <c r="Z36" s="994"/>
      <c r="AA36" s="981"/>
      <c r="AB36" s="329"/>
      <c r="AC36" s="321"/>
      <c r="AD36" s="321"/>
      <c r="AE36" s="321"/>
      <c r="AF36" s="321"/>
      <c r="AG36" s="321"/>
      <c r="AH36" s="321"/>
    </row>
    <row r="37" spans="1:34" ht="15.75" customHeight="1">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c r="AE37" s="321"/>
      <c r="AF37" s="321"/>
      <c r="AG37" s="321"/>
      <c r="AH37" s="321"/>
    </row>
    <row r="38" spans="1:34" ht="15.75" customHeight="1">
      <c r="A38" s="321"/>
      <c r="B38" s="31"/>
      <c r="C38" s="321"/>
      <c r="D38" s="341" t="s">
        <v>145</v>
      </c>
      <c r="E38" s="321"/>
      <c r="F38" s="609" t="s">
        <v>146</v>
      </c>
      <c r="G38" s="981"/>
      <c r="H38" s="321"/>
      <c r="I38" s="321"/>
      <c r="J38" s="334" t="s">
        <v>147</v>
      </c>
      <c r="K38" s="321"/>
      <c r="L38" s="609" t="s">
        <v>148</v>
      </c>
      <c r="M38" s="994"/>
      <c r="N38" s="981"/>
      <c r="O38" s="334"/>
      <c r="P38" s="334"/>
      <c r="Q38" s="321"/>
      <c r="R38" s="334" t="s">
        <v>149</v>
      </c>
      <c r="S38" s="334"/>
      <c r="T38" s="334"/>
      <c r="U38" s="334"/>
      <c r="V38" s="334"/>
      <c r="W38" s="614"/>
      <c r="X38" s="994"/>
      <c r="Y38" s="994"/>
      <c r="Z38" s="994"/>
      <c r="AA38" s="981"/>
      <c r="AB38" s="333"/>
      <c r="AC38" s="321"/>
      <c r="AD38" s="321"/>
      <c r="AE38" s="321"/>
      <c r="AF38" s="321"/>
      <c r="AG38" s="321"/>
      <c r="AH38" s="321"/>
    </row>
    <row r="39" spans="1:34" ht="15.75" customHeight="1">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c r="AE39" s="321"/>
      <c r="AF39" s="321"/>
      <c r="AG39" s="321"/>
      <c r="AH39" s="321"/>
    </row>
    <row r="40" spans="1:34" ht="15.75" customHeight="1">
      <c r="A40" s="321"/>
      <c r="B40" s="31"/>
      <c r="C40" s="342" t="s">
        <v>150</v>
      </c>
      <c r="D40" s="610">
        <v>2024</v>
      </c>
      <c r="E40" s="997"/>
      <c r="F40" s="998"/>
      <c r="G40" s="35"/>
      <c r="H40" s="325"/>
      <c r="I40" s="325"/>
      <c r="J40" s="325"/>
      <c r="K40" s="325"/>
      <c r="L40" s="325"/>
      <c r="M40" s="325"/>
      <c r="N40" s="325"/>
      <c r="O40" s="325"/>
      <c r="P40" s="325"/>
      <c r="Q40" s="606"/>
      <c r="R40" s="990"/>
      <c r="S40" s="990"/>
      <c r="T40" s="990"/>
      <c r="U40" s="990"/>
      <c r="V40" s="325"/>
      <c r="W40" s="325"/>
      <c r="X40" s="607"/>
      <c r="Y40" s="990"/>
      <c r="Z40" s="990"/>
      <c r="AA40" s="990"/>
      <c r="AB40" s="333"/>
      <c r="AC40" s="321"/>
      <c r="AD40" s="321"/>
      <c r="AE40" s="321"/>
      <c r="AF40" s="321"/>
      <c r="AG40" s="321"/>
      <c r="AH40" s="321"/>
    </row>
    <row r="41" spans="1:34" ht="5.25" customHeight="1">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c r="AE41" s="321"/>
      <c r="AF41" s="321"/>
      <c r="AG41" s="321"/>
      <c r="AH41" s="321"/>
    </row>
    <row r="42" spans="1:34" ht="15.75" customHeight="1">
      <c r="A42" s="321"/>
      <c r="B42" s="31"/>
      <c r="C42" s="334" t="s">
        <v>140</v>
      </c>
      <c r="D42" s="613">
        <v>15</v>
      </c>
      <c r="E42" s="994"/>
      <c r="F42" s="981"/>
      <c r="G42" s="321"/>
      <c r="H42" s="325"/>
      <c r="I42" s="325"/>
      <c r="J42" s="325"/>
      <c r="K42" s="325"/>
      <c r="L42" s="325"/>
      <c r="M42" s="325"/>
      <c r="N42" s="325"/>
      <c r="O42" s="325"/>
      <c r="P42" s="325"/>
      <c r="Q42" s="606"/>
      <c r="R42" s="990"/>
      <c r="S42" s="990"/>
      <c r="T42" s="990"/>
      <c r="U42" s="990"/>
      <c r="V42" s="325"/>
      <c r="W42" s="325"/>
      <c r="X42" s="607"/>
      <c r="Y42" s="990"/>
      <c r="Z42" s="990"/>
      <c r="AA42" s="990"/>
      <c r="AB42" s="326"/>
      <c r="AC42" s="321"/>
      <c r="AD42" s="321"/>
      <c r="AE42" s="321"/>
      <c r="AF42" s="321"/>
      <c r="AG42" s="321"/>
      <c r="AH42" s="321"/>
    </row>
    <row r="43" spans="1:34" ht="15.75" customHeight="1">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c r="AE43" s="321"/>
      <c r="AF43" s="321"/>
      <c r="AG43" s="321"/>
      <c r="AH43" s="321"/>
    </row>
    <row r="44" spans="1:34" ht="15.75" customHeight="1">
      <c r="A44" s="321"/>
      <c r="B44" s="31"/>
      <c r="C44" s="334"/>
      <c r="D44" s="608" t="s">
        <v>151</v>
      </c>
      <c r="E44" s="994"/>
      <c r="F44" s="994"/>
      <c r="G44" s="994"/>
      <c r="H44" s="994"/>
      <c r="I44" s="994"/>
      <c r="J44" s="994"/>
      <c r="K44" s="994"/>
      <c r="L44" s="994"/>
      <c r="M44" s="994"/>
      <c r="N44" s="994"/>
      <c r="O44" s="994"/>
      <c r="P44" s="994"/>
      <c r="Q44" s="994"/>
      <c r="R44" s="994"/>
      <c r="S44" s="994"/>
      <c r="T44" s="994"/>
      <c r="U44" s="994"/>
      <c r="V44" s="994"/>
      <c r="W44" s="994"/>
      <c r="X44" s="994"/>
      <c r="Y44" s="981"/>
      <c r="Z44" s="335"/>
      <c r="AA44" s="335"/>
      <c r="AB44" s="343"/>
      <c r="AC44" s="321"/>
      <c r="AD44" s="321"/>
      <c r="AE44" s="321"/>
      <c r="AF44" s="321"/>
      <c r="AG44" s="321"/>
      <c r="AH44" s="321"/>
    </row>
    <row r="45" spans="1:34" ht="15.75" customHeight="1">
      <c r="A45" s="321"/>
      <c r="B45" s="31"/>
      <c r="C45" s="321"/>
      <c r="D45" s="635" t="s">
        <v>152</v>
      </c>
      <c r="E45" s="994"/>
      <c r="F45" s="994"/>
      <c r="G45" s="994"/>
      <c r="H45" s="981"/>
      <c r="I45" s="631" t="s">
        <v>153</v>
      </c>
      <c r="J45" s="994"/>
      <c r="K45" s="994"/>
      <c r="L45" s="994"/>
      <c r="M45" s="994"/>
      <c r="N45" s="994"/>
      <c r="O45" s="994"/>
      <c r="P45" s="981"/>
      <c r="Q45" s="632" t="s">
        <v>154</v>
      </c>
      <c r="R45" s="994"/>
      <c r="S45" s="994"/>
      <c r="T45" s="994"/>
      <c r="U45" s="994"/>
      <c r="V45" s="994"/>
      <c r="W45" s="994"/>
      <c r="X45" s="994"/>
      <c r="Y45" s="981"/>
      <c r="Z45" s="335"/>
      <c r="AA45" s="335"/>
      <c r="AB45" s="343"/>
      <c r="AC45" s="321"/>
      <c r="AD45" s="321"/>
      <c r="AE45" s="321"/>
      <c r="AF45" s="321"/>
      <c r="AG45" s="321"/>
      <c r="AH45" s="321"/>
    </row>
    <row r="46" spans="1:34" ht="15.75" customHeight="1">
      <c r="A46" s="344"/>
      <c r="B46" s="39"/>
      <c r="C46" s="40"/>
      <c r="D46" s="636" t="s">
        <v>155</v>
      </c>
      <c r="E46" s="994"/>
      <c r="F46" s="994"/>
      <c r="G46" s="994"/>
      <c r="H46" s="981"/>
      <c r="I46" s="633" t="s">
        <v>156</v>
      </c>
      <c r="J46" s="994"/>
      <c r="K46" s="994"/>
      <c r="L46" s="994"/>
      <c r="M46" s="994"/>
      <c r="N46" s="994"/>
      <c r="O46" s="994"/>
      <c r="P46" s="981"/>
      <c r="Q46" s="634" t="s">
        <v>157</v>
      </c>
      <c r="R46" s="994"/>
      <c r="S46" s="994"/>
      <c r="T46" s="994"/>
      <c r="U46" s="994"/>
      <c r="V46" s="994"/>
      <c r="W46" s="994"/>
      <c r="X46" s="994"/>
      <c r="Y46" s="981"/>
      <c r="Z46" s="344"/>
      <c r="AA46" s="344"/>
      <c r="AB46" s="345"/>
      <c r="AC46" s="344"/>
      <c r="AD46" s="344"/>
      <c r="AE46" s="344"/>
      <c r="AF46" s="344"/>
      <c r="AG46" s="344"/>
      <c r="AH46" s="344"/>
    </row>
    <row r="47" spans="1:34" ht="15.75" customHeight="1">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c r="AE47" s="321"/>
      <c r="AF47" s="321"/>
      <c r="AG47" s="321"/>
      <c r="AH47" s="321"/>
    </row>
    <row r="48" spans="1:34" ht="15.75" customHeight="1">
      <c r="A48" s="348"/>
      <c r="B48" s="41"/>
      <c r="C48" s="624" t="s">
        <v>158</v>
      </c>
      <c r="D48" s="994"/>
      <c r="E48" s="994"/>
      <c r="F48" s="981"/>
      <c r="G48" s="629" t="s">
        <v>159</v>
      </c>
      <c r="H48" s="630" t="s">
        <v>160</v>
      </c>
      <c r="I48" s="986"/>
      <c r="J48" s="986"/>
      <c r="K48" s="986"/>
      <c r="L48" s="986"/>
      <c r="M48" s="986"/>
      <c r="N48" s="986"/>
      <c r="O48" s="986"/>
      <c r="P48" s="986"/>
      <c r="Q48" s="986"/>
      <c r="R48" s="986"/>
      <c r="S48" s="986"/>
      <c r="T48" s="986"/>
      <c r="U48" s="986"/>
      <c r="V48" s="986"/>
      <c r="W48" s="986"/>
      <c r="X48" s="986"/>
      <c r="Y48" s="986"/>
      <c r="Z48" s="986"/>
      <c r="AA48" s="987"/>
      <c r="AB48" s="343"/>
      <c r="AC48" s="348"/>
      <c r="AD48" s="348"/>
      <c r="AE48" s="348"/>
      <c r="AF48" s="348"/>
      <c r="AG48" s="348"/>
      <c r="AH48" s="348"/>
    </row>
    <row r="49" spans="1:34" ht="15.75" customHeight="1">
      <c r="A49" s="348"/>
      <c r="B49" s="41"/>
      <c r="C49" s="42" t="s">
        <v>161</v>
      </c>
      <c r="D49" s="43">
        <v>1.2</v>
      </c>
      <c r="E49" s="624" t="s">
        <v>162</v>
      </c>
      <c r="F49" s="981"/>
      <c r="G49" s="983"/>
      <c r="H49" s="991"/>
      <c r="I49" s="992"/>
      <c r="J49" s="992"/>
      <c r="K49" s="992"/>
      <c r="L49" s="992"/>
      <c r="M49" s="992"/>
      <c r="N49" s="992"/>
      <c r="O49" s="992"/>
      <c r="P49" s="992"/>
      <c r="Q49" s="992"/>
      <c r="R49" s="992"/>
      <c r="S49" s="992"/>
      <c r="T49" s="992"/>
      <c r="U49" s="992"/>
      <c r="V49" s="992"/>
      <c r="W49" s="992"/>
      <c r="X49" s="992"/>
      <c r="Y49" s="992"/>
      <c r="Z49" s="992"/>
      <c r="AA49" s="993"/>
      <c r="AB49" s="343"/>
      <c r="AC49" s="348"/>
      <c r="AD49" s="348"/>
      <c r="AE49" s="348"/>
      <c r="AF49" s="348"/>
      <c r="AG49" s="348"/>
      <c r="AH49" s="348"/>
    </row>
    <row r="50" spans="1:34" ht="15.75" customHeight="1">
      <c r="A50" s="348"/>
      <c r="B50" s="41"/>
      <c r="C50" s="44">
        <v>2024</v>
      </c>
      <c r="D50" s="45">
        <v>45474</v>
      </c>
      <c r="E50" s="623">
        <v>45656</v>
      </c>
      <c r="F50" s="981"/>
      <c r="G50" s="46">
        <v>15</v>
      </c>
      <c r="H50" s="628" t="s">
        <v>758</v>
      </c>
      <c r="I50" s="994"/>
      <c r="J50" s="994"/>
      <c r="K50" s="994"/>
      <c r="L50" s="994"/>
      <c r="M50" s="994"/>
      <c r="N50" s="994"/>
      <c r="O50" s="994"/>
      <c r="P50" s="994"/>
      <c r="Q50" s="994"/>
      <c r="R50" s="994"/>
      <c r="S50" s="994"/>
      <c r="T50" s="994"/>
      <c r="U50" s="994"/>
      <c r="V50" s="994"/>
      <c r="W50" s="994"/>
      <c r="X50" s="994"/>
      <c r="Y50" s="994"/>
      <c r="Z50" s="994"/>
      <c r="AA50" s="981"/>
      <c r="AB50" s="343"/>
      <c r="AC50" s="348"/>
      <c r="AD50" s="348"/>
      <c r="AE50" s="348"/>
      <c r="AF50" s="348"/>
      <c r="AG50" s="348"/>
      <c r="AH50" s="348"/>
    </row>
    <row r="51" spans="1:34" ht="15.75" customHeight="1">
      <c r="A51" s="348"/>
      <c r="B51" s="41"/>
      <c r="C51" s="44">
        <v>2025</v>
      </c>
      <c r="D51" s="45">
        <v>45658</v>
      </c>
      <c r="E51" s="623">
        <v>46021</v>
      </c>
      <c r="F51" s="981"/>
      <c r="G51" s="46">
        <v>30</v>
      </c>
      <c r="H51" s="628" t="s">
        <v>758</v>
      </c>
      <c r="I51" s="994"/>
      <c r="J51" s="994"/>
      <c r="K51" s="994"/>
      <c r="L51" s="994"/>
      <c r="M51" s="994"/>
      <c r="N51" s="994"/>
      <c r="O51" s="994"/>
      <c r="P51" s="994"/>
      <c r="Q51" s="994"/>
      <c r="R51" s="994"/>
      <c r="S51" s="994"/>
      <c r="T51" s="994"/>
      <c r="U51" s="994"/>
      <c r="V51" s="994"/>
      <c r="W51" s="994"/>
      <c r="X51" s="994"/>
      <c r="Y51" s="994"/>
      <c r="Z51" s="994"/>
      <c r="AA51" s="981"/>
      <c r="AB51" s="343"/>
      <c r="AC51" s="348"/>
      <c r="AD51" s="348"/>
      <c r="AE51" s="348"/>
      <c r="AF51" s="348"/>
      <c r="AG51" s="348"/>
      <c r="AH51" s="348"/>
    </row>
    <row r="52" spans="1:34" ht="15.75" customHeight="1">
      <c r="A52" s="348"/>
      <c r="B52" s="41"/>
      <c r="C52" s="44">
        <v>2026</v>
      </c>
      <c r="D52" s="45">
        <v>46023</v>
      </c>
      <c r="E52" s="623">
        <v>46386</v>
      </c>
      <c r="F52" s="981"/>
      <c r="G52" s="46">
        <v>45</v>
      </c>
      <c r="H52" s="628" t="s">
        <v>758</v>
      </c>
      <c r="I52" s="994"/>
      <c r="J52" s="994"/>
      <c r="K52" s="994"/>
      <c r="L52" s="994"/>
      <c r="M52" s="994"/>
      <c r="N52" s="994"/>
      <c r="O52" s="994"/>
      <c r="P52" s="994"/>
      <c r="Q52" s="994"/>
      <c r="R52" s="994"/>
      <c r="S52" s="994"/>
      <c r="T52" s="994"/>
      <c r="U52" s="994"/>
      <c r="V52" s="994"/>
      <c r="W52" s="994"/>
      <c r="X52" s="994"/>
      <c r="Y52" s="994"/>
      <c r="Z52" s="994"/>
      <c r="AA52" s="981"/>
      <c r="AB52" s="343"/>
      <c r="AC52" s="348"/>
      <c r="AD52" s="348"/>
      <c r="AE52" s="348"/>
      <c r="AF52" s="348"/>
      <c r="AG52" s="348"/>
      <c r="AH52" s="348"/>
    </row>
    <row r="53" spans="1:34" ht="15.75" customHeight="1">
      <c r="A53" s="348"/>
      <c r="B53" s="41"/>
      <c r="C53" s="44">
        <v>2027</v>
      </c>
      <c r="D53" s="45">
        <v>46388</v>
      </c>
      <c r="E53" s="623">
        <v>46751</v>
      </c>
      <c r="F53" s="981"/>
      <c r="G53" s="46">
        <v>60</v>
      </c>
      <c r="H53" s="628" t="s">
        <v>758</v>
      </c>
      <c r="I53" s="994"/>
      <c r="J53" s="994"/>
      <c r="K53" s="994"/>
      <c r="L53" s="994"/>
      <c r="M53" s="994"/>
      <c r="N53" s="994"/>
      <c r="O53" s="994"/>
      <c r="P53" s="994"/>
      <c r="Q53" s="994"/>
      <c r="R53" s="994"/>
      <c r="S53" s="994"/>
      <c r="T53" s="994"/>
      <c r="U53" s="994"/>
      <c r="V53" s="994"/>
      <c r="W53" s="994"/>
      <c r="X53" s="994"/>
      <c r="Y53" s="994"/>
      <c r="Z53" s="994"/>
      <c r="AA53" s="981"/>
      <c r="AB53" s="343"/>
      <c r="AC53" s="348"/>
      <c r="AD53" s="348"/>
      <c r="AE53" s="348"/>
      <c r="AF53" s="348"/>
      <c r="AG53" s="348"/>
      <c r="AH53" s="348"/>
    </row>
    <row r="54" spans="1:34" ht="15.75" customHeight="1">
      <c r="A54" s="348"/>
      <c r="B54" s="41"/>
      <c r="C54" s="44"/>
      <c r="D54" s="44"/>
      <c r="E54" s="624"/>
      <c r="F54" s="981"/>
      <c r="G54" s="43"/>
      <c r="H54" s="624"/>
      <c r="I54" s="994"/>
      <c r="J54" s="994"/>
      <c r="K54" s="994"/>
      <c r="L54" s="994"/>
      <c r="M54" s="994"/>
      <c r="N54" s="994"/>
      <c r="O54" s="994"/>
      <c r="P54" s="994"/>
      <c r="Q54" s="994"/>
      <c r="R54" s="994"/>
      <c r="S54" s="994"/>
      <c r="T54" s="994"/>
      <c r="U54" s="994"/>
      <c r="V54" s="994"/>
      <c r="W54" s="994"/>
      <c r="X54" s="994"/>
      <c r="Y54" s="994"/>
      <c r="Z54" s="994"/>
      <c r="AA54" s="981"/>
      <c r="AB54" s="343"/>
      <c r="AC54" s="348"/>
      <c r="AD54" s="348"/>
      <c r="AE54" s="348"/>
      <c r="AF54" s="348"/>
      <c r="AG54" s="348"/>
      <c r="AH54" s="348"/>
    </row>
    <row r="55" spans="1:34" ht="15.75" customHeight="1">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c r="AE55" s="321"/>
      <c r="AF55" s="321"/>
      <c r="AG55" s="321"/>
      <c r="AH55" s="321"/>
    </row>
    <row r="56" spans="1:34" ht="15.75" customHeight="1">
      <c r="A56" s="321"/>
      <c r="B56" s="31"/>
      <c r="C56" s="611" t="s">
        <v>163</v>
      </c>
      <c r="D56" s="990"/>
      <c r="E56" s="334"/>
      <c r="F56" s="325" t="s">
        <v>164</v>
      </c>
      <c r="G56" s="47"/>
      <c r="H56" s="336"/>
      <c r="I56" s="325" t="s">
        <v>165</v>
      </c>
      <c r="J56" s="321"/>
      <c r="K56" s="609"/>
      <c r="L56" s="981"/>
      <c r="M56" s="334"/>
      <c r="N56" s="321"/>
      <c r="O56" s="321"/>
      <c r="P56" s="321"/>
      <c r="Q56" s="321"/>
      <c r="R56" s="321"/>
      <c r="S56" s="321"/>
      <c r="T56" s="321"/>
      <c r="U56" s="321"/>
      <c r="V56" s="321"/>
      <c r="W56" s="321"/>
      <c r="X56" s="321"/>
      <c r="Y56" s="321"/>
      <c r="Z56" s="321"/>
      <c r="AA56" s="321"/>
      <c r="AB56" s="329"/>
      <c r="AC56" s="321"/>
      <c r="AD56" s="321"/>
      <c r="AE56" s="321"/>
      <c r="AF56" s="321"/>
      <c r="AG56" s="321"/>
      <c r="AH56" s="321"/>
    </row>
    <row r="57" spans="1:34" ht="15.75" customHeight="1">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c r="AE57" s="321"/>
      <c r="AF57" s="321"/>
      <c r="AG57" s="321"/>
      <c r="AH57" s="321"/>
    </row>
    <row r="58" spans="1:34" ht="15.75" customHeight="1">
      <c r="A58" s="321"/>
      <c r="B58" s="622" t="s">
        <v>166</v>
      </c>
      <c r="C58" s="994"/>
      <c r="D58" s="994"/>
      <c r="E58" s="994"/>
      <c r="F58" s="994"/>
      <c r="G58" s="994"/>
      <c r="H58" s="994"/>
      <c r="I58" s="994"/>
      <c r="J58" s="994"/>
      <c r="K58" s="994"/>
      <c r="L58" s="994"/>
      <c r="M58" s="994"/>
      <c r="N58" s="994"/>
      <c r="O58" s="994"/>
      <c r="P58" s="994"/>
      <c r="Q58" s="994"/>
      <c r="R58" s="994"/>
      <c r="S58" s="994"/>
      <c r="T58" s="994"/>
      <c r="U58" s="994"/>
      <c r="V58" s="994"/>
      <c r="W58" s="994"/>
      <c r="X58" s="994"/>
      <c r="Y58" s="994"/>
      <c r="Z58" s="994"/>
      <c r="AA58" s="994"/>
      <c r="AB58" s="981"/>
      <c r="AC58" s="321"/>
      <c r="AD58" s="321"/>
      <c r="AE58" s="321"/>
      <c r="AF58" s="321"/>
      <c r="AG58" s="321"/>
      <c r="AH58" s="321"/>
    </row>
    <row r="59" spans="1:34" ht="15.75" customHeight="1">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c r="AE59" s="321"/>
      <c r="AF59" s="321"/>
      <c r="AG59" s="321"/>
      <c r="AH59" s="321"/>
    </row>
    <row r="60" spans="1:34" ht="29.25" customHeight="1">
      <c r="A60" s="321"/>
      <c r="B60" s="624" t="s">
        <v>161</v>
      </c>
      <c r="C60" s="981"/>
      <c r="D60" s="43"/>
      <c r="E60" s="624" t="s">
        <v>167</v>
      </c>
      <c r="F60" s="981"/>
      <c r="G60" s="43"/>
      <c r="H60" s="608" t="s">
        <v>168</v>
      </c>
      <c r="I60" s="981"/>
      <c r="J60" s="624"/>
      <c r="K60" s="981"/>
      <c r="L60" s="627"/>
      <c r="M60" s="990"/>
      <c r="N60" s="43" t="s">
        <v>169</v>
      </c>
      <c r="O60" s="624"/>
      <c r="P60" s="994"/>
      <c r="Q60" s="981"/>
      <c r="R60" s="624" t="s">
        <v>170</v>
      </c>
      <c r="S60" s="994"/>
      <c r="T60" s="981"/>
      <c r="U60" s="624"/>
      <c r="V60" s="994"/>
      <c r="W60" s="981"/>
      <c r="X60" s="624" t="s">
        <v>171</v>
      </c>
      <c r="Y60" s="981"/>
      <c r="Z60" s="624"/>
      <c r="AA60" s="994"/>
      <c r="AB60" s="981"/>
      <c r="AC60" s="321"/>
      <c r="AD60" s="321"/>
      <c r="AE60" s="321"/>
      <c r="AF60" s="321"/>
      <c r="AG60" s="321"/>
      <c r="AH60" s="321"/>
    </row>
    <row r="61" spans="1:34" ht="15.75" customHeight="1">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c r="AE61" s="321"/>
      <c r="AF61" s="321"/>
      <c r="AG61" s="321"/>
      <c r="AH61" s="321"/>
    </row>
    <row r="62" spans="1:34" ht="15.75" customHeight="1">
      <c r="A62" s="321"/>
      <c r="B62" s="622" t="s">
        <v>172</v>
      </c>
      <c r="C62" s="981"/>
      <c r="D62" s="625"/>
      <c r="E62" s="992"/>
      <c r="F62" s="992"/>
      <c r="G62" s="992"/>
      <c r="H62" s="992"/>
      <c r="I62" s="992"/>
      <c r="J62" s="992"/>
      <c r="K62" s="992"/>
      <c r="L62" s="992"/>
      <c r="M62" s="992"/>
      <c r="N62" s="992"/>
      <c r="O62" s="992"/>
      <c r="P62" s="992"/>
      <c r="Q62" s="992"/>
      <c r="R62" s="992"/>
      <c r="S62" s="992"/>
      <c r="T62" s="992"/>
      <c r="U62" s="992"/>
      <c r="V62" s="992"/>
      <c r="W62" s="992"/>
      <c r="X62" s="992"/>
      <c r="Y62" s="992"/>
      <c r="Z62" s="992"/>
      <c r="AA62" s="992"/>
      <c r="AB62" s="993"/>
      <c r="AC62" s="321"/>
      <c r="AD62" s="321"/>
      <c r="AE62" s="321"/>
      <c r="AF62" s="321"/>
      <c r="AG62" s="321"/>
      <c r="AH62" s="321"/>
    </row>
    <row r="63" spans="1:34" ht="15.75" customHeight="1">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c r="AE63" s="321"/>
      <c r="AF63" s="321"/>
      <c r="AG63" s="321"/>
      <c r="AH63" s="321"/>
    </row>
    <row r="64" spans="1:34" ht="15.75" customHeight="1">
      <c r="A64" s="321"/>
      <c r="B64" s="622" t="s">
        <v>173</v>
      </c>
      <c r="C64" s="981"/>
      <c r="D64" s="626"/>
      <c r="E64" s="992"/>
      <c r="F64" s="992"/>
      <c r="G64" s="992"/>
      <c r="H64" s="992"/>
      <c r="I64" s="992"/>
      <c r="J64" s="992"/>
      <c r="K64" s="992"/>
      <c r="L64" s="992"/>
      <c r="M64" s="992"/>
      <c r="N64" s="992"/>
      <c r="O64" s="992"/>
      <c r="P64" s="992"/>
      <c r="Q64" s="992"/>
      <c r="R64" s="992"/>
      <c r="S64" s="992"/>
      <c r="T64" s="992"/>
      <c r="U64" s="992"/>
      <c r="V64" s="992"/>
      <c r="W64" s="992"/>
      <c r="X64" s="992"/>
      <c r="Y64" s="992"/>
      <c r="Z64" s="992"/>
      <c r="AA64" s="992"/>
      <c r="AB64" s="993"/>
      <c r="AC64" s="321"/>
      <c r="AD64" s="321"/>
      <c r="AE64" s="321"/>
      <c r="AF64" s="321"/>
      <c r="AG64" s="321"/>
      <c r="AH64" s="321"/>
    </row>
    <row r="65" spans="1:34" ht="15.75" customHeight="1">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c r="AE65" s="321"/>
      <c r="AF65" s="321"/>
      <c r="AG65" s="321"/>
      <c r="AH65" s="321"/>
    </row>
    <row r="66" spans="1:34" ht="15.75" customHeight="1">
      <c r="A66" s="321"/>
      <c r="B66" s="622" t="s">
        <v>174</v>
      </c>
      <c r="C66" s="981"/>
      <c r="D66" s="626"/>
      <c r="E66" s="992"/>
      <c r="F66" s="992"/>
      <c r="G66" s="992"/>
      <c r="H66" s="992"/>
      <c r="I66" s="992"/>
      <c r="J66" s="992"/>
      <c r="K66" s="992"/>
      <c r="L66" s="992"/>
      <c r="M66" s="992"/>
      <c r="N66" s="992"/>
      <c r="O66" s="992"/>
      <c r="P66" s="992"/>
      <c r="Q66" s="992"/>
      <c r="R66" s="992"/>
      <c r="S66" s="992"/>
      <c r="T66" s="992"/>
      <c r="U66" s="992"/>
      <c r="V66" s="992"/>
      <c r="W66" s="992"/>
      <c r="X66" s="992"/>
      <c r="Y66" s="992"/>
      <c r="Z66" s="992"/>
      <c r="AA66" s="992"/>
      <c r="AB66" s="993"/>
      <c r="AC66" s="321"/>
      <c r="AD66" s="321"/>
      <c r="AE66" s="321"/>
      <c r="AF66" s="321"/>
      <c r="AG66" s="321"/>
      <c r="AH66" s="321"/>
    </row>
    <row r="67" spans="1:34" ht="15.75" customHeight="1">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c r="AE67" s="321"/>
      <c r="AF67" s="321"/>
      <c r="AG67" s="321"/>
      <c r="AH67" s="321"/>
    </row>
    <row r="68" spans="1:34" ht="15.75" customHeight="1">
      <c r="A68" s="321"/>
      <c r="B68" s="622" t="s">
        <v>175</v>
      </c>
      <c r="C68" s="981"/>
      <c r="D68" s="626"/>
      <c r="E68" s="992"/>
      <c r="F68" s="992"/>
      <c r="G68" s="992"/>
      <c r="H68" s="992"/>
      <c r="I68" s="992"/>
      <c r="J68" s="992"/>
      <c r="K68" s="992"/>
      <c r="L68" s="992"/>
      <c r="M68" s="992"/>
      <c r="N68" s="992"/>
      <c r="O68" s="992"/>
      <c r="P68" s="992"/>
      <c r="Q68" s="992"/>
      <c r="R68" s="992"/>
      <c r="S68" s="992"/>
      <c r="T68" s="992"/>
      <c r="U68" s="992"/>
      <c r="V68" s="992"/>
      <c r="W68" s="992"/>
      <c r="X68" s="992"/>
      <c r="Y68" s="992"/>
      <c r="Z68" s="992"/>
      <c r="AA68" s="992"/>
      <c r="AB68" s="993"/>
      <c r="AC68" s="321"/>
      <c r="AD68" s="321"/>
      <c r="AE68" s="321"/>
      <c r="AF68" s="321"/>
      <c r="AG68" s="321"/>
      <c r="AH68" s="321"/>
    </row>
    <row r="69" spans="1:34" ht="15.75" customHeight="1">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c r="AE69" s="321"/>
      <c r="AF69" s="321"/>
      <c r="AG69" s="321"/>
      <c r="AH69" s="321"/>
    </row>
    <row r="70" spans="1:34" ht="15.75" customHeight="1">
      <c r="A70" s="321"/>
      <c r="B70" s="622" t="s">
        <v>176</v>
      </c>
      <c r="C70" s="981"/>
      <c r="D70" s="626"/>
      <c r="E70" s="992"/>
      <c r="F70" s="992"/>
      <c r="G70" s="992"/>
      <c r="H70" s="992"/>
      <c r="I70" s="992"/>
      <c r="J70" s="992"/>
      <c r="K70" s="992"/>
      <c r="L70" s="992"/>
      <c r="M70" s="992"/>
      <c r="N70" s="992"/>
      <c r="O70" s="992"/>
      <c r="P70" s="992"/>
      <c r="Q70" s="992"/>
      <c r="R70" s="992"/>
      <c r="S70" s="992"/>
      <c r="T70" s="992"/>
      <c r="U70" s="992"/>
      <c r="V70" s="992"/>
      <c r="W70" s="992"/>
      <c r="X70" s="992"/>
      <c r="Y70" s="992"/>
      <c r="Z70" s="992"/>
      <c r="AA70" s="992"/>
      <c r="AB70" s="993"/>
      <c r="AC70" s="321"/>
      <c r="AD70" s="321"/>
      <c r="AE70" s="321"/>
      <c r="AF70" s="321"/>
      <c r="AG70" s="321"/>
      <c r="AH70" s="321"/>
    </row>
    <row r="71" spans="1:34" ht="15.75" customHeight="1">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c r="AE71" s="321"/>
      <c r="AF71" s="321"/>
      <c r="AG71" s="321"/>
      <c r="AH71" s="321"/>
    </row>
    <row r="72" spans="1:34" ht="15.75" customHeight="1">
      <c r="A72" s="321"/>
      <c r="B72" s="622" t="s">
        <v>177</v>
      </c>
      <c r="C72" s="994"/>
      <c r="D72" s="994"/>
      <c r="E72" s="994"/>
      <c r="F72" s="994"/>
      <c r="G72" s="994"/>
      <c r="H72" s="994"/>
      <c r="I72" s="994"/>
      <c r="J72" s="994"/>
      <c r="K72" s="994"/>
      <c r="L72" s="994"/>
      <c r="M72" s="994"/>
      <c r="N72" s="994"/>
      <c r="O72" s="994"/>
      <c r="P72" s="994"/>
      <c r="Q72" s="994"/>
      <c r="R72" s="994"/>
      <c r="S72" s="994"/>
      <c r="T72" s="994"/>
      <c r="U72" s="994"/>
      <c r="V72" s="994"/>
      <c r="W72" s="994"/>
      <c r="X72" s="994"/>
      <c r="Y72" s="994"/>
      <c r="Z72" s="994"/>
      <c r="AA72" s="994"/>
      <c r="AB72" s="981"/>
      <c r="AC72" s="321"/>
      <c r="AD72" s="321"/>
      <c r="AE72" s="321"/>
      <c r="AF72" s="321"/>
      <c r="AG72" s="321"/>
      <c r="AH72" s="321"/>
    </row>
    <row r="73" spans="1:34" ht="15.75" customHeight="1">
      <c r="A73" s="321"/>
      <c r="B73" s="608" t="s">
        <v>122</v>
      </c>
      <c r="C73" s="981"/>
      <c r="D73" s="52" t="s">
        <v>178</v>
      </c>
      <c r="E73" s="608" t="s">
        <v>179</v>
      </c>
      <c r="F73" s="981"/>
      <c r="G73" s="608" t="s">
        <v>177</v>
      </c>
      <c r="H73" s="994"/>
      <c r="I73" s="994"/>
      <c r="J73" s="994"/>
      <c r="K73" s="994"/>
      <c r="L73" s="994"/>
      <c r="M73" s="994"/>
      <c r="N73" s="994"/>
      <c r="O73" s="981"/>
      <c r="P73" s="608" t="s">
        <v>180</v>
      </c>
      <c r="Q73" s="994"/>
      <c r="R73" s="994"/>
      <c r="S73" s="994"/>
      <c r="T73" s="994"/>
      <c r="U73" s="994"/>
      <c r="V73" s="994"/>
      <c r="W73" s="994"/>
      <c r="X73" s="994"/>
      <c r="Y73" s="994"/>
      <c r="Z73" s="994"/>
      <c r="AA73" s="994"/>
      <c r="AB73" s="981"/>
      <c r="AC73" s="321"/>
      <c r="AD73" s="321"/>
      <c r="AE73" s="321"/>
      <c r="AF73" s="321"/>
      <c r="AG73" s="321"/>
      <c r="AH73" s="321"/>
    </row>
    <row r="74" spans="1:34" ht="15.75" customHeight="1">
      <c r="A74" s="321"/>
      <c r="B74" s="608"/>
      <c r="C74" s="981"/>
      <c r="D74" s="37"/>
      <c r="E74" s="608"/>
      <c r="F74" s="981"/>
      <c r="G74" s="621"/>
      <c r="H74" s="994"/>
      <c r="I74" s="994"/>
      <c r="J74" s="994"/>
      <c r="K74" s="994"/>
      <c r="L74" s="994"/>
      <c r="M74" s="994"/>
      <c r="N74" s="994"/>
      <c r="O74" s="981"/>
      <c r="P74" s="621"/>
      <c r="Q74" s="994"/>
      <c r="R74" s="994"/>
      <c r="S74" s="994"/>
      <c r="T74" s="994"/>
      <c r="U74" s="994"/>
      <c r="V74" s="994"/>
      <c r="W74" s="994"/>
      <c r="X74" s="994"/>
      <c r="Y74" s="994"/>
      <c r="Z74" s="994"/>
      <c r="AA74" s="994"/>
      <c r="AB74" s="981"/>
      <c r="AC74" s="321"/>
      <c r="AD74" s="321"/>
      <c r="AE74" s="321"/>
      <c r="AF74" s="321"/>
      <c r="AG74" s="321"/>
      <c r="AH74" s="321"/>
    </row>
    <row r="75" spans="1:34" ht="15.75" customHeight="1">
      <c r="A75" s="321"/>
      <c r="B75" s="608"/>
      <c r="C75" s="981"/>
      <c r="D75" s="37"/>
      <c r="E75" s="608"/>
      <c r="F75" s="981"/>
      <c r="G75" s="621"/>
      <c r="H75" s="994"/>
      <c r="I75" s="994"/>
      <c r="J75" s="994"/>
      <c r="K75" s="994"/>
      <c r="L75" s="994"/>
      <c r="M75" s="994"/>
      <c r="N75" s="994"/>
      <c r="O75" s="981"/>
      <c r="P75" s="621"/>
      <c r="Q75" s="994"/>
      <c r="R75" s="994"/>
      <c r="S75" s="994"/>
      <c r="T75" s="994"/>
      <c r="U75" s="994"/>
      <c r="V75" s="994"/>
      <c r="W75" s="994"/>
      <c r="X75" s="994"/>
      <c r="Y75" s="994"/>
      <c r="Z75" s="994"/>
      <c r="AA75" s="994"/>
      <c r="AB75" s="981"/>
      <c r="AC75" s="321"/>
      <c r="AD75" s="321"/>
      <c r="AE75" s="321"/>
      <c r="AF75" s="321"/>
      <c r="AG75" s="321"/>
      <c r="AH75" s="321"/>
    </row>
    <row r="76" spans="1:34" ht="26.25" customHeight="1">
      <c r="A76" s="321"/>
      <c r="B76" s="620" t="s">
        <v>181</v>
      </c>
      <c r="C76" s="994"/>
      <c r="D76" s="994"/>
      <c r="E76" s="994"/>
      <c r="F76" s="994"/>
      <c r="G76" s="994"/>
      <c r="H76" s="994"/>
      <c r="I76" s="994"/>
      <c r="J76" s="994"/>
      <c r="K76" s="994"/>
      <c r="L76" s="994"/>
      <c r="M76" s="994"/>
      <c r="N76" s="994"/>
      <c r="O76" s="994"/>
      <c r="P76" s="994"/>
      <c r="Q76" s="994"/>
      <c r="R76" s="994"/>
      <c r="S76" s="994"/>
      <c r="T76" s="994"/>
      <c r="U76" s="994"/>
      <c r="V76" s="994"/>
      <c r="W76" s="994"/>
      <c r="X76" s="994"/>
      <c r="Y76" s="994"/>
      <c r="Z76" s="994"/>
      <c r="AA76" s="994"/>
      <c r="AB76" s="981"/>
      <c r="AC76" s="321"/>
      <c r="AD76" s="354"/>
      <c r="AE76" s="321"/>
      <c r="AF76" s="321"/>
      <c r="AG76" s="321"/>
      <c r="AH76" s="321"/>
    </row>
    <row r="77" spans="1:34" ht="12.75" customHeight="1">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row>
    <row r="78" spans="1:34" ht="12.75" customHeight="1">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row>
    <row r="79" spans="1:34" ht="12.75" customHeight="1">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c r="AH79" s="321"/>
    </row>
    <row r="80" spans="1:34" ht="12.75" customHeight="1">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row>
    <row r="81" spans="1:34" ht="12.75" customHeight="1">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row>
    <row r="82" spans="1:34" ht="12.75" customHeight="1">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row>
    <row r="83" spans="1:34" ht="12.75" customHeight="1">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row>
    <row r="84" spans="1:34"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row>
    <row r="85" spans="1:34"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row>
    <row r="86" spans="1:34"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row>
    <row r="87" spans="1:34"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row>
    <row r="88" spans="1:34"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row>
    <row r="89" spans="1:34"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row>
    <row r="90" spans="1:34"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row>
    <row r="91" spans="1:34"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row>
    <row r="92" spans="1:34"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row>
    <row r="93" spans="1:34"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row>
    <row r="94" spans="1:34"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c r="AH94" s="321"/>
    </row>
    <row r="95" spans="1:34"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21"/>
    </row>
    <row r="96" spans="1:34"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row>
    <row r="97" spans="1:34"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row>
    <row r="98" spans="1:34"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c r="AH98" s="321"/>
    </row>
    <row r="99" spans="1:34"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row>
    <row r="100" spans="1:34"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row>
    <row r="101" spans="1:34"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row>
    <row r="102" spans="1:34"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row>
    <row r="103" spans="1:34"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row>
    <row r="104" spans="1:34"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row>
    <row r="105" spans="1:34"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row>
    <row r="106" spans="1:34"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row>
    <row r="107" spans="1:34"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row>
    <row r="108" spans="1:34"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row>
    <row r="109" spans="1:34"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row>
    <row r="110" spans="1:34"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row>
    <row r="111" spans="1:34"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row>
    <row r="112" spans="1:34"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row>
    <row r="113" spans="1:34"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row>
    <row r="114" spans="1:34"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row>
    <row r="115" spans="1:34"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row>
    <row r="116" spans="1:34"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row>
    <row r="117" spans="1:34"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row>
    <row r="118" spans="1:34"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c r="AH118" s="321"/>
    </row>
    <row r="119" spans="1:34"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row>
    <row r="120" spans="1:34"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row>
    <row r="121" spans="1:34"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c r="AH121" s="321"/>
    </row>
    <row r="122" spans="1:34"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row>
    <row r="123" spans="1:34"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row>
    <row r="124" spans="1:34"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row>
    <row r="125" spans="1:34"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row>
    <row r="126" spans="1:34"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row>
    <row r="127" spans="1:34"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row>
    <row r="128" spans="1:34"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row>
    <row r="129" spans="1:34"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row>
    <row r="130" spans="1:34"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row>
    <row r="131" spans="1:34"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row>
    <row r="132" spans="1:34"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row>
    <row r="133" spans="1:34"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c r="AH133" s="321"/>
    </row>
    <row r="134" spans="1:34"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row>
    <row r="135" spans="1:34"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row>
    <row r="136" spans="1:34"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row>
    <row r="137" spans="1:34"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row>
    <row r="138" spans="1:34"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row>
    <row r="139" spans="1:34"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row>
    <row r="140" spans="1:34"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row>
    <row r="141" spans="1:34"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row>
    <row r="142" spans="1:34"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c r="AH142" s="321"/>
    </row>
    <row r="143" spans="1:34"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row>
    <row r="144" spans="1:34"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row>
    <row r="145" spans="1:34"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row>
    <row r="146" spans="1:34"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c r="AH146" s="321"/>
    </row>
    <row r="147" spans="1:34"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row>
    <row r="148" spans="1:34"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row>
    <row r="149" spans="1:34"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c r="AH149" s="321"/>
    </row>
    <row r="150" spans="1:34"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row>
    <row r="151" spans="1:34"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row>
    <row r="152" spans="1:34"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row>
    <row r="153" spans="1:34"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row>
    <row r="154" spans="1:34"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row>
    <row r="155" spans="1:34"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row>
    <row r="156" spans="1:34"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row>
    <row r="157" spans="1:34"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row>
    <row r="158" spans="1:34"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row>
    <row r="159" spans="1:34"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row>
    <row r="160" spans="1:34"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row>
    <row r="161" spans="1:34"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c r="AH161" s="321"/>
    </row>
    <row r="162" spans="1:34"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row>
    <row r="163" spans="1:34"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row>
    <row r="164" spans="1:34"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c r="AH164" s="321"/>
    </row>
    <row r="165" spans="1:34"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row>
    <row r="166" spans="1:34"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c r="AH166" s="321"/>
    </row>
    <row r="167" spans="1:34"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c r="AH167" s="321"/>
    </row>
    <row r="168" spans="1:34"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row>
    <row r="169" spans="1:34"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c r="AH169" s="321"/>
    </row>
    <row r="170" spans="1:34"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c r="AH170" s="321"/>
    </row>
    <row r="171" spans="1:34"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row>
    <row r="172" spans="1:34"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c r="AH172" s="321"/>
    </row>
    <row r="173" spans="1:34"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c r="AH173" s="321"/>
    </row>
    <row r="174" spans="1:34"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row>
    <row r="175" spans="1:34"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row>
    <row r="176" spans="1:34"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c r="AH176" s="321"/>
    </row>
    <row r="177" spans="1:34"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row>
    <row r="178" spans="1:34"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c r="AH178" s="321"/>
    </row>
    <row r="179" spans="1:34"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row>
    <row r="180" spans="1:34"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row>
    <row r="181" spans="1:34"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c r="AH181" s="321"/>
    </row>
    <row r="182" spans="1:34"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row>
    <row r="183" spans="1:34"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row>
    <row r="184" spans="1:34"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row>
    <row r="185" spans="1:34"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row>
    <row r="186" spans="1:34"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row>
    <row r="187" spans="1:34"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row>
    <row r="188" spans="1:34"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c r="AH188" s="321"/>
    </row>
    <row r="189" spans="1:34"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row>
    <row r="190" spans="1:34"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c r="AH190" s="321"/>
    </row>
    <row r="191" spans="1:34"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c r="AH191" s="321"/>
    </row>
    <row r="192" spans="1:34"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row>
    <row r="193" spans="1:34"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c r="AH193" s="321"/>
    </row>
    <row r="194" spans="1:34"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c r="AH194" s="321"/>
    </row>
    <row r="195" spans="1:34"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row>
    <row r="196" spans="1:34"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c r="AH196" s="321"/>
    </row>
    <row r="197" spans="1:34"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c r="AH197" s="321"/>
    </row>
    <row r="198" spans="1:34"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row>
    <row r="199" spans="1:34"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c r="AH199" s="321"/>
    </row>
    <row r="200" spans="1:34"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c r="AH200" s="321"/>
    </row>
    <row r="201" spans="1:34"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row>
    <row r="202" spans="1:34"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c r="AH202" s="321"/>
    </row>
    <row r="203" spans="1:34"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c r="AH203" s="321"/>
    </row>
    <row r="204" spans="1:34"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row>
    <row r="205" spans="1:34"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c r="AH205" s="321"/>
    </row>
    <row r="206" spans="1:34"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c r="AH206" s="321"/>
    </row>
    <row r="207" spans="1:34"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row>
    <row r="208" spans="1:34"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c r="AH208" s="321"/>
    </row>
    <row r="209" spans="1:34"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row>
    <row r="210" spans="1:34"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row>
    <row r="211" spans="1:34"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c r="AH211" s="321"/>
    </row>
    <row r="212" spans="1:34"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c r="AH212" s="321"/>
    </row>
    <row r="213" spans="1:34"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row>
    <row r="214" spans="1:34"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row>
    <row r="215" spans="1:34"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row>
    <row r="216" spans="1:34"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row>
    <row r="217" spans="1:34"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c r="AH217" s="321"/>
    </row>
    <row r="218" spans="1:34"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c r="AH218" s="321"/>
    </row>
    <row r="219" spans="1:34"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row>
    <row r="220" spans="1:34"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c r="AH220" s="321"/>
    </row>
    <row r="221" spans="1:34"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row>
    <row r="222" spans="1:34"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row>
    <row r="223" spans="1:34"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row>
    <row r="224" spans="1:34"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row>
    <row r="225" spans="1:34"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row>
    <row r="226" spans="1:34"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c r="AH226" s="321"/>
    </row>
    <row r="227" spans="1:34"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row>
    <row r="228" spans="1:34"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row>
    <row r="229" spans="1:34"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c r="AH229" s="321"/>
    </row>
    <row r="230" spans="1:34"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c r="AH230" s="321"/>
    </row>
    <row r="231" spans="1:34"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row>
    <row r="232" spans="1:34"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c r="AH232" s="321"/>
    </row>
    <row r="233" spans="1:34"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c r="AH233" s="321"/>
    </row>
    <row r="234" spans="1:34"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row>
    <row r="235" spans="1:34"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c r="AH235" s="321"/>
    </row>
    <row r="236" spans="1:34"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c r="AH236" s="321"/>
    </row>
    <row r="237" spans="1:34"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row>
    <row r="238" spans="1:34"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c r="AH238" s="321"/>
    </row>
    <row r="239" spans="1:34"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c r="AH239" s="321"/>
    </row>
    <row r="240" spans="1:34"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row>
    <row r="241" spans="1:34"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c r="AH241" s="321"/>
    </row>
    <row r="242" spans="1:34"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c r="AH242" s="321"/>
    </row>
    <row r="243" spans="1:34"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row>
    <row r="244" spans="1:34"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c r="AH244" s="321"/>
    </row>
    <row r="245" spans="1:34"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c r="AH245" s="321"/>
    </row>
    <row r="246" spans="1:34"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row>
    <row r="247" spans="1:34"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row>
    <row r="248" spans="1:34"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c r="AH248" s="321"/>
    </row>
    <row r="249" spans="1:34"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row>
    <row r="250" spans="1:34"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row>
    <row r="251" spans="1:34"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c r="AH251" s="321"/>
    </row>
    <row r="252" spans="1:34"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row>
    <row r="253" spans="1:34"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c r="AH253" s="321"/>
    </row>
    <row r="254" spans="1:34"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c r="AH254" s="321"/>
    </row>
    <row r="255" spans="1:34"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row>
    <row r="256" spans="1:34"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c r="AH256" s="321"/>
    </row>
    <row r="257" spans="1:34"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c r="AH257" s="321"/>
    </row>
    <row r="258" spans="1:34"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row>
    <row r="259" spans="1:34"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c r="AH259" s="321"/>
    </row>
    <row r="260" spans="1:34"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c r="AH260" s="321"/>
    </row>
    <row r="261" spans="1:34"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row>
    <row r="262" spans="1:34"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c r="AH262" s="321"/>
    </row>
    <row r="263" spans="1:34"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c r="AH263" s="321"/>
    </row>
    <row r="264" spans="1:34"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row>
    <row r="265" spans="1:34"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c r="AH265" s="321"/>
    </row>
    <row r="266" spans="1:34"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c r="AH266" s="321"/>
    </row>
    <row r="267" spans="1:34"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row>
    <row r="268" spans="1:34"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c r="AH268" s="321"/>
    </row>
    <row r="269" spans="1:34"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c r="AH269" s="321"/>
    </row>
    <row r="270" spans="1:34"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row>
    <row r="271" spans="1:34"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c r="AH271" s="321"/>
    </row>
    <row r="272" spans="1:34"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c r="AH272" s="321"/>
    </row>
    <row r="273" spans="1:34"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row>
    <row r="274" spans="1:34"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c r="AH274" s="321"/>
    </row>
    <row r="275" spans="1:34"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c r="AH275" s="321"/>
    </row>
    <row r="276" spans="1:34"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row>
    <row r="277" spans="1:34"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c r="AH277" s="321"/>
    </row>
    <row r="278" spans="1:34"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c r="AH278" s="321"/>
    </row>
    <row r="279" spans="1:34"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row>
    <row r="280" spans="1:34"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c r="AH280" s="321"/>
    </row>
    <row r="281" spans="1:34"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c r="AH281" s="321"/>
    </row>
    <row r="282" spans="1:34"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row>
    <row r="283" spans="1:34"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c r="AH283" s="321"/>
    </row>
    <row r="284" spans="1:34"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c r="AH284" s="321"/>
    </row>
    <row r="285" spans="1:34"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row>
    <row r="286" spans="1:34"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c r="AH286" s="321"/>
    </row>
    <row r="287" spans="1:34"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c r="AH287" s="321"/>
    </row>
    <row r="288" spans="1:34"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row>
    <row r="289" spans="1:34"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c r="AH289" s="321"/>
    </row>
    <row r="290" spans="1:34"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c r="AH290" s="321"/>
    </row>
    <row r="291" spans="1:34"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row>
    <row r="292" spans="1:34"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c r="AH292" s="321"/>
    </row>
    <row r="293" spans="1:34"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c r="AH293" s="321"/>
    </row>
    <row r="294" spans="1:34"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row>
    <row r="295" spans="1:34"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c r="AH295" s="321"/>
    </row>
    <row r="296" spans="1:34"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c r="AH296" s="321"/>
    </row>
    <row r="297" spans="1:34"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row>
    <row r="298" spans="1:34"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c r="AH298" s="321"/>
    </row>
    <row r="299" spans="1:34"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c r="AH299" s="321"/>
    </row>
    <row r="300" spans="1:34"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row>
    <row r="301" spans="1:34"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c r="AH301" s="321"/>
    </row>
    <row r="302" spans="1:34"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c r="AH302" s="321"/>
    </row>
    <row r="303" spans="1:34"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row>
    <row r="304" spans="1:34"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c r="AH304" s="321"/>
    </row>
    <row r="305" spans="1:34"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c r="AH305" s="321"/>
    </row>
    <row r="306" spans="1:34"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row>
    <row r="307" spans="1:34"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c r="AH307" s="321"/>
    </row>
    <row r="308" spans="1:34"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c r="AH308" s="321"/>
    </row>
    <row r="309" spans="1:34"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row>
    <row r="310" spans="1:34"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c r="AH310" s="321"/>
    </row>
    <row r="311" spans="1:34"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c r="AH311" s="321"/>
    </row>
    <row r="312" spans="1:34"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row>
    <row r="313" spans="1:34"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c r="AH313" s="321"/>
    </row>
    <row r="314" spans="1:34"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c r="AH314" s="321"/>
    </row>
    <row r="315" spans="1:34"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row>
    <row r="316" spans="1:34"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c r="AH316" s="321"/>
    </row>
    <row r="317" spans="1:34"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c r="AH317" s="321"/>
    </row>
    <row r="318" spans="1:34"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row>
    <row r="319" spans="1:34"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c r="AH319" s="321"/>
    </row>
    <row r="320" spans="1:34"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c r="AH320" s="321"/>
    </row>
    <row r="321" spans="1:34"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c r="AH321" s="321"/>
    </row>
    <row r="322" spans="1:34"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c r="AH322" s="321"/>
    </row>
    <row r="323" spans="1:34"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c r="AH323" s="321"/>
    </row>
    <row r="324" spans="1:34"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c r="AH324" s="321"/>
    </row>
    <row r="325" spans="1:34"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c r="AH325" s="321"/>
    </row>
    <row r="326" spans="1:34"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c r="AH326" s="321"/>
    </row>
    <row r="327" spans="1:34"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c r="AH327" s="321"/>
    </row>
    <row r="328" spans="1:34"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c r="AH328" s="321"/>
    </row>
    <row r="329" spans="1:34"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c r="AH329" s="321"/>
    </row>
    <row r="330" spans="1:34"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c r="AH330" s="321"/>
    </row>
    <row r="331" spans="1:34"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c r="AH331" s="321"/>
    </row>
    <row r="332" spans="1:34"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c r="AH332" s="321"/>
    </row>
    <row r="333" spans="1:34"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c r="AH333" s="321"/>
    </row>
    <row r="334" spans="1:34"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c r="AH334" s="321"/>
    </row>
    <row r="335" spans="1:34"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c r="AH335" s="321"/>
    </row>
    <row r="336" spans="1:34"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c r="AH336" s="321"/>
    </row>
    <row r="337" spans="1:34"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c r="AH337" s="321"/>
    </row>
    <row r="338" spans="1:34"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c r="AH338" s="321"/>
    </row>
    <row r="339" spans="1:34"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c r="AH339" s="321"/>
    </row>
    <row r="340" spans="1:34"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c r="AH340" s="321"/>
    </row>
    <row r="341" spans="1:34"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c r="AH341" s="321"/>
    </row>
    <row r="342" spans="1:34"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c r="AH342" s="321"/>
    </row>
    <row r="343" spans="1:34"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c r="AH343" s="321"/>
    </row>
    <row r="344" spans="1:34"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c r="AH344" s="321"/>
    </row>
    <row r="345" spans="1:34"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c r="AH345" s="321"/>
    </row>
    <row r="346" spans="1:34"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c r="AH346" s="321"/>
    </row>
    <row r="347" spans="1:34"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c r="AH347" s="321"/>
    </row>
    <row r="348" spans="1:34"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c r="AH348" s="321"/>
    </row>
    <row r="349" spans="1:34"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c r="AH349" s="321"/>
    </row>
    <row r="350" spans="1:34"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c r="AH350" s="321"/>
    </row>
    <row r="351" spans="1:34"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c r="AH351" s="321"/>
    </row>
    <row r="352" spans="1:34"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c r="AH352" s="321"/>
    </row>
    <row r="353" spans="1:34"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c r="AH353" s="321"/>
    </row>
    <row r="354" spans="1:34"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c r="AH354" s="321"/>
    </row>
    <row r="355" spans="1:34"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row>
    <row r="356" spans="1:34"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c r="AH356" s="321"/>
    </row>
    <row r="357" spans="1:34"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c r="AH357" s="321"/>
    </row>
    <row r="358" spans="1:34"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c r="AH358" s="321"/>
    </row>
    <row r="359" spans="1:34"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c r="AH359" s="321"/>
    </row>
    <row r="360" spans="1:34"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c r="AH360" s="321"/>
    </row>
    <row r="361" spans="1:34"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c r="AH361" s="321"/>
    </row>
    <row r="362" spans="1:34"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c r="AH362" s="321"/>
    </row>
    <row r="363" spans="1:34"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row>
    <row r="364" spans="1:34"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c r="AH364" s="321"/>
    </row>
    <row r="365" spans="1:34"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c r="AH365" s="321"/>
    </row>
    <row r="366" spans="1:34"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c r="AH366" s="321"/>
    </row>
    <row r="367" spans="1:34"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c r="AH367" s="321"/>
    </row>
    <row r="368" spans="1:34"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c r="AH368" s="321"/>
    </row>
    <row r="369" spans="1:34"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row>
    <row r="370" spans="1:34"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c r="AH370" s="321"/>
    </row>
    <row r="371" spans="1:34"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row>
    <row r="372" spans="1:34"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c r="AH372" s="321"/>
    </row>
    <row r="373" spans="1:34"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row>
    <row r="374" spans="1:34"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c r="AH374" s="321"/>
    </row>
    <row r="375" spans="1:34"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c r="AH375" s="321"/>
    </row>
    <row r="376" spans="1:34"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c r="AH376" s="321"/>
    </row>
    <row r="377" spans="1:34"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c r="AH377" s="321"/>
    </row>
    <row r="378" spans="1:34"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c r="AH378" s="321"/>
    </row>
    <row r="379" spans="1:34"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c r="AH379" s="321"/>
    </row>
    <row r="380" spans="1:34"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c r="AH380" s="321"/>
    </row>
    <row r="381" spans="1:34"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c r="AH381" s="321"/>
    </row>
    <row r="382" spans="1:34"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c r="AH382" s="321"/>
    </row>
    <row r="383" spans="1:34"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c r="AH383" s="321"/>
    </row>
    <row r="384" spans="1:34"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c r="AH384" s="321"/>
    </row>
    <row r="385" spans="1:34"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c r="AH385" s="321"/>
    </row>
    <row r="386" spans="1:34"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c r="AH386" s="321"/>
    </row>
    <row r="387" spans="1:34"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row>
    <row r="388" spans="1:34"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c r="AH388" s="321"/>
    </row>
    <row r="389" spans="1:34"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c r="AH389" s="321"/>
    </row>
    <row r="390" spans="1:34"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c r="AH390" s="321"/>
    </row>
    <row r="391" spans="1:34"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c r="AH391" s="321"/>
    </row>
    <row r="392" spans="1:34"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c r="AH392" s="321"/>
    </row>
    <row r="393" spans="1:34"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c r="AH393" s="321"/>
    </row>
    <row r="394" spans="1:34"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c r="AH394" s="321"/>
    </row>
    <row r="395" spans="1:34"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c r="AH395" s="321"/>
    </row>
    <row r="396" spans="1:34"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c r="AH396" s="321"/>
    </row>
    <row r="397" spans="1:34"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c r="AH397" s="321"/>
    </row>
    <row r="398" spans="1:34"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c r="AH398" s="321"/>
    </row>
    <row r="399" spans="1:34"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c r="AH399" s="321"/>
    </row>
    <row r="400" spans="1:34"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c r="AH400" s="321"/>
    </row>
    <row r="401" spans="1:34"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c r="AH401" s="321"/>
    </row>
    <row r="402" spans="1:34"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c r="AH402" s="321"/>
    </row>
    <row r="403" spans="1:34"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c r="AH403" s="321"/>
    </row>
    <row r="404" spans="1:34"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c r="AH404" s="321"/>
    </row>
    <row r="405" spans="1:34"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c r="AH405" s="321"/>
    </row>
    <row r="406" spans="1:34"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c r="AH406" s="321"/>
    </row>
    <row r="407" spans="1:34"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c r="AH407" s="321"/>
    </row>
    <row r="408" spans="1:34"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c r="AH408" s="321"/>
    </row>
    <row r="409" spans="1:34"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c r="AH409" s="321"/>
    </row>
    <row r="410" spans="1:34"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c r="AH410" s="321"/>
    </row>
    <row r="411" spans="1:34"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c r="AH411" s="321"/>
    </row>
    <row r="412" spans="1:34"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c r="AH412" s="321"/>
    </row>
    <row r="413" spans="1:34"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c r="AH413" s="321"/>
    </row>
    <row r="414" spans="1:34"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c r="AH414" s="321"/>
    </row>
    <row r="415" spans="1:34"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c r="AH415" s="321"/>
    </row>
    <row r="416" spans="1:34"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row>
    <row r="417" spans="1:34"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row>
    <row r="418" spans="1:34"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row>
    <row r="419" spans="1:34"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row>
    <row r="420" spans="1:34"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row>
    <row r="421" spans="1:34"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row>
    <row r="422" spans="1:34"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row>
    <row r="423" spans="1:34"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row>
    <row r="424" spans="1:34"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row>
    <row r="425" spans="1:34"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row>
    <row r="426" spans="1:34"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row>
    <row r="427" spans="1:34"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row>
    <row r="428" spans="1:34"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row>
    <row r="429" spans="1:34"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row>
    <row r="430" spans="1:34"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row>
    <row r="431" spans="1:34"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c r="AH431" s="321"/>
    </row>
    <row r="432" spans="1:34"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c r="AH432" s="321"/>
    </row>
    <row r="433" spans="1:34"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c r="AH433" s="321"/>
    </row>
    <row r="434" spans="1:34"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c r="AH434" s="321"/>
    </row>
    <row r="435" spans="1:34"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c r="AH435" s="321"/>
    </row>
    <row r="436" spans="1:34"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c r="AH436" s="321"/>
    </row>
    <row r="437" spans="1:34"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c r="AH437" s="321"/>
    </row>
    <row r="438" spans="1:34"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c r="AH438" s="321"/>
    </row>
    <row r="439" spans="1:34"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c r="AH439" s="321"/>
    </row>
    <row r="440" spans="1:34"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c r="AH440" s="321"/>
    </row>
    <row r="441" spans="1:34"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c r="AH441" s="321"/>
    </row>
    <row r="442" spans="1:34"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c r="AH442" s="321"/>
    </row>
    <row r="443" spans="1:34"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c r="AH443" s="321"/>
    </row>
    <row r="444" spans="1:34"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c r="AH444" s="321"/>
    </row>
    <row r="445" spans="1:34"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c r="AH445" s="321"/>
    </row>
    <row r="446" spans="1:34"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c r="AH446" s="321"/>
    </row>
    <row r="447" spans="1:34"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c r="AH447" s="321"/>
    </row>
    <row r="448" spans="1:34"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c r="AH448" s="321"/>
    </row>
    <row r="449" spans="1:34"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c r="AH449" s="321"/>
    </row>
    <row r="450" spans="1:34"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c r="AH450" s="321"/>
    </row>
    <row r="451" spans="1:34"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c r="AH451" s="321"/>
    </row>
    <row r="452" spans="1:34"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c r="AH452" s="321"/>
    </row>
    <row r="453" spans="1:34"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c r="AH453" s="321"/>
    </row>
    <row r="454" spans="1:34"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c r="AH454" s="321"/>
    </row>
    <row r="455" spans="1:34"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c r="AH455" s="321"/>
    </row>
    <row r="456" spans="1:34"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c r="AH456" s="321"/>
    </row>
    <row r="457" spans="1:34"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c r="AH457" s="321"/>
    </row>
    <row r="458" spans="1:34"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c r="AH458" s="321"/>
    </row>
    <row r="459" spans="1:34"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c r="AH459" s="321"/>
    </row>
    <row r="460" spans="1:34"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c r="AH460" s="321"/>
    </row>
    <row r="461" spans="1:34"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c r="AH461" s="321"/>
    </row>
    <row r="462" spans="1:34"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c r="AH462" s="321"/>
    </row>
    <row r="463" spans="1:34"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c r="AH463" s="321"/>
    </row>
    <row r="464" spans="1:34"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c r="AH464" s="321"/>
    </row>
    <row r="465" spans="1:34"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c r="AH465" s="321"/>
    </row>
    <row r="466" spans="1:34"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c r="AH466" s="321"/>
    </row>
    <row r="467" spans="1:34"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c r="AH467" s="321"/>
    </row>
    <row r="468" spans="1:34"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c r="AH468" s="321"/>
    </row>
    <row r="469" spans="1:34"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c r="AH469" s="321"/>
    </row>
    <row r="470" spans="1:34"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c r="AH470" s="321"/>
    </row>
    <row r="471" spans="1:34"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c r="AH471" s="321"/>
    </row>
    <row r="472" spans="1:34"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c r="AH472" s="321"/>
    </row>
    <row r="473" spans="1:34"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c r="AH473" s="321"/>
    </row>
    <row r="474" spans="1:34"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c r="AH474" s="321"/>
    </row>
    <row r="475" spans="1:34"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c r="AH475" s="321"/>
    </row>
    <row r="476" spans="1:34"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c r="AH476" s="321"/>
    </row>
    <row r="477" spans="1:34"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c r="AH477" s="321"/>
    </row>
    <row r="478" spans="1:34"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c r="AH478" s="321"/>
    </row>
    <row r="479" spans="1:34"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c r="AH479" s="321"/>
    </row>
    <row r="480" spans="1:34"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c r="AH480" s="321"/>
    </row>
    <row r="481" spans="1:34"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c r="AH481" s="321"/>
    </row>
    <row r="482" spans="1:34"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c r="AH482" s="321"/>
    </row>
    <row r="483" spans="1:34"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c r="AH483" s="321"/>
    </row>
    <row r="484" spans="1:34"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c r="AH484" s="321"/>
    </row>
    <row r="485" spans="1:34"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c r="AH485" s="321"/>
    </row>
    <row r="486" spans="1:34"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c r="AH486" s="321"/>
    </row>
    <row r="487" spans="1:34"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c r="AH487" s="321"/>
    </row>
    <row r="488" spans="1:34"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c r="AH488" s="321"/>
    </row>
    <row r="489" spans="1:34"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c r="AH489" s="321"/>
    </row>
    <row r="490" spans="1:34"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c r="AH490" s="321"/>
    </row>
    <row r="491" spans="1:34"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c r="AH491" s="321"/>
    </row>
    <row r="492" spans="1:34"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c r="AH492" s="321"/>
    </row>
    <row r="493" spans="1:34"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c r="AH493" s="321"/>
    </row>
    <row r="494" spans="1:34"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c r="AH494" s="321"/>
    </row>
    <row r="495" spans="1:34"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c r="AH495" s="321"/>
    </row>
    <row r="496" spans="1:34"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c r="AH496" s="321"/>
    </row>
    <row r="497" spans="1:34"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c r="AH497" s="321"/>
    </row>
    <row r="498" spans="1:34"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c r="AH498" s="321"/>
    </row>
    <row r="499" spans="1:34"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c r="AH499" s="321"/>
    </row>
    <row r="500" spans="1:34"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c r="AH500" s="321"/>
    </row>
    <row r="501" spans="1:34"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c r="AH501" s="321"/>
    </row>
    <row r="502" spans="1:34"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c r="AH502" s="321"/>
    </row>
    <row r="503" spans="1:34"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c r="AH503" s="321"/>
    </row>
    <row r="504" spans="1:34"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c r="AH504" s="321"/>
    </row>
    <row r="505" spans="1:34"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c r="AH505" s="321"/>
    </row>
    <row r="506" spans="1:34"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c r="AH506" s="321"/>
    </row>
    <row r="507" spans="1:34"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c r="AH507" s="321"/>
    </row>
    <row r="508" spans="1:34"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c r="AH508" s="321"/>
    </row>
    <row r="509" spans="1:34"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c r="AH509" s="321"/>
    </row>
    <row r="510" spans="1:34"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c r="AH510" s="321"/>
    </row>
    <row r="511" spans="1:34"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c r="AH511" s="321"/>
    </row>
    <row r="512" spans="1:34"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c r="AH512" s="321"/>
    </row>
    <row r="513" spans="1:34"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c r="AH513" s="321"/>
    </row>
    <row r="514" spans="1:34"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c r="AH514" s="321"/>
    </row>
    <row r="515" spans="1:34"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c r="AH515" s="321"/>
    </row>
    <row r="516" spans="1:34"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c r="AH516" s="321"/>
    </row>
    <row r="517" spans="1:34"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c r="AH517" s="321"/>
    </row>
    <row r="518" spans="1:34"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c r="AH518" s="321"/>
    </row>
    <row r="519" spans="1:34"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c r="AH519" s="321"/>
    </row>
    <row r="520" spans="1:34"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c r="AH520" s="321"/>
    </row>
    <row r="521" spans="1:34"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c r="AH521" s="321"/>
    </row>
    <row r="522" spans="1:34"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c r="AH522" s="321"/>
    </row>
    <row r="523" spans="1:34"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c r="AH523" s="321"/>
    </row>
    <row r="524" spans="1:34"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c r="AH524" s="321"/>
    </row>
    <row r="525" spans="1:34"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c r="AH525" s="321"/>
    </row>
    <row r="526" spans="1:34"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c r="AH526" s="321"/>
    </row>
    <row r="527" spans="1:34"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c r="AH527" s="321"/>
    </row>
    <row r="528" spans="1:34"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c r="AH528" s="321"/>
    </row>
    <row r="529" spans="1:34"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c r="AH529" s="321"/>
    </row>
    <row r="530" spans="1:34"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c r="AH530" s="321"/>
    </row>
    <row r="531" spans="1:34"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c r="AH531" s="321"/>
    </row>
    <row r="532" spans="1:34"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c r="AH532" s="321"/>
    </row>
    <row r="533" spans="1:34"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c r="AH533" s="321"/>
    </row>
    <row r="534" spans="1:34"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c r="AH534" s="321"/>
    </row>
    <row r="535" spans="1:34"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c r="AH535" s="321"/>
    </row>
    <row r="536" spans="1:34"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c r="AH536" s="321"/>
    </row>
    <row r="537" spans="1:34"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c r="AH537" s="321"/>
    </row>
    <row r="538" spans="1:34"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c r="AH538" s="321"/>
    </row>
    <row r="539" spans="1:34"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c r="AH539" s="321"/>
    </row>
    <row r="540" spans="1:34"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c r="AH540" s="321"/>
    </row>
    <row r="541" spans="1:34"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c r="AH541" s="321"/>
    </row>
    <row r="542" spans="1:34"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c r="AH542" s="321"/>
    </row>
    <row r="543" spans="1:34"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c r="AH543" s="321"/>
    </row>
    <row r="544" spans="1:34"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c r="AH544" s="321"/>
    </row>
    <row r="545" spans="1:34"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c r="AH545" s="321"/>
    </row>
    <row r="546" spans="1:34"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c r="AH546" s="321"/>
    </row>
    <row r="547" spans="1:34"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c r="AH547" s="321"/>
    </row>
    <row r="548" spans="1:34"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c r="AH548" s="321"/>
    </row>
    <row r="549" spans="1:34"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c r="AH549" s="321"/>
    </row>
    <row r="550" spans="1:34"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c r="AH550" s="321"/>
    </row>
    <row r="551" spans="1:34"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c r="AH551" s="321"/>
    </row>
    <row r="552" spans="1:34"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c r="AH552" s="321"/>
    </row>
    <row r="553" spans="1:34"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c r="AH553" s="321"/>
    </row>
    <row r="554" spans="1:34"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c r="AH554" s="321"/>
    </row>
    <row r="555" spans="1:34"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c r="AH555" s="321"/>
    </row>
    <row r="556" spans="1:34"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c r="AH556" s="321"/>
    </row>
    <row r="557" spans="1:34"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c r="AH557" s="321"/>
    </row>
    <row r="558" spans="1:34"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c r="AH558" s="321"/>
    </row>
    <row r="559" spans="1:34"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c r="AH559" s="321"/>
    </row>
    <row r="560" spans="1:34"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c r="AH560" s="321"/>
    </row>
    <row r="561" spans="1:34"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c r="AH561" s="321"/>
    </row>
    <row r="562" spans="1:34"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c r="AH562" s="321"/>
    </row>
    <row r="563" spans="1:34"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c r="AH563" s="321"/>
    </row>
    <row r="564" spans="1:34"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c r="AH564" s="321"/>
    </row>
    <row r="565" spans="1:34"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c r="AH565" s="321"/>
    </row>
    <row r="566" spans="1:34"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c r="AH566" s="321"/>
    </row>
    <row r="567" spans="1:34"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c r="AH567" s="321"/>
    </row>
    <row r="568" spans="1:34"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c r="AH568" s="321"/>
    </row>
    <row r="569" spans="1:34"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c r="AH569" s="321"/>
    </row>
    <row r="570" spans="1:34"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c r="AH570" s="321"/>
    </row>
    <row r="571" spans="1:34"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c r="AH571" s="321"/>
    </row>
    <row r="572" spans="1:34"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c r="AH572" s="321"/>
    </row>
    <row r="573" spans="1:34"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c r="AH573" s="321"/>
    </row>
    <row r="574" spans="1:34"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c r="AH574" s="321"/>
    </row>
    <row r="575" spans="1:34"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c r="AH575" s="321"/>
    </row>
    <row r="576" spans="1:34"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c r="AH576" s="321"/>
    </row>
    <row r="577" spans="1:34"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c r="AH577" s="321"/>
    </row>
    <row r="578" spans="1:34"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c r="AH578" s="321"/>
    </row>
    <row r="579" spans="1:34"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c r="AH579" s="321"/>
    </row>
    <row r="580" spans="1:34"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c r="AH580" s="321"/>
    </row>
    <row r="581" spans="1:34"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c r="AH581" s="321"/>
    </row>
    <row r="582" spans="1:34"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c r="AH582" s="321"/>
    </row>
    <row r="583" spans="1:34"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c r="AH583" s="321"/>
    </row>
    <row r="584" spans="1:34"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c r="AH584" s="321"/>
    </row>
    <row r="585" spans="1:34"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c r="AH585" s="321"/>
    </row>
    <row r="586" spans="1:34"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c r="AH586" s="321"/>
    </row>
    <row r="587" spans="1:34"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c r="AH587" s="321"/>
    </row>
    <row r="588" spans="1:34"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c r="AH588" s="321"/>
    </row>
    <row r="589" spans="1:34"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c r="AH589" s="321"/>
    </row>
    <row r="590" spans="1:34"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c r="AH590" s="321"/>
    </row>
    <row r="591" spans="1:34"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c r="AH591" s="321"/>
    </row>
    <row r="592" spans="1:34"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c r="AH592" s="321"/>
    </row>
    <row r="593" spans="1:34"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c r="AH593" s="321"/>
    </row>
    <row r="594" spans="1:34"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c r="AH594" s="321"/>
    </row>
    <row r="595" spans="1:34"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c r="AH595" s="321"/>
    </row>
    <row r="596" spans="1:34"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c r="AH596" s="321"/>
    </row>
    <row r="597" spans="1:34"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c r="AH597" s="321"/>
    </row>
    <row r="598" spans="1:34"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c r="AH598" s="321"/>
    </row>
    <row r="599" spans="1:34"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c r="AH599" s="321"/>
    </row>
    <row r="600" spans="1:34"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c r="AH600" s="321"/>
    </row>
    <row r="601" spans="1:34"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c r="AH601" s="321"/>
    </row>
    <row r="602" spans="1:34"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c r="AH602" s="321"/>
    </row>
    <row r="603" spans="1:34"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c r="AH603" s="321"/>
    </row>
    <row r="604" spans="1:34"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c r="AH604" s="321"/>
    </row>
    <row r="605" spans="1:34"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c r="AH605" s="321"/>
    </row>
    <row r="606" spans="1:34"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c r="AH606" s="321"/>
    </row>
    <row r="607" spans="1:34"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c r="AH607" s="321"/>
    </row>
    <row r="608" spans="1:34"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c r="AH608" s="321"/>
    </row>
    <row r="609" spans="1:34"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c r="AH609" s="321"/>
    </row>
    <row r="610" spans="1:34"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c r="AH610" s="321"/>
    </row>
    <row r="611" spans="1:34"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c r="AH611" s="321"/>
    </row>
    <row r="612" spans="1:34"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c r="AH612" s="321"/>
    </row>
    <row r="613" spans="1:34"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row>
    <row r="614" spans="1:34"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c r="AH614" s="321"/>
    </row>
    <row r="615" spans="1:34"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c r="AH615" s="321"/>
    </row>
    <row r="616" spans="1:34"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c r="AH616" s="321"/>
    </row>
    <row r="617" spans="1:34"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c r="AH617" s="321"/>
    </row>
    <row r="618" spans="1:34"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c r="AH618" s="321"/>
    </row>
    <row r="619" spans="1:34"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c r="AH619" s="321"/>
    </row>
    <row r="620" spans="1:34"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c r="AH620" s="321"/>
    </row>
    <row r="621" spans="1:34"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c r="AH621" s="321"/>
    </row>
    <row r="622" spans="1:34"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c r="AH622" s="321"/>
    </row>
    <row r="623" spans="1:34"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c r="AH623" s="321"/>
    </row>
    <row r="624" spans="1:34"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c r="AH624" s="321"/>
    </row>
    <row r="625" spans="1:34"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c r="AH625" s="321"/>
    </row>
    <row r="626" spans="1:34"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c r="AH626" s="321"/>
    </row>
    <row r="627" spans="1:34"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c r="AH627" s="321"/>
    </row>
    <row r="628" spans="1:34"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c r="AH628" s="321"/>
    </row>
    <row r="629" spans="1:34"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c r="AH629" s="321"/>
    </row>
    <row r="630" spans="1:34"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c r="AH630" s="321"/>
    </row>
    <row r="631" spans="1:34"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c r="AH631" s="321"/>
    </row>
    <row r="632" spans="1:34"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c r="AH632" s="321"/>
    </row>
    <row r="633" spans="1:34"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c r="AH633" s="321"/>
    </row>
    <row r="634" spans="1:34"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c r="AH634" s="321"/>
    </row>
    <row r="635" spans="1:34"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c r="AH635" s="321"/>
    </row>
    <row r="636" spans="1:34"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c r="AH636" s="321"/>
    </row>
    <row r="637" spans="1:34"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c r="AH637" s="321"/>
    </row>
    <row r="638" spans="1:34"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c r="AH638" s="321"/>
    </row>
    <row r="639" spans="1:34"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c r="AH639" s="321"/>
    </row>
    <row r="640" spans="1:34"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c r="AH640" s="321"/>
    </row>
    <row r="641" spans="1:34"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c r="AH641" s="321"/>
    </row>
    <row r="642" spans="1:34"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c r="AH642" s="321"/>
    </row>
    <row r="643" spans="1:34"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c r="AH643" s="321"/>
    </row>
    <row r="644" spans="1:34"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c r="AH644" s="321"/>
    </row>
    <row r="645" spans="1:34"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c r="AH645" s="321"/>
    </row>
    <row r="646" spans="1:34"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c r="AH646" s="321"/>
    </row>
    <row r="647" spans="1:34"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c r="AH647" s="321"/>
    </row>
    <row r="648" spans="1:34"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c r="AH648" s="321"/>
    </row>
    <row r="649" spans="1:34"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c r="AH649" s="321"/>
    </row>
    <row r="650" spans="1:34"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c r="AH650" s="321"/>
    </row>
    <row r="651" spans="1:34"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c r="AH651" s="321"/>
    </row>
    <row r="652" spans="1:34"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c r="AH652" s="321"/>
    </row>
    <row r="653" spans="1:34"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c r="AH653" s="321"/>
    </row>
    <row r="654" spans="1:34"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c r="AH654" s="321"/>
    </row>
    <row r="655" spans="1:34"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c r="AH655" s="321"/>
    </row>
    <row r="656" spans="1:34"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c r="AH656" s="321"/>
    </row>
    <row r="657" spans="1:34"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c r="AH657" s="321"/>
    </row>
    <row r="658" spans="1:34"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c r="AH658" s="321"/>
    </row>
    <row r="659" spans="1:34"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c r="AH659" s="321"/>
    </row>
    <row r="660" spans="1:34"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c r="AH660" s="321"/>
    </row>
    <row r="661" spans="1:34"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c r="AH661" s="321"/>
    </row>
    <row r="662" spans="1:34"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c r="AH662" s="321"/>
    </row>
    <row r="663" spans="1:34"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c r="AH663" s="321"/>
    </row>
    <row r="664" spans="1:34"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c r="AH664" s="321"/>
    </row>
    <row r="665" spans="1:34"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c r="AH665" s="321"/>
    </row>
    <row r="666" spans="1:34"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c r="AH666" s="321"/>
    </row>
    <row r="667" spans="1:34"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c r="AH667" s="321"/>
    </row>
    <row r="668" spans="1:34"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c r="AH668" s="321"/>
    </row>
    <row r="669" spans="1:34"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c r="AH669" s="321"/>
    </row>
    <row r="670" spans="1:34"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c r="AH670" s="321"/>
    </row>
    <row r="671" spans="1:34"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c r="AH671" s="321"/>
    </row>
    <row r="672" spans="1:34"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c r="AH672" s="321"/>
    </row>
    <row r="673" spans="1:34"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c r="AH673" s="321"/>
    </row>
    <row r="674" spans="1:34"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c r="AH674" s="321"/>
    </row>
    <row r="675" spans="1:34"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c r="AH675" s="321"/>
    </row>
    <row r="676" spans="1:34"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c r="AH676" s="321"/>
    </row>
    <row r="677" spans="1:34"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c r="AH677" s="321"/>
    </row>
    <row r="678" spans="1:34"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c r="AH678" s="321"/>
    </row>
    <row r="679" spans="1:34"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c r="AH679" s="321"/>
    </row>
    <row r="680" spans="1:34"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c r="AH680" s="321"/>
    </row>
    <row r="681" spans="1:34"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c r="AH681" s="321"/>
    </row>
    <row r="682" spans="1:34"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c r="AH682" s="321"/>
    </row>
    <row r="683" spans="1:34"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c r="AH683" s="321"/>
    </row>
    <row r="684" spans="1:34"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c r="AH684" s="321"/>
    </row>
    <row r="685" spans="1:34"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c r="AH685" s="321"/>
    </row>
    <row r="686" spans="1:34"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c r="AH686" s="321"/>
    </row>
    <row r="687" spans="1:34"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c r="AH687" s="321"/>
    </row>
    <row r="688" spans="1:34"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c r="AH688" s="321"/>
    </row>
    <row r="689" spans="1:34"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c r="AH689" s="321"/>
    </row>
    <row r="690" spans="1:34"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c r="AH690" s="321"/>
    </row>
    <row r="691" spans="1:34"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c r="AH691" s="321"/>
    </row>
    <row r="692" spans="1:34"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c r="AH692" s="321"/>
    </row>
    <row r="693" spans="1:34"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c r="AH693" s="321"/>
    </row>
    <row r="694" spans="1:34"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c r="AH694" s="321"/>
    </row>
    <row r="695" spans="1:34"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c r="AH695" s="321"/>
    </row>
    <row r="696" spans="1:34"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c r="AH696" s="321"/>
    </row>
    <row r="697" spans="1:34"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c r="AH697" s="321"/>
    </row>
    <row r="698" spans="1:34"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c r="AH698" s="321"/>
    </row>
    <row r="699" spans="1:34"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row>
    <row r="700" spans="1:34"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c r="AH700" s="321"/>
    </row>
    <row r="701" spans="1:34"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c r="AH701" s="321"/>
    </row>
    <row r="702" spans="1:34"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c r="AH702" s="321"/>
    </row>
    <row r="703" spans="1:34"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c r="AH703" s="321"/>
    </row>
    <row r="704" spans="1:34"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c r="AH704" s="321"/>
    </row>
    <row r="705" spans="1:34"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c r="AH705" s="321"/>
    </row>
    <row r="706" spans="1:34"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c r="AH706" s="321"/>
    </row>
    <row r="707" spans="1:34"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c r="AH707" s="321"/>
    </row>
    <row r="708" spans="1:34"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c r="AH708" s="321"/>
    </row>
    <row r="709" spans="1:34"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c r="AH709" s="321"/>
    </row>
    <row r="710" spans="1:34"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c r="AH710" s="321"/>
    </row>
    <row r="711" spans="1:34"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c r="AH711" s="321"/>
    </row>
    <row r="712" spans="1:34"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c r="AH712" s="321"/>
    </row>
    <row r="713" spans="1:34"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c r="AH713" s="321"/>
    </row>
    <row r="714" spans="1:34"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c r="AH714" s="321"/>
    </row>
    <row r="715" spans="1:34"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c r="AH715" s="321"/>
    </row>
    <row r="716" spans="1:34"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c r="AH716" s="321"/>
    </row>
    <row r="717" spans="1:34"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c r="AH717" s="321"/>
    </row>
    <row r="718" spans="1:34"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c r="AH718" s="321"/>
    </row>
    <row r="719" spans="1:34"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c r="AH719" s="321"/>
    </row>
    <row r="720" spans="1:34"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c r="AH720" s="321"/>
    </row>
    <row r="721" spans="1:34"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c r="AH721" s="321"/>
    </row>
    <row r="722" spans="1:34"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c r="AH722" s="321"/>
    </row>
    <row r="723" spans="1:34"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c r="AH723" s="321"/>
    </row>
    <row r="724" spans="1:34"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c r="AH724" s="321"/>
    </row>
    <row r="725" spans="1:34"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c r="AH725" s="321"/>
    </row>
    <row r="726" spans="1:34"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c r="AH726" s="321"/>
    </row>
    <row r="727" spans="1:34"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c r="AH727" s="321"/>
    </row>
    <row r="728" spans="1:34"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c r="AH728" s="321"/>
    </row>
    <row r="729" spans="1:34"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c r="AH729" s="321"/>
    </row>
    <row r="730" spans="1:34"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c r="AH730" s="321"/>
    </row>
    <row r="731" spans="1:34"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c r="AH731" s="321"/>
    </row>
    <row r="732" spans="1:34"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c r="AH732" s="321"/>
    </row>
    <row r="733" spans="1:34"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c r="AH733" s="321"/>
    </row>
    <row r="734" spans="1:34"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c r="AH734" s="321"/>
    </row>
    <row r="735" spans="1:34"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c r="AH735" s="321"/>
    </row>
    <row r="736" spans="1:34"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c r="AH736" s="321"/>
    </row>
    <row r="737" spans="1:34"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c r="AH737" s="321"/>
    </row>
    <row r="738" spans="1:34"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c r="AH738" s="321"/>
    </row>
    <row r="739" spans="1:34"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c r="AH739" s="321"/>
    </row>
    <row r="740" spans="1:34"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c r="AH740" s="321"/>
    </row>
    <row r="741" spans="1:34"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c r="AH741" s="321"/>
    </row>
    <row r="742" spans="1:34"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c r="AH742" s="321"/>
    </row>
    <row r="743" spans="1:34"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c r="AH743" s="321"/>
    </row>
    <row r="744" spans="1:34"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c r="AH744" s="321"/>
    </row>
    <row r="745" spans="1:34"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c r="AH745" s="321"/>
    </row>
    <row r="746" spans="1:34"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c r="AH746" s="321"/>
    </row>
    <row r="747" spans="1:34"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c r="AH747" s="321"/>
    </row>
    <row r="748" spans="1:34"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c r="AH748" s="321"/>
    </row>
    <row r="749" spans="1:34"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c r="AH749" s="321"/>
    </row>
    <row r="750" spans="1:34"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c r="AH750" s="321"/>
    </row>
    <row r="751" spans="1:34"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c r="AH751" s="321"/>
    </row>
    <row r="752" spans="1:34"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c r="AH752" s="321"/>
    </row>
    <row r="753" spans="1:34"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c r="AH753" s="321"/>
    </row>
    <row r="754" spans="1:34"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c r="AH754" s="321"/>
    </row>
    <row r="755" spans="1:34"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c r="AH755" s="321"/>
    </row>
    <row r="756" spans="1:34"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c r="AH756" s="321"/>
    </row>
    <row r="757" spans="1:34"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c r="AH757" s="321"/>
    </row>
    <row r="758" spans="1:34"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c r="AH758" s="321"/>
    </row>
    <row r="759" spans="1:34"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c r="AH759" s="321"/>
    </row>
    <row r="760" spans="1:34"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c r="AH760" s="321"/>
    </row>
    <row r="761" spans="1:34"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c r="AH761" s="321"/>
    </row>
    <row r="762" spans="1:34"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c r="AH762" s="321"/>
    </row>
    <row r="763" spans="1:34"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c r="AH763" s="321"/>
    </row>
    <row r="764" spans="1:34"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c r="AH764" s="321"/>
    </row>
    <row r="765" spans="1:34"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c r="AH765" s="321"/>
    </row>
    <row r="766" spans="1:34"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c r="AH766" s="321"/>
    </row>
    <row r="767" spans="1:34"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c r="AH767" s="321"/>
    </row>
    <row r="768" spans="1:34"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c r="AH768" s="321"/>
    </row>
    <row r="769" spans="1:34"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c r="AH769" s="321"/>
    </row>
    <row r="770" spans="1:34"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c r="AH770" s="321"/>
    </row>
    <row r="771" spans="1:34"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c r="AH771" s="321"/>
    </row>
    <row r="772" spans="1:34"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c r="AH772" s="321"/>
    </row>
    <row r="773" spans="1:34"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c r="AH773" s="321"/>
    </row>
    <row r="774" spans="1:34"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c r="AH774" s="321"/>
    </row>
    <row r="775" spans="1:34"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c r="AH775" s="321"/>
    </row>
    <row r="776" spans="1:34"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c r="AH776" s="321"/>
    </row>
    <row r="777" spans="1:34"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row>
    <row r="778" spans="1:34"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c r="AH778" s="321"/>
    </row>
    <row r="779" spans="1:34"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c r="AH779" s="321"/>
    </row>
    <row r="780" spans="1:34"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c r="AH780" s="321"/>
    </row>
    <row r="781" spans="1:34"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c r="AH781" s="321"/>
    </row>
    <row r="782" spans="1:34"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c r="AH782" s="321"/>
    </row>
    <row r="783" spans="1:34"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c r="AH783" s="321"/>
    </row>
    <row r="784" spans="1:34"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c r="AH784" s="321"/>
    </row>
    <row r="785" spans="1:34"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c r="AH785" s="321"/>
    </row>
    <row r="786" spans="1:34"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c r="AH786" s="321"/>
    </row>
    <row r="787" spans="1:34"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c r="AH787" s="321"/>
    </row>
    <row r="788" spans="1:34"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c r="AH788" s="321"/>
    </row>
    <row r="789" spans="1:34"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c r="AH789" s="321"/>
    </row>
    <row r="790" spans="1:34"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c r="AH790" s="321"/>
    </row>
    <row r="791" spans="1:34"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c r="AH791" s="321"/>
    </row>
    <row r="792" spans="1:34"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c r="AH792" s="321"/>
    </row>
    <row r="793" spans="1:34"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c r="AH793" s="321"/>
    </row>
    <row r="794" spans="1:34"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c r="AH794" s="321"/>
    </row>
    <row r="795" spans="1:34"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c r="AH795" s="321"/>
    </row>
    <row r="796" spans="1:34"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c r="AH796" s="321"/>
    </row>
    <row r="797" spans="1:34"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c r="AH797" s="321"/>
    </row>
    <row r="798" spans="1:34"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c r="AH798" s="321"/>
    </row>
    <row r="799" spans="1:34"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c r="AH799" s="321"/>
    </row>
    <row r="800" spans="1:34"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c r="AH800" s="321"/>
    </row>
    <row r="801" spans="1:34"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c r="AH801" s="321"/>
    </row>
    <row r="802" spans="1:34"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c r="AH802" s="321"/>
    </row>
    <row r="803" spans="1:34"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c r="AH803" s="321"/>
    </row>
    <row r="804" spans="1:34"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c r="AH804" s="321"/>
    </row>
    <row r="805" spans="1:34"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c r="AH805" s="321"/>
    </row>
    <row r="806" spans="1:34"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c r="AH806" s="321"/>
    </row>
    <row r="807" spans="1:34"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c r="AH807" s="321"/>
    </row>
    <row r="808" spans="1:34"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c r="AH808" s="321"/>
    </row>
    <row r="809" spans="1:34"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c r="AH809" s="321"/>
    </row>
    <row r="810" spans="1:34"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c r="AH810" s="321"/>
    </row>
    <row r="811" spans="1:34"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c r="AH811" s="321"/>
    </row>
    <row r="812" spans="1:34"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c r="AH812" s="321"/>
    </row>
    <row r="813" spans="1:34"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c r="AH813" s="321"/>
    </row>
    <row r="814" spans="1:34"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c r="AH814" s="321"/>
    </row>
    <row r="815" spans="1:34"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c r="AH815" s="321"/>
    </row>
    <row r="816" spans="1:34"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c r="AH816" s="321"/>
    </row>
    <row r="817" spans="1:34"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c r="AH817" s="321"/>
    </row>
    <row r="818" spans="1:34"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c r="AH818" s="321"/>
    </row>
    <row r="819" spans="1:34"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c r="AH819" s="321"/>
    </row>
    <row r="820" spans="1:34"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c r="AH820" s="321"/>
    </row>
    <row r="821" spans="1:34"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c r="AH821" s="321"/>
    </row>
    <row r="822" spans="1:34"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c r="AH822" s="321"/>
    </row>
    <row r="823" spans="1:34"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c r="AH823" s="321"/>
    </row>
    <row r="824" spans="1:34"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c r="AH824" s="321"/>
    </row>
    <row r="825" spans="1:34"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c r="AH825" s="321"/>
    </row>
    <row r="826" spans="1:34"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c r="AH826" s="321"/>
    </row>
    <row r="827" spans="1:34"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c r="AH827" s="321"/>
    </row>
    <row r="828" spans="1:34"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c r="AH828" s="321"/>
    </row>
    <row r="829" spans="1:34"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c r="AH829" s="321"/>
    </row>
    <row r="830" spans="1:34"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c r="AH830" s="321"/>
    </row>
    <row r="831" spans="1:34"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c r="AH831" s="321"/>
    </row>
    <row r="832" spans="1:34"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c r="AH832" s="321"/>
    </row>
    <row r="833" spans="1:34"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c r="AH833" s="321"/>
    </row>
    <row r="834" spans="1:34"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c r="AH834" s="321"/>
    </row>
    <row r="835" spans="1:34"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c r="AH835" s="321"/>
    </row>
    <row r="836" spans="1:34"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c r="AH836" s="321"/>
    </row>
    <row r="837" spans="1:34"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c r="AH837" s="321"/>
    </row>
    <row r="838" spans="1:34"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c r="AH838" s="321"/>
    </row>
    <row r="839" spans="1:34"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c r="AH839" s="321"/>
    </row>
    <row r="840" spans="1:34"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c r="AH840" s="321"/>
    </row>
    <row r="841" spans="1:34"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c r="AH841" s="321"/>
    </row>
    <row r="842" spans="1:34"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c r="AH842" s="321"/>
    </row>
    <row r="843" spans="1:34"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c r="AH843" s="321"/>
    </row>
    <row r="844" spans="1:34"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c r="AH844" s="321"/>
    </row>
    <row r="845" spans="1:34"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c r="AH845" s="321"/>
    </row>
    <row r="846" spans="1:34"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c r="AH846" s="321"/>
    </row>
    <row r="847" spans="1:34"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c r="AH847" s="321"/>
    </row>
    <row r="848" spans="1:34"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c r="AH848" s="321"/>
    </row>
    <row r="849" spans="1:34"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c r="AH849" s="321"/>
    </row>
    <row r="850" spans="1:34"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c r="AH850" s="321"/>
    </row>
    <row r="851" spans="1:34"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c r="AH851" s="321"/>
    </row>
    <row r="852" spans="1:34"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c r="AH852" s="321"/>
    </row>
    <row r="853" spans="1:34"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c r="AH853" s="321"/>
    </row>
    <row r="854" spans="1:34"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c r="AH854" s="321"/>
    </row>
    <row r="855" spans="1:34"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c r="AH855" s="321"/>
    </row>
    <row r="856" spans="1:34"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c r="AH856" s="321"/>
    </row>
    <row r="857" spans="1:34"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c r="AH857" s="321"/>
    </row>
    <row r="858" spans="1:34"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c r="AH858" s="321"/>
    </row>
    <row r="859" spans="1:34"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c r="AH859" s="321"/>
    </row>
    <row r="860" spans="1:34"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c r="AH860" s="321"/>
    </row>
    <row r="861" spans="1:34"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c r="AH861" s="321"/>
    </row>
    <row r="862" spans="1:34"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c r="AH862" s="321"/>
    </row>
    <row r="863" spans="1:34"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c r="AH863" s="321"/>
    </row>
    <row r="864" spans="1:34"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c r="AH864" s="321"/>
    </row>
    <row r="865" spans="1:34"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c r="AH865" s="321"/>
    </row>
    <row r="866" spans="1:34"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c r="AH866" s="321"/>
    </row>
    <row r="867" spans="1:34"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c r="AH867" s="321"/>
    </row>
    <row r="868" spans="1:34"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c r="AH868" s="321"/>
    </row>
    <row r="869" spans="1:34"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c r="AH869" s="321"/>
    </row>
    <row r="870" spans="1:34"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c r="AH870" s="321"/>
    </row>
    <row r="871" spans="1:34"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c r="AH871" s="321"/>
    </row>
    <row r="872" spans="1:34"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c r="AH872" s="321"/>
    </row>
    <row r="873" spans="1:34"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c r="AH873" s="321"/>
    </row>
    <row r="874" spans="1:34"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c r="AH874" s="321"/>
    </row>
    <row r="875" spans="1:34"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c r="AH875" s="321"/>
    </row>
    <row r="876" spans="1:34"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c r="AH876" s="321"/>
    </row>
    <row r="877" spans="1:34"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c r="AH877" s="321"/>
    </row>
    <row r="878" spans="1:34"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c r="AH878" s="321"/>
    </row>
    <row r="879" spans="1:34"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c r="AH879" s="321"/>
    </row>
    <row r="880" spans="1:34"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c r="AH880" s="321"/>
    </row>
    <row r="881" spans="1:34"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c r="AH881" s="321"/>
    </row>
    <row r="882" spans="1:34"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c r="AH882" s="321"/>
    </row>
    <row r="883" spans="1:34"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c r="AH883" s="321"/>
    </row>
    <row r="884" spans="1:34"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c r="AH884" s="321"/>
    </row>
    <row r="885" spans="1:34"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c r="AH885" s="321"/>
    </row>
    <row r="886" spans="1:34"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c r="AH886" s="321"/>
    </row>
    <row r="887" spans="1:34"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c r="AH887" s="321"/>
    </row>
    <row r="888" spans="1:34"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c r="AH888" s="321"/>
    </row>
    <row r="889" spans="1:34"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c r="AH889" s="321"/>
    </row>
    <row r="890" spans="1:34"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c r="AH890" s="321"/>
    </row>
    <row r="891" spans="1:34"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c r="AH891" s="321"/>
    </row>
    <row r="892" spans="1:34"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c r="AH892" s="321"/>
    </row>
    <row r="893" spans="1:34"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c r="AH893" s="321"/>
    </row>
    <row r="894" spans="1:34"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c r="AH894" s="321"/>
    </row>
    <row r="895" spans="1:34"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c r="AH895" s="321"/>
    </row>
    <row r="896" spans="1:34"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c r="AH896" s="321"/>
    </row>
    <row r="897" spans="1:34"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c r="AH897" s="321"/>
    </row>
    <row r="898" spans="1:34"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c r="AH898" s="321"/>
    </row>
    <row r="899" spans="1:34"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c r="AH899" s="321"/>
    </row>
    <row r="900" spans="1:34"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c r="AH900" s="321"/>
    </row>
    <row r="901" spans="1:34"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c r="AH901" s="321"/>
    </row>
    <row r="902" spans="1:34"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c r="AH902" s="321"/>
    </row>
    <row r="903" spans="1:34"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c r="AH903" s="321"/>
    </row>
    <row r="904" spans="1:34"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c r="AH904" s="321"/>
    </row>
    <row r="905" spans="1:34"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c r="AH905" s="321"/>
    </row>
    <row r="906" spans="1:34"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c r="AH906" s="321"/>
    </row>
    <row r="907" spans="1:34"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c r="AH907" s="321"/>
    </row>
    <row r="908" spans="1:34"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c r="AH908" s="321"/>
    </row>
    <row r="909" spans="1:34"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c r="AH909" s="321"/>
    </row>
    <row r="910" spans="1:34"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c r="AH910" s="321"/>
    </row>
    <row r="911" spans="1:34"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c r="AH911" s="321"/>
    </row>
    <row r="912" spans="1:34"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c r="AH912" s="321"/>
    </row>
    <row r="913" spans="1:34"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c r="AH913" s="321"/>
    </row>
    <row r="914" spans="1:34"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c r="AH914" s="321"/>
    </row>
    <row r="915" spans="1:34"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c r="AH915" s="321"/>
    </row>
    <row r="916" spans="1:34"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c r="AH916" s="321"/>
    </row>
    <row r="917" spans="1:34"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c r="AH917" s="321"/>
    </row>
    <row r="918" spans="1:34"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c r="AH918" s="321"/>
    </row>
    <row r="919" spans="1:34"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c r="AH919" s="321"/>
    </row>
    <row r="920" spans="1:34"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c r="AH920" s="321"/>
    </row>
    <row r="921" spans="1:34"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c r="AH921" s="321"/>
    </row>
    <row r="922" spans="1:34"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c r="AH922" s="321"/>
    </row>
    <row r="923" spans="1:34"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c r="AH923" s="321"/>
    </row>
    <row r="924" spans="1:34"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c r="AH924" s="321"/>
    </row>
    <row r="925" spans="1:34"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c r="AH925" s="321"/>
    </row>
    <row r="926" spans="1:34"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c r="AH926" s="321"/>
    </row>
    <row r="927" spans="1:34"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c r="AH927" s="321"/>
    </row>
    <row r="928" spans="1:34"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c r="AH928" s="321"/>
    </row>
    <row r="929" spans="1:34"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c r="AH929" s="321"/>
    </row>
    <row r="930" spans="1:34"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c r="AH930" s="321"/>
    </row>
    <row r="931" spans="1:34"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c r="AH931" s="321"/>
    </row>
    <row r="932" spans="1:34"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c r="AH932" s="321"/>
    </row>
    <row r="933" spans="1:34"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c r="AH933" s="321"/>
    </row>
    <row r="934" spans="1:34"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c r="AH934" s="321"/>
    </row>
    <row r="935" spans="1:34"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c r="AH935" s="321"/>
    </row>
    <row r="936" spans="1:34"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c r="AH936" s="321"/>
    </row>
    <row r="937" spans="1:34"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c r="AH937" s="321"/>
    </row>
    <row r="938" spans="1:34"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c r="AH938" s="321"/>
    </row>
    <row r="939" spans="1:34"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c r="AH939" s="321"/>
    </row>
    <row r="940" spans="1:34"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c r="AH940" s="321"/>
    </row>
    <row r="941" spans="1:34"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c r="AH941" s="321"/>
    </row>
    <row r="942" spans="1:34"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c r="AH942" s="321"/>
    </row>
    <row r="943" spans="1:34"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c r="AH943" s="321"/>
    </row>
    <row r="944" spans="1:34"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c r="AH944" s="321"/>
    </row>
    <row r="945" spans="1:34"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c r="AH945" s="321"/>
    </row>
    <row r="946" spans="1:34"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c r="AH946" s="321"/>
    </row>
    <row r="947" spans="1:34"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c r="AH947" s="321"/>
    </row>
    <row r="948" spans="1:34"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c r="AH948" s="321"/>
    </row>
    <row r="949" spans="1:34"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c r="AH949" s="321"/>
    </row>
    <row r="950" spans="1:34"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c r="AH950" s="321"/>
    </row>
    <row r="951" spans="1:34"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c r="AH951" s="321"/>
    </row>
    <row r="952" spans="1:34"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c r="AH952" s="321"/>
    </row>
    <row r="953" spans="1:34"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c r="AH953" s="321"/>
    </row>
    <row r="954" spans="1:34"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c r="AH954" s="321"/>
    </row>
    <row r="955" spans="1:34"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c r="AH955" s="321"/>
    </row>
    <row r="956" spans="1:34"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c r="AH956" s="321"/>
    </row>
    <row r="957" spans="1:34"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c r="AH957" s="321"/>
    </row>
    <row r="958" spans="1:34"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c r="AH958" s="321"/>
    </row>
    <row r="959" spans="1:34"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c r="AH959" s="321"/>
    </row>
    <row r="960" spans="1:34"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c r="AH960" s="321"/>
    </row>
    <row r="961" spans="1:34"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c r="AH961" s="321"/>
    </row>
    <row r="962" spans="1:34"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c r="AH962" s="321"/>
    </row>
    <row r="963" spans="1:34"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c r="AH963" s="321"/>
    </row>
    <row r="964" spans="1:34"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c r="AH964" s="321"/>
    </row>
    <row r="965" spans="1:34"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c r="AH965" s="321"/>
    </row>
    <row r="966" spans="1:34"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c r="AH966" s="321"/>
    </row>
    <row r="967" spans="1:34"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c r="AH967" s="321"/>
    </row>
    <row r="968" spans="1:34"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c r="AH968" s="321"/>
    </row>
    <row r="969" spans="1:34"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c r="AH969" s="321"/>
    </row>
    <row r="970" spans="1:34"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c r="AH970" s="321"/>
    </row>
    <row r="971" spans="1:34"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c r="AH971" s="321"/>
    </row>
    <row r="972" spans="1:34"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c r="AH972" s="321"/>
    </row>
    <row r="973" spans="1:34"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c r="AH973" s="321"/>
    </row>
    <row r="974" spans="1:34"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c r="AH974" s="321"/>
    </row>
    <row r="975" spans="1:34"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c r="AH975" s="321"/>
    </row>
    <row r="976" spans="1:34"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c r="AH976" s="321"/>
    </row>
    <row r="977" spans="1:34"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c r="AH977" s="321"/>
    </row>
    <row r="978" spans="1:34"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c r="AH978" s="321"/>
    </row>
    <row r="979" spans="1:34"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c r="AH979" s="321"/>
    </row>
    <row r="980" spans="1:34"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c r="AH980" s="321"/>
    </row>
    <row r="981" spans="1:34"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c r="AH981" s="321"/>
    </row>
    <row r="982" spans="1:34"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c r="AH982" s="321"/>
    </row>
    <row r="983" spans="1:34"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c r="AH983" s="321"/>
    </row>
    <row r="984" spans="1:34"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c r="AH984" s="321"/>
    </row>
    <row r="985" spans="1:34"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c r="AH985" s="321"/>
    </row>
    <row r="986" spans="1:34"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c r="AH986" s="321"/>
    </row>
    <row r="987" spans="1:34"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c r="AH987" s="321"/>
    </row>
    <row r="988" spans="1:34"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c r="AH988" s="321"/>
    </row>
    <row r="989" spans="1:34"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c r="AH989" s="321"/>
    </row>
    <row r="990" spans="1:34"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c r="AH990" s="321"/>
    </row>
    <row r="991" spans="1:34"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c r="AH991" s="321"/>
    </row>
    <row r="992" spans="1:34"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c r="AH992" s="321"/>
    </row>
    <row r="993" spans="1:34"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c r="AH993" s="321"/>
    </row>
    <row r="994" spans="1:34"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c r="AH994" s="321"/>
    </row>
    <row r="995" spans="1:34"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c r="AH995" s="321"/>
    </row>
    <row r="996" spans="1:34"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c r="AH996" s="321"/>
    </row>
    <row r="997" spans="1:34"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c r="AH997" s="321"/>
    </row>
    <row r="998" spans="1:34"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c r="AH998" s="321"/>
    </row>
    <row r="999" spans="1:34"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c r="AH999" s="321"/>
    </row>
    <row r="1000" spans="1:34"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c r="AH1000" s="321"/>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row>
    <row r="3" spans="1:30"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row>
    <row r="4" spans="1:30"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row>
    <row r="5" spans="1:30"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row>
    <row r="6" spans="1:30"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row>
    <row r="7" spans="1:30"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c r="A10" s="321"/>
      <c r="B10" s="31"/>
      <c r="C10" s="607" t="s">
        <v>123</v>
      </c>
      <c r="D10" s="990"/>
      <c r="E10" s="608" t="s">
        <v>767</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row>
    <row r="11" spans="1:30"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row>
    <row r="12" spans="1:30" ht="29.25" customHeight="1">
      <c r="A12" s="321"/>
      <c r="B12" s="31"/>
      <c r="C12" s="616" t="s">
        <v>125</v>
      </c>
      <c r="D12" s="995"/>
      <c r="E12" s="615" t="s">
        <v>748</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row>
    <row r="13" spans="1:30"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c r="A14" s="321"/>
      <c r="B14" s="31"/>
      <c r="C14" s="607" t="s">
        <v>768</v>
      </c>
      <c r="D14" s="990"/>
      <c r="E14" s="617" t="s">
        <v>769</v>
      </c>
      <c r="F14" s="986"/>
      <c r="G14" s="986"/>
      <c r="H14" s="986"/>
      <c r="I14" s="986"/>
      <c r="J14" s="986"/>
      <c r="K14" s="986"/>
      <c r="L14" s="986"/>
      <c r="M14" s="986"/>
      <c r="N14" s="986"/>
      <c r="O14" s="986"/>
      <c r="P14" s="986"/>
      <c r="Q14" s="986"/>
      <c r="R14" s="986"/>
      <c r="S14" s="986"/>
      <c r="T14" s="986"/>
      <c r="U14" s="986"/>
      <c r="V14" s="986"/>
      <c r="W14" s="986"/>
      <c r="X14" s="986"/>
      <c r="Y14" s="986"/>
      <c r="Z14" s="986"/>
      <c r="AA14" s="987"/>
      <c r="AB14" s="329"/>
      <c r="AC14" s="321"/>
      <c r="AD14" s="321"/>
    </row>
    <row r="15" spans="1:30" ht="15.75" customHeight="1">
      <c r="A15" s="321"/>
      <c r="B15" s="31"/>
      <c r="C15" s="331"/>
      <c r="D15" s="331"/>
      <c r="E15" s="991"/>
      <c r="F15" s="992"/>
      <c r="G15" s="992"/>
      <c r="H15" s="992"/>
      <c r="I15" s="992"/>
      <c r="J15" s="992"/>
      <c r="K15" s="992"/>
      <c r="L15" s="992"/>
      <c r="M15" s="992"/>
      <c r="N15" s="992"/>
      <c r="O15" s="992"/>
      <c r="P15" s="992"/>
      <c r="Q15" s="992"/>
      <c r="R15" s="992"/>
      <c r="S15" s="992"/>
      <c r="T15" s="992"/>
      <c r="U15" s="992"/>
      <c r="V15" s="992"/>
      <c r="W15" s="992"/>
      <c r="X15" s="992"/>
      <c r="Y15" s="992"/>
      <c r="Z15" s="992"/>
      <c r="AA15" s="993"/>
      <c r="AB15" s="329"/>
      <c r="AC15" s="321"/>
      <c r="AD15" s="321"/>
    </row>
    <row r="16" spans="1:30" ht="15" customHeight="1">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c r="A17" s="321"/>
      <c r="B17" s="31"/>
      <c r="C17" s="607" t="s">
        <v>770</v>
      </c>
      <c r="D17" s="990"/>
      <c r="E17" s="617" t="s">
        <v>771</v>
      </c>
      <c r="F17" s="986"/>
      <c r="G17" s="986"/>
      <c r="H17" s="986"/>
      <c r="I17" s="986"/>
      <c r="J17" s="986"/>
      <c r="K17" s="986"/>
      <c r="L17" s="986"/>
      <c r="M17" s="986"/>
      <c r="N17" s="986"/>
      <c r="O17" s="986"/>
      <c r="P17" s="986"/>
      <c r="Q17" s="986"/>
      <c r="R17" s="986"/>
      <c r="S17" s="986"/>
      <c r="T17" s="986"/>
      <c r="U17" s="986"/>
      <c r="V17" s="986"/>
      <c r="W17" s="986"/>
      <c r="X17" s="986"/>
      <c r="Y17" s="986"/>
      <c r="Z17" s="986"/>
      <c r="AA17" s="987"/>
      <c r="AB17" s="329"/>
      <c r="AC17" s="321"/>
      <c r="AD17" s="321"/>
    </row>
    <row r="18" spans="1:30" ht="15" customHeight="1">
      <c r="A18" s="321"/>
      <c r="B18" s="31"/>
      <c r="C18" s="331"/>
      <c r="D18" s="331"/>
      <c r="E18" s="991"/>
      <c r="F18" s="992"/>
      <c r="G18" s="992"/>
      <c r="H18" s="992"/>
      <c r="I18" s="992"/>
      <c r="J18" s="992"/>
      <c r="K18" s="992"/>
      <c r="L18" s="992"/>
      <c r="M18" s="992"/>
      <c r="N18" s="992"/>
      <c r="O18" s="992"/>
      <c r="P18" s="992"/>
      <c r="Q18" s="992"/>
      <c r="R18" s="992"/>
      <c r="S18" s="992"/>
      <c r="T18" s="992"/>
      <c r="U18" s="992"/>
      <c r="V18" s="992"/>
      <c r="W18" s="992"/>
      <c r="X18" s="992"/>
      <c r="Y18" s="992"/>
      <c r="Z18" s="992"/>
      <c r="AA18" s="993"/>
      <c r="AB18" s="329"/>
      <c r="AC18" s="321"/>
      <c r="AD18" s="321"/>
    </row>
    <row r="19" spans="1:30" ht="15" customHeight="1">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c r="A21" s="321"/>
      <c r="B21" s="31"/>
      <c r="C21" s="607" t="s">
        <v>127</v>
      </c>
      <c r="D21" s="990"/>
      <c r="E21" s="332"/>
      <c r="F21" s="606"/>
      <c r="G21" s="990"/>
      <c r="H21" s="990"/>
      <c r="I21" s="990"/>
      <c r="J21" s="990"/>
      <c r="K21" s="990"/>
      <c r="L21" s="990"/>
      <c r="M21" s="990"/>
      <c r="N21" s="990"/>
      <c r="O21" s="990"/>
      <c r="P21" s="990"/>
      <c r="Q21" s="990"/>
      <c r="R21" s="990"/>
      <c r="S21" s="990"/>
      <c r="T21" s="990"/>
      <c r="U21" s="990"/>
      <c r="V21" s="990"/>
      <c r="W21" s="990"/>
      <c r="X21" s="990"/>
      <c r="Y21" s="990"/>
      <c r="Z21" s="990"/>
      <c r="AA21" s="990"/>
      <c r="AB21" s="989"/>
      <c r="AC21" s="321"/>
      <c r="AD21" s="321"/>
    </row>
    <row r="22" spans="1:30" ht="29.25" customHeight="1">
      <c r="A22" s="321"/>
      <c r="B22" s="31"/>
      <c r="C22" s="608" t="s">
        <v>772</v>
      </c>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81"/>
      <c r="AB22" s="333"/>
      <c r="AC22" s="321"/>
      <c r="AD22" s="321"/>
    </row>
    <row r="23" spans="1:30" ht="15" customHeight="1">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c r="A25" s="321"/>
      <c r="B25" s="31"/>
      <c r="C25" s="617" t="s">
        <v>773</v>
      </c>
      <c r="D25" s="986"/>
      <c r="E25" s="986"/>
      <c r="F25" s="986"/>
      <c r="G25" s="986"/>
      <c r="H25" s="986"/>
      <c r="I25" s="986"/>
      <c r="J25" s="986"/>
      <c r="K25" s="986"/>
      <c r="L25" s="986"/>
      <c r="M25" s="986"/>
      <c r="N25" s="986"/>
      <c r="O25" s="986"/>
      <c r="P25" s="987"/>
      <c r="Q25" s="321"/>
      <c r="R25" s="609"/>
      <c r="S25" s="994"/>
      <c r="T25" s="994"/>
      <c r="U25" s="994"/>
      <c r="V25" s="994"/>
      <c r="W25" s="994"/>
      <c r="X25" s="994"/>
      <c r="Y25" s="994"/>
      <c r="Z25" s="994"/>
      <c r="AA25" s="981"/>
      <c r="AB25" s="329"/>
      <c r="AC25" s="321"/>
      <c r="AD25" s="321"/>
    </row>
    <row r="26" spans="1:30" ht="15" customHeight="1">
      <c r="A26" s="321"/>
      <c r="B26" s="31"/>
      <c r="C26" s="988"/>
      <c r="D26" s="980"/>
      <c r="E26" s="980"/>
      <c r="F26" s="980"/>
      <c r="G26" s="980"/>
      <c r="H26" s="980"/>
      <c r="I26" s="980"/>
      <c r="J26" s="980"/>
      <c r="K26" s="980"/>
      <c r="L26" s="980"/>
      <c r="M26" s="980"/>
      <c r="N26" s="980"/>
      <c r="O26" s="980"/>
      <c r="P26" s="989"/>
      <c r="Q26" s="321"/>
      <c r="R26" s="321"/>
      <c r="S26" s="321"/>
      <c r="T26" s="321"/>
      <c r="U26" s="321"/>
      <c r="V26" s="321"/>
      <c r="W26" s="321"/>
      <c r="X26" s="321"/>
      <c r="Y26" s="321"/>
      <c r="Z26" s="321"/>
      <c r="AA26" s="321"/>
      <c r="AB26" s="329"/>
      <c r="AC26" s="321"/>
      <c r="AD26" s="321"/>
    </row>
    <row r="27" spans="1:30" ht="15" customHeight="1">
      <c r="A27" s="321"/>
      <c r="B27" s="31"/>
      <c r="C27" s="988"/>
      <c r="D27" s="980"/>
      <c r="E27" s="980"/>
      <c r="F27" s="980"/>
      <c r="G27" s="980"/>
      <c r="H27" s="980"/>
      <c r="I27" s="980"/>
      <c r="J27" s="980"/>
      <c r="K27" s="980"/>
      <c r="L27" s="980"/>
      <c r="M27" s="980"/>
      <c r="N27" s="980"/>
      <c r="O27" s="980"/>
      <c r="P27" s="989"/>
      <c r="Q27" s="331"/>
      <c r="R27" s="334" t="s">
        <v>130</v>
      </c>
      <c r="S27" s="334"/>
      <c r="T27" s="334"/>
      <c r="U27" s="334"/>
      <c r="V27" s="334"/>
      <c r="W27" s="331"/>
      <c r="X27" s="331"/>
      <c r="Y27" s="331"/>
      <c r="Z27" s="321"/>
      <c r="AA27" s="331"/>
      <c r="AB27" s="329"/>
      <c r="AC27" s="321"/>
      <c r="AD27" s="321"/>
    </row>
    <row r="28" spans="1:30" ht="15" customHeight="1">
      <c r="A28" s="321"/>
      <c r="B28" s="31"/>
      <c r="C28" s="988"/>
      <c r="D28" s="980"/>
      <c r="E28" s="980"/>
      <c r="F28" s="980"/>
      <c r="G28" s="980"/>
      <c r="H28" s="980"/>
      <c r="I28" s="980"/>
      <c r="J28" s="980"/>
      <c r="K28" s="980"/>
      <c r="L28" s="980"/>
      <c r="M28" s="980"/>
      <c r="N28" s="980"/>
      <c r="O28" s="980"/>
      <c r="P28" s="989"/>
      <c r="Q28" s="321"/>
      <c r="R28" s="37"/>
      <c r="S28" s="321" t="s">
        <v>15</v>
      </c>
      <c r="T28" s="321"/>
      <c r="U28" s="37"/>
      <c r="V28" s="321" t="s">
        <v>27</v>
      </c>
      <c r="W28" s="321"/>
      <c r="X28" s="37"/>
      <c r="Y28" s="336" t="s">
        <v>46</v>
      </c>
      <c r="Z28" s="321"/>
      <c r="AA28" s="321"/>
      <c r="AB28" s="329"/>
      <c r="AC28" s="321"/>
      <c r="AD28" s="321"/>
    </row>
    <row r="29" spans="1:30" ht="15" customHeight="1">
      <c r="A29" s="321"/>
      <c r="B29" s="31"/>
      <c r="C29" s="988"/>
      <c r="D29" s="980"/>
      <c r="E29" s="980"/>
      <c r="F29" s="980"/>
      <c r="G29" s="980"/>
      <c r="H29" s="980"/>
      <c r="I29" s="980"/>
      <c r="J29" s="980"/>
      <c r="K29" s="980"/>
      <c r="L29" s="980"/>
      <c r="M29" s="980"/>
      <c r="N29" s="980"/>
      <c r="O29" s="980"/>
      <c r="P29" s="989"/>
      <c r="Q29" s="321"/>
      <c r="R29" s="321"/>
      <c r="S29" s="321"/>
      <c r="T29" s="321"/>
      <c r="U29" s="321"/>
      <c r="V29" s="321"/>
      <c r="W29" s="321"/>
      <c r="X29" s="321"/>
      <c r="Y29" s="321"/>
      <c r="Z29" s="321"/>
      <c r="AA29" s="321"/>
      <c r="AB29" s="329"/>
      <c r="AC29" s="321"/>
      <c r="AD29" s="321"/>
    </row>
    <row r="30" spans="1:30" ht="15" customHeight="1">
      <c r="A30" s="321"/>
      <c r="B30" s="31"/>
      <c r="C30" s="991"/>
      <c r="D30" s="992"/>
      <c r="E30" s="992"/>
      <c r="F30" s="992"/>
      <c r="G30" s="992"/>
      <c r="H30" s="992"/>
      <c r="I30" s="992"/>
      <c r="J30" s="992"/>
      <c r="K30" s="992"/>
      <c r="L30" s="992"/>
      <c r="M30" s="992"/>
      <c r="N30" s="992"/>
      <c r="O30" s="992"/>
      <c r="P30" s="993"/>
      <c r="Q30" s="321"/>
      <c r="R30" s="334" t="s">
        <v>131</v>
      </c>
      <c r="S30" s="321"/>
      <c r="T30" s="321"/>
      <c r="U30" s="321"/>
      <c r="V30" s="321"/>
      <c r="W30" s="613" t="s">
        <v>33</v>
      </c>
      <c r="X30" s="994"/>
      <c r="Y30" s="994"/>
      <c r="Z30" s="994"/>
      <c r="AA30" s="981"/>
      <c r="AB30" s="329"/>
      <c r="AC30" s="321"/>
      <c r="AD30" s="321"/>
    </row>
    <row r="31" spans="1:30" ht="15" customHeight="1">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c r="A33" s="321"/>
      <c r="B33" s="31"/>
      <c r="C33" s="974" t="s">
        <v>740</v>
      </c>
      <c r="D33" s="994"/>
      <c r="E33" s="994"/>
      <c r="F33" s="994"/>
      <c r="G33" s="994"/>
      <c r="H33" s="994"/>
      <c r="I33" s="994"/>
      <c r="J33" s="994"/>
      <c r="K33" s="994"/>
      <c r="L33" s="994"/>
      <c r="M33" s="994"/>
      <c r="N33" s="994"/>
      <c r="O33" s="994"/>
      <c r="P33" s="994"/>
      <c r="Q33" s="994"/>
      <c r="R33" s="994"/>
      <c r="S33" s="994"/>
      <c r="T33" s="994"/>
      <c r="U33" s="994"/>
      <c r="V33" s="994"/>
      <c r="W33" s="994"/>
      <c r="X33" s="994"/>
      <c r="Y33" s="994"/>
      <c r="Z33" s="994"/>
      <c r="AA33" s="981"/>
      <c r="AB33" s="329"/>
      <c r="AC33" s="321"/>
      <c r="AD33" s="321"/>
    </row>
    <row r="34" spans="1:30" ht="15" customHeight="1">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c r="A36" s="321"/>
      <c r="B36" s="31"/>
      <c r="C36" s="613" t="s">
        <v>741</v>
      </c>
      <c r="D36" s="994"/>
      <c r="E36" s="994"/>
      <c r="F36" s="994"/>
      <c r="G36" s="994"/>
      <c r="H36" s="994"/>
      <c r="I36" s="994"/>
      <c r="J36" s="994"/>
      <c r="K36" s="981"/>
      <c r="L36" s="331"/>
      <c r="M36" s="613"/>
      <c r="N36" s="994"/>
      <c r="O36" s="994"/>
      <c r="P36" s="994"/>
      <c r="Q36" s="994"/>
      <c r="R36" s="994"/>
      <c r="S36" s="994"/>
      <c r="T36" s="994"/>
      <c r="U36" s="994"/>
      <c r="V36" s="994"/>
      <c r="W36" s="994"/>
      <c r="X36" s="994"/>
      <c r="Y36" s="994"/>
      <c r="Z36" s="994"/>
      <c r="AA36" s="981"/>
      <c r="AB36" s="337"/>
      <c r="AC36" s="321"/>
      <c r="AD36" s="321"/>
    </row>
    <row r="37" spans="1:30" ht="15" customHeight="1">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c r="A39" s="321"/>
      <c r="B39" s="31"/>
      <c r="C39" s="612" t="s">
        <v>742</v>
      </c>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81"/>
      <c r="AB39" s="329"/>
      <c r="AC39" s="321"/>
      <c r="AD39" s="321"/>
    </row>
    <row r="40" spans="1:30" ht="15" customHeight="1">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c r="A41" s="321"/>
      <c r="B41" s="31"/>
      <c r="C41" s="611" t="s">
        <v>139</v>
      </c>
      <c r="D41" s="990"/>
      <c r="E41" s="334"/>
      <c r="F41" s="608" t="s">
        <v>34</v>
      </c>
      <c r="G41" s="981"/>
      <c r="H41" s="334"/>
      <c r="I41" s="321"/>
      <c r="J41" s="341" t="s">
        <v>140</v>
      </c>
      <c r="K41" s="608">
        <v>2</v>
      </c>
      <c r="L41" s="994"/>
      <c r="M41" s="994"/>
      <c r="N41" s="981"/>
      <c r="O41" s="334"/>
      <c r="P41" s="334"/>
      <c r="Q41" s="325" t="s">
        <v>141</v>
      </c>
      <c r="R41" s="321"/>
      <c r="S41" s="334"/>
      <c r="T41" s="334"/>
      <c r="U41" s="334"/>
      <c r="V41" s="334"/>
      <c r="W41" s="608" t="s">
        <v>20</v>
      </c>
      <c r="X41" s="994"/>
      <c r="Y41" s="994"/>
      <c r="Z41" s="994"/>
      <c r="AA41" s="981"/>
      <c r="AB41" s="333"/>
      <c r="AC41" s="321"/>
      <c r="AD41" s="321"/>
    </row>
    <row r="42" spans="1:30" ht="15.75" customHeight="1">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c r="A43" s="321"/>
      <c r="B43" s="31"/>
      <c r="C43" s="321"/>
      <c r="D43" s="341" t="s">
        <v>142</v>
      </c>
      <c r="E43" s="334"/>
      <c r="F43" s="612" t="s">
        <v>774</v>
      </c>
      <c r="G43" s="994"/>
      <c r="H43" s="994"/>
      <c r="I43" s="994"/>
      <c r="J43" s="994"/>
      <c r="K43" s="994"/>
      <c r="L43" s="994"/>
      <c r="M43" s="981"/>
      <c r="N43" s="321"/>
      <c r="O43" s="341" t="s">
        <v>144</v>
      </c>
      <c r="P43" s="613">
        <v>0</v>
      </c>
      <c r="Q43" s="994"/>
      <c r="R43" s="994"/>
      <c r="S43" s="994"/>
      <c r="T43" s="994"/>
      <c r="U43" s="994"/>
      <c r="V43" s="994"/>
      <c r="W43" s="994"/>
      <c r="X43" s="994"/>
      <c r="Y43" s="994"/>
      <c r="Z43" s="994"/>
      <c r="AA43" s="981"/>
      <c r="AB43" s="329"/>
      <c r="AC43" s="321"/>
      <c r="AD43" s="321"/>
    </row>
    <row r="44" spans="1:30" ht="15.75" customHeight="1">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c r="A45" s="321"/>
      <c r="B45" s="31"/>
      <c r="C45" s="321"/>
      <c r="D45" s="341" t="s">
        <v>145</v>
      </c>
      <c r="E45" s="321"/>
      <c r="F45" s="609" t="s">
        <v>146</v>
      </c>
      <c r="G45" s="981"/>
      <c r="H45" s="321"/>
      <c r="I45" s="321"/>
      <c r="J45" s="334" t="s">
        <v>147</v>
      </c>
      <c r="K45" s="321"/>
      <c r="L45" s="609" t="s">
        <v>148</v>
      </c>
      <c r="M45" s="994"/>
      <c r="N45" s="981"/>
      <c r="O45" s="334"/>
      <c r="P45" s="334"/>
      <c r="Q45" s="321"/>
      <c r="R45" s="334" t="s">
        <v>149</v>
      </c>
      <c r="S45" s="334"/>
      <c r="T45" s="334"/>
      <c r="U45" s="334"/>
      <c r="V45" s="334"/>
      <c r="W45" s="614"/>
      <c r="X45" s="994"/>
      <c r="Y45" s="994"/>
      <c r="Z45" s="994"/>
      <c r="AA45" s="981"/>
      <c r="AB45" s="333"/>
      <c r="AC45" s="321"/>
      <c r="AD45" s="321"/>
    </row>
    <row r="46" spans="1:30" ht="15.75" customHeight="1">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c r="A47" s="321"/>
      <c r="B47" s="31"/>
      <c r="C47" s="342" t="s">
        <v>150</v>
      </c>
      <c r="D47" s="610">
        <v>2024</v>
      </c>
      <c r="E47" s="997"/>
      <c r="F47" s="998"/>
      <c r="G47" s="35"/>
      <c r="H47" s="325"/>
      <c r="I47" s="325"/>
      <c r="J47" s="325"/>
      <c r="K47" s="325"/>
      <c r="L47" s="325"/>
      <c r="M47" s="325"/>
      <c r="N47" s="325"/>
      <c r="O47" s="325"/>
      <c r="P47" s="325"/>
      <c r="Q47" s="606"/>
      <c r="R47" s="990"/>
      <c r="S47" s="990"/>
      <c r="T47" s="990"/>
      <c r="U47" s="990"/>
      <c r="V47" s="325"/>
      <c r="W47" s="325"/>
      <c r="X47" s="607"/>
      <c r="Y47" s="990"/>
      <c r="Z47" s="990"/>
      <c r="AA47" s="990"/>
      <c r="AB47" s="333"/>
      <c r="AC47" s="321"/>
      <c r="AD47" s="321"/>
    </row>
    <row r="48" spans="1:30" ht="5.25" customHeight="1">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c r="A49" s="321"/>
      <c r="B49" s="31"/>
      <c r="C49" s="334" t="s">
        <v>140</v>
      </c>
      <c r="D49" s="613">
        <v>1.2</v>
      </c>
      <c r="E49" s="994"/>
      <c r="F49" s="981"/>
      <c r="G49" s="321"/>
      <c r="H49" s="325"/>
      <c r="I49" s="325"/>
      <c r="J49" s="325"/>
      <c r="K49" s="325"/>
      <c r="L49" s="325"/>
      <c r="M49" s="325"/>
      <c r="N49" s="325"/>
      <c r="O49" s="325"/>
      <c r="P49" s="325"/>
      <c r="Q49" s="606"/>
      <c r="R49" s="990"/>
      <c r="S49" s="990"/>
      <c r="T49" s="990"/>
      <c r="U49" s="990"/>
      <c r="V49" s="325"/>
      <c r="W49" s="325"/>
      <c r="X49" s="607"/>
      <c r="Y49" s="990"/>
      <c r="Z49" s="990"/>
      <c r="AA49" s="990"/>
      <c r="AB49" s="326"/>
      <c r="AC49" s="321"/>
      <c r="AD49" s="321"/>
    </row>
    <row r="50" spans="1:30" ht="15.75" customHeight="1">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c r="A51" s="321"/>
      <c r="B51" s="31"/>
      <c r="C51" s="334"/>
      <c r="D51" s="608" t="s">
        <v>151</v>
      </c>
      <c r="E51" s="994"/>
      <c r="F51" s="994"/>
      <c r="G51" s="994"/>
      <c r="H51" s="994"/>
      <c r="I51" s="994"/>
      <c r="J51" s="994"/>
      <c r="K51" s="994"/>
      <c r="L51" s="994"/>
      <c r="M51" s="994"/>
      <c r="N51" s="994"/>
      <c r="O51" s="994"/>
      <c r="P51" s="994"/>
      <c r="Q51" s="994"/>
      <c r="R51" s="994"/>
      <c r="S51" s="994"/>
      <c r="T51" s="994"/>
      <c r="U51" s="994"/>
      <c r="V51" s="994"/>
      <c r="W51" s="994"/>
      <c r="X51" s="994"/>
      <c r="Y51" s="981"/>
      <c r="Z51" s="335"/>
      <c r="AA51" s="335"/>
      <c r="AB51" s="343"/>
      <c r="AC51" s="321"/>
      <c r="AD51" s="321"/>
    </row>
    <row r="52" spans="1:30" ht="15.75" customHeight="1">
      <c r="A52" s="321"/>
      <c r="B52" s="31"/>
      <c r="C52" s="321"/>
      <c r="D52" s="635" t="s">
        <v>152</v>
      </c>
      <c r="E52" s="994"/>
      <c r="F52" s="994"/>
      <c r="G52" s="994"/>
      <c r="H52" s="981"/>
      <c r="I52" s="631" t="s">
        <v>153</v>
      </c>
      <c r="J52" s="994"/>
      <c r="K52" s="994"/>
      <c r="L52" s="994"/>
      <c r="M52" s="994"/>
      <c r="N52" s="994"/>
      <c r="O52" s="994"/>
      <c r="P52" s="981"/>
      <c r="Q52" s="632" t="s">
        <v>154</v>
      </c>
      <c r="R52" s="994"/>
      <c r="S52" s="994"/>
      <c r="T52" s="994"/>
      <c r="U52" s="994"/>
      <c r="V52" s="994"/>
      <c r="W52" s="994"/>
      <c r="X52" s="994"/>
      <c r="Y52" s="981"/>
      <c r="Z52" s="335"/>
      <c r="AA52" s="335"/>
      <c r="AB52" s="343"/>
      <c r="AC52" s="321"/>
      <c r="AD52" s="321"/>
    </row>
    <row r="53" spans="1:30" ht="15.75" customHeight="1">
      <c r="A53" s="344"/>
      <c r="B53" s="39"/>
      <c r="C53" s="40"/>
      <c r="D53" s="636" t="s">
        <v>155</v>
      </c>
      <c r="E53" s="994"/>
      <c r="F53" s="994"/>
      <c r="G53" s="994"/>
      <c r="H53" s="981"/>
      <c r="I53" s="633" t="s">
        <v>156</v>
      </c>
      <c r="J53" s="994"/>
      <c r="K53" s="994"/>
      <c r="L53" s="994"/>
      <c r="M53" s="994"/>
      <c r="N53" s="994"/>
      <c r="O53" s="994"/>
      <c r="P53" s="981"/>
      <c r="Q53" s="634" t="s">
        <v>157</v>
      </c>
      <c r="R53" s="994"/>
      <c r="S53" s="994"/>
      <c r="T53" s="994"/>
      <c r="U53" s="994"/>
      <c r="V53" s="994"/>
      <c r="W53" s="994"/>
      <c r="X53" s="994"/>
      <c r="Y53" s="981"/>
      <c r="Z53" s="344"/>
      <c r="AA53" s="344"/>
      <c r="AB53" s="345"/>
      <c r="AC53" s="344"/>
      <c r="AD53" s="344"/>
    </row>
    <row r="54" spans="1:30" ht="15.75" customHeight="1">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c r="A55" s="348"/>
      <c r="B55" s="41"/>
      <c r="C55" s="624" t="s">
        <v>158</v>
      </c>
      <c r="D55" s="994"/>
      <c r="E55" s="994"/>
      <c r="F55" s="981"/>
      <c r="G55" s="629" t="s">
        <v>159</v>
      </c>
      <c r="H55" s="630" t="s">
        <v>160</v>
      </c>
      <c r="I55" s="986"/>
      <c r="J55" s="986"/>
      <c r="K55" s="986"/>
      <c r="L55" s="986"/>
      <c r="M55" s="986"/>
      <c r="N55" s="986"/>
      <c r="O55" s="986"/>
      <c r="P55" s="986"/>
      <c r="Q55" s="986"/>
      <c r="R55" s="986"/>
      <c r="S55" s="986"/>
      <c r="T55" s="986"/>
      <c r="U55" s="986"/>
      <c r="V55" s="986"/>
      <c r="W55" s="986"/>
      <c r="X55" s="986"/>
      <c r="Y55" s="986"/>
      <c r="Z55" s="986"/>
      <c r="AA55" s="987"/>
      <c r="AB55" s="343"/>
      <c r="AC55" s="348"/>
      <c r="AD55" s="348"/>
    </row>
    <row r="56" spans="1:30" ht="15.75" customHeight="1">
      <c r="A56" s="348"/>
      <c r="B56" s="41"/>
      <c r="C56" s="42" t="s">
        <v>161</v>
      </c>
      <c r="D56" s="43" t="s">
        <v>775</v>
      </c>
      <c r="E56" s="624" t="s">
        <v>162</v>
      </c>
      <c r="F56" s="981"/>
      <c r="G56" s="983"/>
      <c r="H56" s="991"/>
      <c r="I56" s="992"/>
      <c r="J56" s="992"/>
      <c r="K56" s="992"/>
      <c r="L56" s="992"/>
      <c r="M56" s="992"/>
      <c r="N56" s="992"/>
      <c r="O56" s="992"/>
      <c r="P56" s="992"/>
      <c r="Q56" s="992"/>
      <c r="R56" s="992"/>
      <c r="S56" s="992"/>
      <c r="T56" s="992"/>
      <c r="U56" s="992"/>
      <c r="V56" s="992"/>
      <c r="W56" s="992"/>
      <c r="X56" s="992"/>
      <c r="Y56" s="992"/>
      <c r="Z56" s="992"/>
      <c r="AA56" s="993"/>
      <c r="AB56" s="343"/>
      <c r="AC56" s="348"/>
      <c r="AD56" s="348"/>
    </row>
    <row r="57" spans="1:30" ht="15.75" customHeight="1">
      <c r="A57" s="348"/>
      <c r="B57" s="41"/>
      <c r="C57" s="44">
        <v>2024</v>
      </c>
      <c r="D57" s="45">
        <v>45474</v>
      </c>
      <c r="E57" s="623">
        <v>45656</v>
      </c>
      <c r="F57" s="981"/>
      <c r="G57" s="46">
        <v>0.5</v>
      </c>
      <c r="H57" s="628"/>
      <c r="I57" s="994"/>
      <c r="J57" s="994"/>
      <c r="K57" s="994"/>
      <c r="L57" s="994"/>
      <c r="M57" s="994"/>
      <c r="N57" s="994"/>
      <c r="O57" s="994"/>
      <c r="P57" s="994"/>
      <c r="Q57" s="994"/>
      <c r="R57" s="994"/>
      <c r="S57" s="994"/>
      <c r="T57" s="994"/>
      <c r="U57" s="994"/>
      <c r="V57" s="994"/>
      <c r="W57" s="994"/>
      <c r="X57" s="994"/>
      <c r="Y57" s="994"/>
      <c r="Z57" s="994"/>
      <c r="AA57" s="981"/>
      <c r="AB57" s="343"/>
      <c r="AC57" s="348"/>
      <c r="AD57" s="348"/>
    </row>
    <row r="58" spans="1:30" ht="15.75" customHeight="1">
      <c r="A58" s="348"/>
      <c r="B58" s="41"/>
      <c r="C58" s="44">
        <v>2025</v>
      </c>
      <c r="D58" s="45">
        <v>45658</v>
      </c>
      <c r="E58" s="623">
        <v>46021</v>
      </c>
      <c r="F58" s="981"/>
      <c r="G58" s="46">
        <v>0.8</v>
      </c>
      <c r="H58" s="628"/>
      <c r="I58" s="994"/>
      <c r="J58" s="994"/>
      <c r="K58" s="994"/>
      <c r="L58" s="994"/>
      <c r="M58" s="994"/>
      <c r="N58" s="994"/>
      <c r="O58" s="994"/>
      <c r="P58" s="994"/>
      <c r="Q58" s="994"/>
      <c r="R58" s="994"/>
      <c r="S58" s="994"/>
      <c r="T58" s="994"/>
      <c r="U58" s="994"/>
      <c r="V58" s="994"/>
      <c r="W58" s="994"/>
      <c r="X58" s="994"/>
      <c r="Y58" s="994"/>
      <c r="Z58" s="994"/>
      <c r="AA58" s="981"/>
      <c r="AB58" s="343"/>
      <c r="AC58" s="348"/>
      <c r="AD58" s="348"/>
    </row>
    <row r="59" spans="1:30" ht="15.75" customHeight="1">
      <c r="A59" s="348"/>
      <c r="B59" s="41"/>
      <c r="C59" s="44">
        <v>2026</v>
      </c>
      <c r="D59" s="45">
        <v>46023</v>
      </c>
      <c r="E59" s="623">
        <v>46386</v>
      </c>
      <c r="F59" s="981"/>
      <c r="G59" s="46">
        <v>0.4</v>
      </c>
      <c r="H59" s="628"/>
      <c r="I59" s="994"/>
      <c r="J59" s="994"/>
      <c r="K59" s="994"/>
      <c r="L59" s="994"/>
      <c r="M59" s="994"/>
      <c r="N59" s="994"/>
      <c r="O59" s="994"/>
      <c r="P59" s="994"/>
      <c r="Q59" s="994"/>
      <c r="R59" s="994"/>
      <c r="S59" s="994"/>
      <c r="T59" s="994"/>
      <c r="U59" s="994"/>
      <c r="V59" s="994"/>
      <c r="W59" s="994"/>
      <c r="X59" s="994"/>
      <c r="Y59" s="994"/>
      <c r="Z59" s="994"/>
      <c r="AA59" s="981"/>
      <c r="AB59" s="343"/>
      <c r="AC59" s="348"/>
      <c r="AD59" s="348"/>
    </row>
    <row r="60" spans="1:30" ht="15.75" customHeight="1">
      <c r="A60" s="348"/>
      <c r="B60" s="41"/>
      <c r="C60" s="44">
        <v>2027</v>
      </c>
      <c r="D60" s="45">
        <v>46388</v>
      </c>
      <c r="E60" s="623">
        <v>46751</v>
      </c>
      <c r="F60" s="981"/>
      <c r="G60" s="46">
        <v>0.3</v>
      </c>
      <c r="H60" s="628"/>
      <c r="I60" s="994"/>
      <c r="J60" s="994"/>
      <c r="K60" s="994"/>
      <c r="L60" s="994"/>
      <c r="M60" s="994"/>
      <c r="N60" s="994"/>
      <c r="O60" s="994"/>
      <c r="P60" s="994"/>
      <c r="Q60" s="994"/>
      <c r="R60" s="994"/>
      <c r="S60" s="994"/>
      <c r="T60" s="994"/>
      <c r="U60" s="994"/>
      <c r="V60" s="994"/>
      <c r="W60" s="994"/>
      <c r="X60" s="994"/>
      <c r="Y60" s="994"/>
      <c r="Z60" s="994"/>
      <c r="AA60" s="981"/>
      <c r="AB60" s="343"/>
      <c r="AC60" s="348"/>
      <c r="AD60" s="348"/>
    </row>
    <row r="61" spans="1:30" ht="15.75" customHeight="1">
      <c r="A61" s="348"/>
      <c r="B61" s="41"/>
      <c r="C61" s="44"/>
      <c r="D61" s="44"/>
      <c r="E61" s="624"/>
      <c r="F61" s="981"/>
      <c r="G61" s="43"/>
      <c r="H61" s="624"/>
      <c r="I61" s="994"/>
      <c r="J61" s="994"/>
      <c r="K61" s="994"/>
      <c r="L61" s="994"/>
      <c r="M61" s="994"/>
      <c r="N61" s="994"/>
      <c r="O61" s="994"/>
      <c r="P61" s="994"/>
      <c r="Q61" s="994"/>
      <c r="R61" s="994"/>
      <c r="S61" s="994"/>
      <c r="T61" s="994"/>
      <c r="U61" s="994"/>
      <c r="V61" s="994"/>
      <c r="W61" s="994"/>
      <c r="X61" s="994"/>
      <c r="Y61" s="994"/>
      <c r="Z61" s="994"/>
      <c r="AA61" s="981"/>
      <c r="AB61" s="343"/>
      <c r="AC61" s="348"/>
      <c r="AD61" s="348"/>
    </row>
    <row r="62" spans="1:30" ht="15.75" customHeight="1">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c r="A63" s="321"/>
      <c r="B63" s="31"/>
      <c r="C63" s="611" t="s">
        <v>163</v>
      </c>
      <c r="D63" s="990"/>
      <c r="E63" s="334"/>
      <c r="F63" s="325" t="s">
        <v>164</v>
      </c>
      <c r="G63" s="47"/>
      <c r="H63" s="336"/>
      <c r="I63" s="325" t="s">
        <v>165</v>
      </c>
      <c r="J63" s="321"/>
      <c r="K63" s="609"/>
      <c r="L63" s="981"/>
      <c r="M63" s="334"/>
      <c r="N63" s="321"/>
      <c r="O63" s="321"/>
      <c r="P63" s="321"/>
      <c r="Q63" s="321"/>
      <c r="R63" s="321"/>
      <c r="S63" s="321"/>
      <c r="T63" s="321"/>
      <c r="U63" s="321"/>
      <c r="V63" s="321"/>
      <c r="W63" s="321"/>
      <c r="X63" s="321"/>
      <c r="Y63" s="321"/>
      <c r="Z63" s="321"/>
      <c r="AA63" s="321"/>
      <c r="AB63" s="329"/>
      <c r="AC63" s="321"/>
      <c r="AD63" s="321"/>
    </row>
    <row r="64" spans="1:30" ht="15.75" customHeight="1">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c r="A65" s="321"/>
      <c r="B65" s="622" t="s">
        <v>166</v>
      </c>
      <c r="C65" s="994"/>
      <c r="D65" s="994"/>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81"/>
      <c r="AC65" s="321"/>
      <c r="AD65" s="321"/>
    </row>
    <row r="66" spans="1:30" ht="15.75" customHeight="1">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c r="A67" s="321"/>
      <c r="B67" s="624" t="s">
        <v>161</v>
      </c>
      <c r="C67" s="981"/>
      <c r="D67" s="43"/>
      <c r="E67" s="624" t="s">
        <v>167</v>
      </c>
      <c r="F67" s="981"/>
      <c r="G67" s="43"/>
      <c r="H67" s="608" t="s">
        <v>168</v>
      </c>
      <c r="I67" s="981"/>
      <c r="J67" s="624"/>
      <c r="K67" s="981"/>
      <c r="L67" s="627"/>
      <c r="M67" s="990"/>
      <c r="N67" s="43" t="s">
        <v>169</v>
      </c>
      <c r="O67" s="624"/>
      <c r="P67" s="994"/>
      <c r="Q67" s="981"/>
      <c r="R67" s="624" t="s">
        <v>170</v>
      </c>
      <c r="S67" s="994"/>
      <c r="T67" s="981"/>
      <c r="U67" s="624"/>
      <c r="V67" s="994"/>
      <c r="W67" s="981"/>
      <c r="X67" s="624" t="s">
        <v>171</v>
      </c>
      <c r="Y67" s="981"/>
      <c r="Z67" s="624"/>
      <c r="AA67" s="994"/>
      <c r="AB67" s="981"/>
      <c r="AC67" s="321"/>
      <c r="AD67" s="321"/>
    </row>
    <row r="68" spans="1:30" ht="15.75" customHeight="1">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c r="A69" s="321"/>
      <c r="B69" s="622" t="s">
        <v>172</v>
      </c>
      <c r="C69" s="981"/>
      <c r="D69" s="625"/>
      <c r="E69" s="992"/>
      <c r="F69" s="992"/>
      <c r="G69" s="992"/>
      <c r="H69" s="992"/>
      <c r="I69" s="992"/>
      <c r="J69" s="992"/>
      <c r="K69" s="992"/>
      <c r="L69" s="992"/>
      <c r="M69" s="992"/>
      <c r="N69" s="992"/>
      <c r="O69" s="992"/>
      <c r="P69" s="992"/>
      <c r="Q69" s="992"/>
      <c r="R69" s="992"/>
      <c r="S69" s="992"/>
      <c r="T69" s="992"/>
      <c r="U69" s="992"/>
      <c r="V69" s="992"/>
      <c r="W69" s="992"/>
      <c r="X69" s="992"/>
      <c r="Y69" s="992"/>
      <c r="Z69" s="992"/>
      <c r="AA69" s="992"/>
      <c r="AB69" s="993"/>
      <c r="AC69" s="321"/>
      <c r="AD69" s="321"/>
    </row>
    <row r="70" spans="1:30" ht="15.75" customHeight="1">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c r="A71" s="321"/>
      <c r="B71" s="622" t="s">
        <v>173</v>
      </c>
      <c r="C71" s="981"/>
      <c r="D71" s="626"/>
      <c r="E71" s="992"/>
      <c r="F71" s="992"/>
      <c r="G71" s="992"/>
      <c r="H71" s="992"/>
      <c r="I71" s="992"/>
      <c r="J71" s="992"/>
      <c r="K71" s="992"/>
      <c r="L71" s="992"/>
      <c r="M71" s="992"/>
      <c r="N71" s="992"/>
      <c r="O71" s="992"/>
      <c r="P71" s="992"/>
      <c r="Q71" s="992"/>
      <c r="R71" s="992"/>
      <c r="S71" s="992"/>
      <c r="T71" s="992"/>
      <c r="U71" s="992"/>
      <c r="V71" s="992"/>
      <c r="W71" s="992"/>
      <c r="X71" s="992"/>
      <c r="Y71" s="992"/>
      <c r="Z71" s="992"/>
      <c r="AA71" s="992"/>
      <c r="AB71" s="993"/>
      <c r="AC71" s="321"/>
      <c r="AD71" s="321"/>
    </row>
    <row r="72" spans="1:30" ht="15.75" customHeight="1">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c r="A73" s="321"/>
      <c r="B73" s="622" t="s">
        <v>174</v>
      </c>
      <c r="C73" s="981"/>
      <c r="D73" s="626"/>
      <c r="E73" s="992"/>
      <c r="F73" s="992"/>
      <c r="G73" s="992"/>
      <c r="H73" s="992"/>
      <c r="I73" s="992"/>
      <c r="J73" s="992"/>
      <c r="K73" s="992"/>
      <c r="L73" s="992"/>
      <c r="M73" s="992"/>
      <c r="N73" s="992"/>
      <c r="O73" s="992"/>
      <c r="P73" s="992"/>
      <c r="Q73" s="992"/>
      <c r="R73" s="992"/>
      <c r="S73" s="992"/>
      <c r="T73" s="992"/>
      <c r="U73" s="992"/>
      <c r="V73" s="992"/>
      <c r="W73" s="992"/>
      <c r="X73" s="992"/>
      <c r="Y73" s="992"/>
      <c r="Z73" s="992"/>
      <c r="AA73" s="992"/>
      <c r="AB73" s="993"/>
      <c r="AC73" s="321"/>
      <c r="AD73" s="321"/>
    </row>
    <row r="74" spans="1:30" ht="15.75" customHeight="1">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c r="A75" s="321"/>
      <c r="B75" s="622" t="s">
        <v>175</v>
      </c>
      <c r="C75" s="981"/>
      <c r="D75" s="626"/>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3"/>
      <c r="AC75" s="321"/>
      <c r="AD75" s="321"/>
    </row>
    <row r="76" spans="1:30" ht="15.75" customHeight="1">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c r="A77" s="321"/>
      <c r="B77" s="622" t="s">
        <v>176</v>
      </c>
      <c r="C77" s="981"/>
      <c r="D77" s="626"/>
      <c r="E77" s="992"/>
      <c r="F77" s="992"/>
      <c r="G77" s="992"/>
      <c r="H77" s="992"/>
      <c r="I77" s="992"/>
      <c r="J77" s="992"/>
      <c r="K77" s="992"/>
      <c r="L77" s="992"/>
      <c r="M77" s="992"/>
      <c r="N77" s="992"/>
      <c r="O77" s="992"/>
      <c r="P77" s="992"/>
      <c r="Q77" s="992"/>
      <c r="R77" s="992"/>
      <c r="S77" s="992"/>
      <c r="T77" s="992"/>
      <c r="U77" s="992"/>
      <c r="V77" s="992"/>
      <c r="W77" s="992"/>
      <c r="X77" s="992"/>
      <c r="Y77" s="992"/>
      <c r="Z77" s="992"/>
      <c r="AA77" s="992"/>
      <c r="AB77" s="993"/>
      <c r="AC77" s="321"/>
      <c r="AD77" s="321"/>
    </row>
    <row r="78" spans="1:30" ht="15.75" customHeight="1">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c r="A79" s="321"/>
      <c r="B79" s="622" t="s">
        <v>177</v>
      </c>
      <c r="C79" s="994"/>
      <c r="D79" s="994"/>
      <c r="E79" s="994"/>
      <c r="F79" s="994"/>
      <c r="G79" s="994"/>
      <c r="H79" s="994"/>
      <c r="I79" s="994"/>
      <c r="J79" s="994"/>
      <c r="K79" s="994"/>
      <c r="L79" s="994"/>
      <c r="M79" s="994"/>
      <c r="N79" s="994"/>
      <c r="O79" s="994"/>
      <c r="P79" s="994"/>
      <c r="Q79" s="994"/>
      <c r="R79" s="994"/>
      <c r="S79" s="994"/>
      <c r="T79" s="994"/>
      <c r="U79" s="994"/>
      <c r="V79" s="994"/>
      <c r="W79" s="994"/>
      <c r="X79" s="994"/>
      <c r="Y79" s="994"/>
      <c r="Z79" s="994"/>
      <c r="AA79" s="994"/>
      <c r="AB79" s="981"/>
      <c r="AC79" s="321"/>
      <c r="AD79" s="321"/>
    </row>
    <row r="80" spans="1:30" ht="15.75" customHeight="1">
      <c r="A80" s="321"/>
      <c r="B80" s="608" t="s">
        <v>122</v>
      </c>
      <c r="C80" s="981"/>
      <c r="D80" s="52" t="s">
        <v>178</v>
      </c>
      <c r="E80" s="608" t="s">
        <v>179</v>
      </c>
      <c r="F80" s="981"/>
      <c r="G80" s="608" t="s">
        <v>177</v>
      </c>
      <c r="H80" s="994"/>
      <c r="I80" s="994"/>
      <c r="J80" s="994"/>
      <c r="K80" s="994"/>
      <c r="L80" s="994"/>
      <c r="M80" s="994"/>
      <c r="N80" s="994"/>
      <c r="O80" s="981"/>
      <c r="P80" s="608" t="s">
        <v>180</v>
      </c>
      <c r="Q80" s="994"/>
      <c r="R80" s="994"/>
      <c r="S80" s="994"/>
      <c r="T80" s="994"/>
      <c r="U80" s="994"/>
      <c r="V80" s="994"/>
      <c r="W80" s="994"/>
      <c r="X80" s="994"/>
      <c r="Y80" s="994"/>
      <c r="Z80" s="994"/>
      <c r="AA80" s="994"/>
      <c r="AB80" s="981"/>
      <c r="AC80" s="321"/>
      <c r="AD80" s="321"/>
    </row>
    <row r="81" spans="1:30" ht="15.75" customHeight="1">
      <c r="A81" s="321"/>
      <c r="B81" s="608"/>
      <c r="C81" s="981"/>
      <c r="D81" s="37"/>
      <c r="E81" s="608"/>
      <c r="F81" s="981"/>
      <c r="G81" s="621"/>
      <c r="H81" s="994"/>
      <c r="I81" s="994"/>
      <c r="J81" s="994"/>
      <c r="K81" s="994"/>
      <c r="L81" s="994"/>
      <c r="M81" s="994"/>
      <c r="N81" s="994"/>
      <c r="O81" s="981"/>
      <c r="P81" s="621"/>
      <c r="Q81" s="994"/>
      <c r="R81" s="994"/>
      <c r="S81" s="994"/>
      <c r="T81" s="994"/>
      <c r="U81" s="994"/>
      <c r="V81" s="994"/>
      <c r="W81" s="994"/>
      <c r="X81" s="994"/>
      <c r="Y81" s="994"/>
      <c r="Z81" s="994"/>
      <c r="AA81" s="994"/>
      <c r="AB81" s="981"/>
      <c r="AC81" s="321"/>
      <c r="AD81" s="321"/>
    </row>
    <row r="82" spans="1:30" ht="15.75" customHeight="1">
      <c r="A82" s="321"/>
      <c r="B82" s="608"/>
      <c r="C82" s="981"/>
      <c r="D82" s="37"/>
      <c r="E82" s="608"/>
      <c r="F82" s="981"/>
      <c r="G82" s="621"/>
      <c r="H82" s="994"/>
      <c r="I82" s="994"/>
      <c r="J82" s="994"/>
      <c r="K82" s="994"/>
      <c r="L82" s="994"/>
      <c r="M82" s="994"/>
      <c r="N82" s="994"/>
      <c r="O82" s="981"/>
      <c r="P82" s="621"/>
      <c r="Q82" s="994"/>
      <c r="R82" s="994"/>
      <c r="S82" s="994"/>
      <c r="T82" s="994"/>
      <c r="U82" s="994"/>
      <c r="V82" s="994"/>
      <c r="W82" s="994"/>
      <c r="X82" s="994"/>
      <c r="Y82" s="994"/>
      <c r="Z82" s="994"/>
      <c r="AA82" s="994"/>
      <c r="AB82" s="981"/>
      <c r="AC82" s="321"/>
      <c r="AD82" s="321"/>
    </row>
    <row r="83" spans="1:30" ht="26.25" customHeight="1">
      <c r="A83" s="321"/>
      <c r="B83" s="620" t="s">
        <v>181</v>
      </c>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81"/>
      <c r="AC83" s="321"/>
      <c r="AD83" s="354"/>
    </row>
    <row r="84" spans="1:30"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row>
    <row r="2" spans="1:33"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c r="AE2" s="321"/>
      <c r="AF2" s="321"/>
      <c r="AG2" s="321"/>
    </row>
    <row r="3" spans="1:33"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c r="AE3" s="321"/>
      <c r="AF3" s="321"/>
      <c r="AG3" s="321"/>
    </row>
    <row r="4" spans="1:33"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c r="AE4" s="321"/>
      <c r="AF4" s="321"/>
      <c r="AG4" s="321"/>
    </row>
    <row r="5" spans="1:33"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c r="AE5" s="321"/>
      <c r="AF5" s="321"/>
      <c r="AG5" s="321"/>
    </row>
    <row r="6" spans="1:33"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c r="AE6" s="321"/>
      <c r="AF6" s="321"/>
      <c r="AG6" s="321"/>
    </row>
    <row r="7" spans="1:33"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975" t="s">
        <v>745</v>
      </c>
      <c r="AG7" s="990"/>
    </row>
    <row r="8" spans="1:33"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321"/>
      <c r="AG8" s="321"/>
    </row>
    <row r="9" spans="1:33"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321"/>
    </row>
    <row r="10" spans="1:33" ht="30" customHeight="1">
      <c r="A10" s="321"/>
      <c r="B10" s="31"/>
      <c r="C10" s="607" t="s">
        <v>123</v>
      </c>
      <c r="D10" s="990"/>
      <c r="E10" s="608" t="s">
        <v>776</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c r="AE10" s="321"/>
      <c r="AF10" s="52" t="s">
        <v>746</v>
      </c>
      <c r="AG10" s="52" t="s">
        <v>747</v>
      </c>
    </row>
    <row r="11" spans="1:33"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c r="AE11" s="321"/>
      <c r="AF11" s="37" t="s">
        <v>777</v>
      </c>
      <c r="AG11" s="37">
        <v>25</v>
      </c>
    </row>
    <row r="12" spans="1:33" ht="29.25" customHeight="1">
      <c r="A12" s="321"/>
      <c r="B12" s="31"/>
      <c r="C12" s="616" t="s">
        <v>125</v>
      </c>
      <c r="D12" s="995"/>
      <c r="E12" s="615" t="s">
        <v>778</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c r="AE12" s="321"/>
      <c r="AF12" s="37" t="s">
        <v>779</v>
      </c>
      <c r="AG12" s="37">
        <v>12</v>
      </c>
    </row>
    <row r="13" spans="1:33"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7" t="s">
        <v>780</v>
      </c>
      <c r="AG13" s="37">
        <v>12</v>
      </c>
    </row>
    <row r="14" spans="1:33" ht="15" customHeight="1">
      <c r="A14" s="321"/>
      <c r="B14" s="31"/>
      <c r="C14" s="607" t="s">
        <v>768</v>
      </c>
      <c r="D14" s="990"/>
      <c r="E14" s="617" t="s">
        <v>781</v>
      </c>
      <c r="F14" s="986"/>
      <c r="G14" s="986"/>
      <c r="H14" s="986"/>
      <c r="I14" s="986"/>
      <c r="J14" s="986"/>
      <c r="K14" s="986"/>
      <c r="L14" s="986"/>
      <c r="M14" s="986"/>
      <c r="N14" s="986"/>
      <c r="O14" s="986"/>
      <c r="P14" s="986"/>
      <c r="Q14" s="986"/>
      <c r="R14" s="986"/>
      <c r="S14" s="986"/>
      <c r="T14" s="986"/>
      <c r="U14" s="986"/>
      <c r="V14" s="986"/>
      <c r="W14" s="986"/>
      <c r="X14" s="986"/>
      <c r="Y14" s="986"/>
      <c r="Z14" s="986"/>
      <c r="AA14" s="987"/>
      <c r="AB14" s="329"/>
      <c r="AC14" s="321"/>
      <c r="AD14" s="321"/>
      <c r="AE14" s="321"/>
      <c r="AF14" s="37" t="s">
        <v>782</v>
      </c>
      <c r="AG14" s="37">
        <v>25</v>
      </c>
    </row>
    <row r="15" spans="1:33" ht="15.75" customHeight="1">
      <c r="A15" s="321"/>
      <c r="B15" s="31"/>
      <c r="C15" s="331"/>
      <c r="D15" s="331"/>
      <c r="E15" s="991"/>
      <c r="F15" s="992"/>
      <c r="G15" s="992"/>
      <c r="H15" s="992"/>
      <c r="I15" s="992"/>
      <c r="J15" s="992"/>
      <c r="K15" s="992"/>
      <c r="L15" s="992"/>
      <c r="M15" s="992"/>
      <c r="N15" s="992"/>
      <c r="O15" s="992"/>
      <c r="P15" s="992"/>
      <c r="Q15" s="992"/>
      <c r="R15" s="992"/>
      <c r="S15" s="992"/>
      <c r="T15" s="992"/>
      <c r="U15" s="992"/>
      <c r="V15" s="992"/>
      <c r="W15" s="992"/>
      <c r="X15" s="992"/>
      <c r="Y15" s="992"/>
      <c r="Z15" s="992"/>
      <c r="AA15" s="993"/>
      <c r="AB15" s="329"/>
      <c r="AC15" s="321"/>
      <c r="AD15" s="321"/>
      <c r="AE15" s="321"/>
      <c r="AF15" s="37" t="s">
        <v>783</v>
      </c>
      <c r="AG15" s="37">
        <v>12</v>
      </c>
    </row>
    <row r="16" spans="1:33" ht="15" customHeight="1">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c r="AE16" s="321"/>
      <c r="AF16" s="37" t="s">
        <v>784</v>
      </c>
      <c r="AG16" s="37">
        <v>28</v>
      </c>
    </row>
    <row r="17" spans="1:33" ht="15" customHeight="1">
      <c r="A17" s="321"/>
      <c r="B17" s="31"/>
      <c r="C17" s="607" t="s">
        <v>770</v>
      </c>
      <c r="D17" s="990"/>
      <c r="E17" s="977" t="s">
        <v>785</v>
      </c>
      <c r="F17" s="986"/>
      <c r="G17" s="986"/>
      <c r="H17" s="986"/>
      <c r="I17" s="986"/>
      <c r="J17" s="986"/>
      <c r="K17" s="986"/>
      <c r="L17" s="986"/>
      <c r="M17" s="986"/>
      <c r="N17" s="986"/>
      <c r="O17" s="986"/>
      <c r="P17" s="986"/>
      <c r="Q17" s="986"/>
      <c r="R17" s="986"/>
      <c r="S17" s="986"/>
      <c r="T17" s="986"/>
      <c r="U17" s="986"/>
      <c r="V17" s="986"/>
      <c r="W17" s="986"/>
      <c r="X17" s="986"/>
      <c r="Y17" s="986"/>
      <c r="Z17" s="986"/>
      <c r="AA17" s="987"/>
      <c r="AB17" s="329"/>
      <c r="AC17" s="321"/>
      <c r="AD17" s="321"/>
      <c r="AE17" s="321"/>
      <c r="AF17" s="37" t="s">
        <v>786</v>
      </c>
      <c r="AG17" s="37">
        <v>100</v>
      </c>
    </row>
    <row r="18" spans="1:33" ht="15" customHeight="1">
      <c r="A18" s="321"/>
      <c r="B18" s="31"/>
      <c r="C18" s="331"/>
      <c r="D18" s="331"/>
      <c r="E18" s="991"/>
      <c r="F18" s="992"/>
      <c r="G18" s="992"/>
      <c r="H18" s="992"/>
      <c r="I18" s="992"/>
      <c r="J18" s="992"/>
      <c r="K18" s="992"/>
      <c r="L18" s="992"/>
      <c r="M18" s="992"/>
      <c r="N18" s="992"/>
      <c r="O18" s="992"/>
      <c r="P18" s="992"/>
      <c r="Q18" s="992"/>
      <c r="R18" s="992"/>
      <c r="S18" s="992"/>
      <c r="T18" s="992"/>
      <c r="U18" s="992"/>
      <c r="V18" s="992"/>
      <c r="W18" s="992"/>
      <c r="X18" s="992"/>
      <c r="Y18" s="992"/>
      <c r="Z18" s="992"/>
      <c r="AA18" s="993"/>
      <c r="AB18" s="329"/>
      <c r="AC18" s="321"/>
      <c r="AD18" s="321"/>
      <c r="AE18" s="321"/>
      <c r="AF18" s="37" t="s">
        <v>787</v>
      </c>
      <c r="AG18" s="37">
        <v>34</v>
      </c>
    </row>
    <row r="19" spans="1:33" ht="15" customHeight="1">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c r="AE19" s="321"/>
      <c r="AF19" s="37" t="s">
        <v>788</v>
      </c>
      <c r="AG19" s="37">
        <v>100</v>
      </c>
    </row>
    <row r="20" spans="1:33" ht="15" customHeight="1">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c r="AE20" s="321"/>
      <c r="AF20" s="37" t="s">
        <v>789</v>
      </c>
      <c r="AG20" s="37">
        <v>38</v>
      </c>
    </row>
    <row r="21" spans="1:33" ht="15" customHeight="1">
      <c r="A21" s="321"/>
      <c r="B21" s="31"/>
      <c r="C21" s="607" t="s">
        <v>127</v>
      </c>
      <c r="D21" s="990"/>
      <c r="E21" s="332"/>
      <c r="F21" s="606"/>
      <c r="G21" s="990"/>
      <c r="H21" s="990"/>
      <c r="I21" s="990"/>
      <c r="J21" s="990"/>
      <c r="K21" s="990"/>
      <c r="L21" s="990"/>
      <c r="M21" s="990"/>
      <c r="N21" s="990"/>
      <c r="O21" s="990"/>
      <c r="P21" s="990"/>
      <c r="Q21" s="990"/>
      <c r="R21" s="990"/>
      <c r="S21" s="990"/>
      <c r="T21" s="990"/>
      <c r="U21" s="990"/>
      <c r="V21" s="990"/>
      <c r="W21" s="990"/>
      <c r="X21" s="990"/>
      <c r="Y21" s="990"/>
      <c r="Z21" s="990"/>
      <c r="AA21" s="990"/>
      <c r="AB21" s="989"/>
      <c r="AC21" s="321"/>
      <c r="AD21" s="321"/>
      <c r="AE21" s="321"/>
      <c r="AF21" s="37" t="s">
        <v>790</v>
      </c>
      <c r="AG21" s="37">
        <v>100</v>
      </c>
    </row>
    <row r="22" spans="1:33" ht="29.25" customHeight="1">
      <c r="A22" s="321"/>
      <c r="B22" s="31"/>
      <c r="C22" s="608" t="s">
        <v>791</v>
      </c>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81"/>
      <c r="AB22" s="333"/>
      <c r="AC22" s="321"/>
      <c r="AD22" s="321"/>
      <c r="AE22" s="321"/>
      <c r="AF22" s="37" t="s">
        <v>792</v>
      </c>
      <c r="AG22" s="37">
        <v>15</v>
      </c>
    </row>
    <row r="23" spans="1:33" ht="15" customHeight="1">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c r="AE23" s="321"/>
      <c r="AF23" s="321"/>
      <c r="AG23" s="321"/>
    </row>
    <row r="24" spans="1:33" ht="15" customHeight="1">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c r="AE24" s="321"/>
      <c r="AF24" s="321"/>
      <c r="AG24" s="321"/>
    </row>
    <row r="25" spans="1:33" ht="15" customHeight="1">
      <c r="A25" s="321"/>
      <c r="B25" s="31"/>
      <c r="C25" s="976" t="s">
        <v>793</v>
      </c>
      <c r="D25" s="986"/>
      <c r="E25" s="986"/>
      <c r="F25" s="986"/>
      <c r="G25" s="986"/>
      <c r="H25" s="986"/>
      <c r="I25" s="986"/>
      <c r="J25" s="986"/>
      <c r="K25" s="986"/>
      <c r="L25" s="986"/>
      <c r="M25" s="986"/>
      <c r="N25" s="986"/>
      <c r="O25" s="986"/>
      <c r="P25" s="987"/>
      <c r="Q25" s="321"/>
      <c r="R25" s="609"/>
      <c r="S25" s="994"/>
      <c r="T25" s="994"/>
      <c r="U25" s="994"/>
      <c r="V25" s="994"/>
      <c r="W25" s="994"/>
      <c r="X25" s="994"/>
      <c r="Y25" s="994"/>
      <c r="Z25" s="994"/>
      <c r="AA25" s="981"/>
      <c r="AB25" s="329"/>
      <c r="AC25" s="321"/>
      <c r="AD25" s="321"/>
      <c r="AE25" s="321"/>
      <c r="AF25" s="356">
        <f>+((AG11/AG12)*AG13)+((AG14/AG15)*AG13)+(((((AG16/100)*AG17)+((AG18/100)*AG19)+((AG20/100)*AG21))*AG22)/100)</f>
        <v>65</v>
      </c>
      <c r="AG25" s="321"/>
    </row>
    <row r="26" spans="1:33" ht="15" customHeight="1">
      <c r="A26" s="321"/>
      <c r="B26" s="31"/>
      <c r="C26" s="988"/>
      <c r="D26" s="980"/>
      <c r="E26" s="980"/>
      <c r="F26" s="980"/>
      <c r="G26" s="980"/>
      <c r="H26" s="980"/>
      <c r="I26" s="980"/>
      <c r="J26" s="980"/>
      <c r="K26" s="980"/>
      <c r="L26" s="980"/>
      <c r="M26" s="980"/>
      <c r="N26" s="980"/>
      <c r="O26" s="980"/>
      <c r="P26" s="989"/>
      <c r="Q26" s="321"/>
      <c r="R26" s="321"/>
      <c r="S26" s="321"/>
      <c r="T26" s="321"/>
      <c r="U26" s="321"/>
      <c r="V26" s="321"/>
      <c r="W26" s="321"/>
      <c r="X26" s="321"/>
      <c r="Y26" s="321"/>
      <c r="Z26" s="321"/>
      <c r="AA26" s="321"/>
      <c r="AB26" s="329"/>
      <c r="AC26" s="321"/>
      <c r="AD26" s="321"/>
      <c r="AE26" s="321"/>
      <c r="AF26" s="357"/>
      <c r="AG26" s="321"/>
    </row>
    <row r="27" spans="1:33" ht="15" customHeight="1">
      <c r="A27" s="321"/>
      <c r="B27" s="31"/>
      <c r="C27" s="988"/>
      <c r="D27" s="980"/>
      <c r="E27" s="980"/>
      <c r="F27" s="980"/>
      <c r="G27" s="980"/>
      <c r="H27" s="980"/>
      <c r="I27" s="980"/>
      <c r="J27" s="980"/>
      <c r="K27" s="980"/>
      <c r="L27" s="980"/>
      <c r="M27" s="980"/>
      <c r="N27" s="980"/>
      <c r="O27" s="980"/>
      <c r="P27" s="989"/>
      <c r="Q27" s="331"/>
      <c r="R27" s="334" t="s">
        <v>130</v>
      </c>
      <c r="S27" s="334"/>
      <c r="T27" s="334"/>
      <c r="U27" s="334"/>
      <c r="V27" s="334"/>
      <c r="W27" s="331"/>
      <c r="X27" s="331"/>
      <c r="Y27" s="331"/>
      <c r="Z27" s="321"/>
      <c r="AA27" s="331"/>
      <c r="AB27" s="329"/>
      <c r="AC27" s="321"/>
      <c r="AD27" s="321"/>
      <c r="AE27" s="321"/>
      <c r="AF27" s="321"/>
      <c r="AG27" s="321"/>
    </row>
    <row r="28" spans="1:33" ht="15" customHeight="1">
      <c r="A28" s="321"/>
      <c r="B28" s="31"/>
      <c r="C28" s="988"/>
      <c r="D28" s="980"/>
      <c r="E28" s="980"/>
      <c r="F28" s="980"/>
      <c r="G28" s="980"/>
      <c r="H28" s="980"/>
      <c r="I28" s="980"/>
      <c r="J28" s="980"/>
      <c r="K28" s="980"/>
      <c r="L28" s="980"/>
      <c r="M28" s="980"/>
      <c r="N28" s="980"/>
      <c r="O28" s="980"/>
      <c r="P28" s="989"/>
      <c r="Q28" s="321"/>
      <c r="R28" s="37"/>
      <c r="S28" s="321" t="s">
        <v>15</v>
      </c>
      <c r="T28" s="321"/>
      <c r="U28" s="37"/>
      <c r="V28" s="321" t="s">
        <v>27</v>
      </c>
      <c r="W28" s="321"/>
      <c r="X28" s="37"/>
      <c r="Y28" s="336" t="s">
        <v>46</v>
      </c>
      <c r="Z28" s="321"/>
      <c r="AA28" s="321"/>
      <c r="AB28" s="329"/>
      <c r="AC28" s="321"/>
      <c r="AD28" s="321"/>
      <c r="AE28" s="321"/>
      <c r="AF28" s="321"/>
      <c r="AG28" s="321"/>
    </row>
    <row r="29" spans="1:33" ht="15" customHeight="1">
      <c r="A29" s="321"/>
      <c r="B29" s="31"/>
      <c r="C29" s="988"/>
      <c r="D29" s="980"/>
      <c r="E29" s="980"/>
      <c r="F29" s="980"/>
      <c r="G29" s="980"/>
      <c r="H29" s="980"/>
      <c r="I29" s="980"/>
      <c r="J29" s="980"/>
      <c r="K29" s="980"/>
      <c r="L29" s="980"/>
      <c r="M29" s="980"/>
      <c r="N29" s="980"/>
      <c r="O29" s="980"/>
      <c r="P29" s="989"/>
      <c r="Q29" s="321"/>
      <c r="R29" s="321"/>
      <c r="S29" s="321"/>
      <c r="T29" s="321"/>
      <c r="U29" s="321"/>
      <c r="V29" s="321"/>
      <c r="W29" s="321"/>
      <c r="X29" s="321"/>
      <c r="Y29" s="321"/>
      <c r="Z29" s="321"/>
      <c r="AA29" s="321"/>
      <c r="AB29" s="329"/>
      <c r="AC29" s="321"/>
      <c r="AD29" s="321"/>
      <c r="AE29" s="321"/>
      <c r="AF29" s="321"/>
      <c r="AG29" s="321"/>
    </row>
    <row r="30" spans="1:33" ht="15" customHeight="1">
      <c r="A30" s="321"/>
      <c r="B30" s="31"/>
      <c r="C30" s="991"/>
      <c r="D30" s="992"/>
      <c r="E30" s="992"/>
      <c r="F30" s="992"/>
      <c r="G30" s="992"/>
      <c r="H30" s="992"/>
      <c r="I30" s="992"/>
      <c r="J30" s="992"/>
      <c r="K30" s="992"/>
      <c r="L30" s="992"/>
      <c r="M30" s="992"/>
      <c r="N30" s="992"/>
      <c r="O30" s="992"/>
      <c r="P30" s="993"/>
      <c r="Q30" s="321"/>
      <c r="R30" s="334" t="s">
        <v>131</v>
      </c>
      <c r="S30" s="321"/>
      <c r="T30" s="321"/>
      <c r="U30" s="321"/>
      <c r="V30" s="321"/>
      <c r="W30" s="613" t="s">
        <v>21</v>
      </c>
      <c r="X30" s="994"/>
      <c r="Y30" s="994"/>
      <c r="Z30" s="994"/>
      <c r="AA30" s="981"/>
      <c r="AB30" s="329"/>
      <c r="AC30" s="321"/>
      <c r="AD30" s="321"/>
      <c r="AE30" s="321"/>
      <c r="AF30" s="321"/>
      <c r="AG30" s="321"/>
    </row>
    <row r="31" spans="1:33" ht="15" customHeight="1">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c r="AE31" s="321"/>
      <c r="AF31" s="321"/>
      <c r="AG31" s="321"/>
    </row>
    <row r="32" spans="1:33" ht="15" customHeight="1">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c r="AE32" s="321"/>
      <c r="AF32" s="321"/>
      <c r="AG32" s="321"/>
    </row>
    <row r="33" spans="1:33" ht="39.75" customHeight="1">
      <c r="A33" s="321"/>
      <c r="B33" s="31"/>
      <c r="C33" s="974" t="s">
        <v>794</v>
      </c>
      <c r="D33" s="994"/>
      <c r="E33" s="994"/>
      <c r="F33" s="994"/>
      <c r="G33" s="994"/>
      <c r="H33" s="994"/>
      <c r="I33" s="994"/>
      <c r="J33" s="994"/>
      <c r="K33" s="994"/>
      <c r="L33" s="994"/>
      <c r="M33" s="994"/>
      <c r="N33" s="994"/>
      <c r="O33" s="994"/>
      <c r="P33" s="994"/>
      <c r="Q33" s="994"/>
      <c r="R33" s="994"/>
      <c r="S33" s="994"/>
      <c r="T33" s="994"/>
      <c r="U33" s="994"/>
      <c r="V33" s="994"/>
      <c r="W33" s="994"/>
      <c r="X33" s="994"/>
      <c r="Y33" s="994"/>
      <c r="Z33" s="994"/>
      <c r="AA33" s="981"/>
      <c r="AB33" s="329"/>
      <c r="AC33" s="321"/>
      <c r="AD33" s="321"/>
      <c r="AE33" s="321"/>
      <c r="AF33" s="321"/>
      <c r="AG33" s="321"/>
    </row>
    <row r="34" spans="1:33" ht="15" customHeight="1">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c r="AE34" s="321"/>
      <c r="AF34" s="321"/>
      <c r="AG34" s="321"/>
    </row>
    <row r="35" spans="1:33" ht="15" customHeight="1">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c r="AE35" s="321"/>
      <c r="AF35" s="321"/>
      <c r="AG35" s="321"/>
    </row>
    <row r="36" spans="1:33" ht="29.25" customHeight="1">
      <c r="A36" s="321"/>
      <c r="B36" s="31"/>
      <c r="C36" s="613" t="s">
        <v>741</v>
      </c>
      <c r="D36" s="994"/>
      <c r="E36" s="994"/>
      <c r="F36" s="994"/>
      <c r="G36" s="994"/>
      <c r="H36" s="994"/>
      <c r="I36" s="994"/>
      <c r="J36" s="994"/>
      <c r="K36" s="981"/>
      <c r="L36" s="331"/>
      <c r="M36" s="613"/>
      <c r="N36" s="994"/>
      <c r="O36" s="994"/>
      <c r="P36" s="994"/>
      <c r="Q36" s="994"/>
      <c r="R36" s="994"/>
      <c r="S36" s="994"/>
      <c r="T36" s="994"/>
      <c r="U36" s="994"/>
      <c r="V36" s="994"/>
      <c r="W36" s="994"/>
      <c r="X36" s="994"/>
      <c r="Y36" s="994"/>
      <c r="Z36" s="994"/>
      <c r="AA36" s="981"/>
      <c r="AB36" s="337"/>
      <c r="AC36" s="321"/>
      <c r="AD36" s="321"/>
      <c r="AE36" s="321"/>
      <c r="AF36" s="321"/>
      <c r="AG36" s="321"/>
    </row>
    <row r="37" spans="1:33" ht="15" customHeight="1">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c r="AE37" s="321"/>
      <c r="AF37" s="321"/>
      <c r="AG37" s="321"/>
    </row>
    <row r="38" spans="1:33" ht="15" customHeight="1">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c r="AE38" s="321"/>
      <c r="AF38" s="321"/>
      <c r="AG38" s="321"/>
    </row>
    <row r="39" spans="1:33" ht="90" customHeight="1">
      <c r="A39" s="321"/>
      <c r="B39" s="31"/>
      <c r="C39" s="612" t="s">
        <v>742</v>
      </c>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81"/>
      <c r="AB39" s="329"/>
      <c r="AC39" s="321"/>
      <c r="AD39" s="321"/>
      <c r="AE39" s="321"/>
      <c r="AF39" s="321"/>
      <c r="AG39" s="321"/>
    </row>
    <row r="40" spans="1:33" ht="15" customHeight="1">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c r="AE40" s="321"/>
      <c r="AF40" s="321"/>
      <c r="AG40" s="321"/>
    </row>
    <row r="41" spans="1:33" ht="15.75" customHeight="1">
      <c r="A41" s="321"/>
      <c r="B41" s="31"/>
      <c r="C41" s="611" t="s">
        <v>139</v>
      </c>
      <c r="D41" s="990"/>
      <c r="E41" s="334"/>
      <c r="F41" s="608" t="s">
        <v>34</v>
      </c>
      <c r="G41" s="981"/>
      <c r="H41" s="334"/>
      <c r="I41" s="321"/>
      <c r="J41" s="341" t="s">
        <v>140</v>
      </c>
      <c r="K41" s="608">
        <v>2</v>
      </c>
      <c r="L41" s="994"/>
      <c r="M41" s="994"/>
      <c r="N41" s="981"/>
      <c r="O41" s="334"/>
      <c r="P41" s="334"/>
      <c r="Q41" s="325" t="s">
        <v>141</v>
      </c>
      <c r="R41" s="321"/>
      <c r="S41" s="334"/>
      <c r="T41" s="334"/>
      <c r="U41" s="334"/>
      <c r="V41" s="334"/>
      <c r="W41" s="608" t="s">
        <v>20</v>
      </c>
      <c r="X41" s="994"/>
      <c r="Y41" s="994"/>
      <c r="Z41" s="994"/>
      <c r="AA41" s="981"/>
      <c r="AB41" s="333"/>
      <c r="AC41" s="321"/>
      <c r="AD41" s="321"/>
      <c r="AE41" s="321"/>
      <c r="AF41" s="321"/>
      <c r="AG41" s="321"/>
    </row>
    <row r="42" spans="1:33" ht="15.75" customHeight="1">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c r="AE42" s="321"/>
      <c r="AF42" s="321"/>
      <c r="AG42" s="321"/>
    </row>
    <row r="43" spans="1:33" ht="32.25" customHeight="1">
      <c r="A43" s="321"/>
      <c r="B43" s="31"/>
      <c r="C43" s="321"/>
      <c r="D43" s="341" t="s">
        <v>142</v>
      </c>
      <c r="E43" s="334"/>
      <c r="F43" s="612"/>
      <c r="G43" s="994"/>
      <c r="H43" s="994"/>
      <c r="I43" s="994"/>
      <c r="J43" s="994"/>
      <c r="K43" s="994"/>
      <c r="L43" s="994"/>
      <c r="M43" s="981"/>
      <c r="N43" s="321"/>
      <c r="O43" s="341" t="s">
        <v>144</v>
      </c>
      <c r="P43" s="613">
        <v>0</v>
      </c>
      <c r="Q43" s="994"/>
      <c r="R43" s="994"/>
      <c r="S43" s="994"/>
      <c r="T43" s="994"/>
      <c r="U43" s="994"/>
      <c r="V43" s="994"/>
      <c r="W43" s="994"/>
      <c r="X43" s="994"/>
      <c r="Y43" s="994"/>
      <c r="Z43" s="994"/>
      <c r="AA43" s="981"/>
      <c r="AB43" s="329"/>
      <c r="AC43" s="321"/>
      <c r="AD43" s="321"/>
      <c r="AE43" s="321"/>
      <c r="AF43" s="321"/>
      <c r="AG43" s="321"/>
    </row>
    <row r="44" spans="1:33" ht="15.75" customHeight="1">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c r="AE44" s="321"/>
      <c r="AF44" s="321"/>
      <c r="AG44" s="321"/>
    </row>
    <row r="45" spans="1:33" ht="15.75" customHeight="1">
      <c r="A45" s="321"/>
      <c r="B45" s="31"/>
      <c r="C45" s="321"/>
      <c r="D45" s="341" t="s">
        <v>145</v>
      </c>
      <c r="E45" s="321"/>
      <c r="F45" s="609" t="s">
        <v>146</v>
      </c>
      <c r="G45" s="981"/>
      <c r="H45" s="321"/>
      <c r="I45" s="321"/>
      <c r="J45" s="334" t="s">
        <v>147</v>
      </c>
      <c r="K45" s="321"/>
      <c r="L45" s="609" t="s">
        <v>148</v>
      </c>
      <c r="M45" s="994"/>
      <c r="N45" s="981"/>
      <c r="O45" s="334"/>
      <c r="P45" s="334"/>
      <c r="Q45" s="321"/>
      <c r="R45" s="334" t="s">
        <v>149</v>
      </c>
      <c r="S45" s="334"/>
      <c r="T45" s="334"/>
      <c r="U45" s="334"/>
      <c r="V45" s="334"/>
      <c r="W45" s="614"/>
      <c r="X45" s="994"/>
      <c r="Y45" s="994"/>
      <c r="Z45" s="994"/>
      <c r="AA45" s="981"/>
      <c r="AB45" s="333"/>
      <c r="AC45" s="321"/>
      <c r="AD45" s="321"/>
      <c r="AE45" s="321"/>
      <c r="AF45" s="321"/>
      <c r="AG45" s="321"/>
    </row>
    <row r="46" spans="1:33" ht="15.75" customHeight="1">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c r="AE46" s="321"/>
      <c r="AF46" s="321"/>
      <c r="AG46" s="321"/>
    </row>
    <row r="47" spans="1:33" ht="15.75" customHeight="1">
      <c r="A47" s="321"/>
      <c r="B47" s="31"/>
      <c r="C47" s="342" t="s">
        <v>150</v>
      </c>
      <c r="D47" s="610">
        <v>2024</v>
      </c>
      <c r="E47" s="997"/>
      <c r="F47" s="998"/>
      <c r="G47" s="35"/>
      <c r="H47" s="325"/>
      <c r="I47" s="325"/>
      <c r="J47" s="325"/>
      <c r="K47" s="325"/>
      <c r="L47" s="325"/>
      <c r="M47" s="325"/>
      <c r="N47" s="325"/>
      <c r="O47" s="325"/>
      <c r="P47" s="325"/>
      <c r="Q47" s="606"/>
      <c r="R47" s="990"/>
      <c r="S47" s="990"/>
      <c r="T47" s="990"/>
      <c r="U47" s="990"/>
      <c r="V47" s="325"/>
      <c r="W47" s="325"/>
      <c r="X47" s="607"/>
      <c r="Y47" s="990"/>
      <c r="Z47" s="990"/>
      <c r="AA47" s="990"/>
      <c r="AB47" s="333"/>
      <c r="AC47" s="321"/>
      <c r="AD47" s="321"/>
      <c r="AE47" s="321"/>
      <c r="AF47" s="321"/>
      <c r="AG47" s="321"/>
    </row>
    <row r="48" spans="1:33" ht="5.25" customHeight="1">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c r="AE48" s="321"/>
      <c r="AF48" s="321"/>
      <c r="AG48" s="321"/>
    </row>
    <row r="49" spans="1:33" ht="15.75" customHeight="1">
      <c r="A49" s="321"/>
      <c r="B49" s="31"/>
      <c r="C49" s="334" t="s">
        <v>140</v>
      </c>
      <c r="D49" s="613">
        <v>1.2</v>
      </c>
      <c r="E49" s="994"/>
      <c r="F49" s="981"/>
      <c r="G49" s="321"/>
      <c r="H49" s="325"/>
      <c r="I49" s="325"/>
      <c r="J49" s="325"/>
      <c r="K49" s="325"/>
      <c r="L49" s="325"/>
      <c r="M49" s="325"/>
      <c r="N49" s="325"/>
      <c r="O49" s="325"/>
      <c r="P49" s="325"/>
      <c r="Q49" s="606"/>
      <c r="R49" s="990"/>
      <c r="S49" s="990"/>
      <c r="T49" s="990"/>
      <c r="U49" s="990"/>
      <c r="V49" s="325"/>
      <c r="W49" s="325"/>
      <c r="X49" s="607"/>
      <c r="Y49" s="990"/>
      <c r="Z49" s="990"/>
      <c r="AA49" s="990"/>
      <c r="AB49" s="326"/>
      <c r="AC49" s="321"/>
      <c r="AD49" s="321"/>
      <c r="AE49" s="321"/>
      <c r="AF49" s="321"/>
      <c r="AG49" s="321"/>
    </row>
    <row r="50" spans="1:33" ht="15.75" customHeight="1">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c r="AE50" s="321"/>
      <c r="AF50" s="321"/>
      <c r="AG50" s="321"/>
    </row>
    <row r="51" spans="1:33" ht="15.75" customHeight="1">
      <c r="A51" s="321"/>
      <c r="B51" s="31"/>
      <c r="C51" s="334"/>
      <c r="D51" s="608" t="s">
        <v>151</v>
      </c>
      <c r="E51" s="994"/>
      <c r="F51" s="994"/>
      <c r="G51" s="994"/>
      <c r="H51" s="994"/>
      <c r="I51" s="994"/>
      <c r="J51" s="994"/>
      <c r="K51" s="994"/>
      <c r="L51" s="994"/>
      <c r="M51" s="994"/>
      <c r="N51" s="994"/>
      <c r="O51" s="994"/>
      <c r="P51" s="994"/>
      <c r="Q51" s="994"/>
      <c r="R51" s="994"/>
      <c r="S51" s="994"/>
      <c r="T51" s="994"/>
      <c r="U51" s="994"/>
      <c r="V51" s="994"/>
      <c r="W51" s="994"/>
      <c r="X51" s="994"/>
      <c r="Y51" s="981"/>
      <c r="Z51" s="335"/>
      <c r="AA51" s="335"/>
      <c r="AB51" s="343"/>
      <c r="AC51" s="321"/>
      <c r="AD51" s="321"/>
      <c r="AE51" s="321"/>
      <c r="AF51" s="321"/>
      <c r="AG51" s="321"/>
    </row>
    <row r="52" spans="1:33" ht="15.75" customHeight="1">
      <c r="A52" s="321"/>
      <c r="B52" s="31"/>
      <c r="C52" s="321"/>
      <c r="D52" s="635" t="s">
        <v>152</v>
      </c>
      <c r="E52" s="994"/>
      <c r="F52" s="994"/>
      <c r="G52" s="994"/>
      <c r="H52" s="981"/>
      <c r="I52" s="631" t="s">
        <v>153</v>
      </c>
      <c r="J52" s="994"/>
      <c r="K52" s="994"/>
      <c r="L52" s="994"/>
      <c r="M52" s="994"/>
      <c r="N52" s="994"/>
      <c r="O52" s="994"/>
      <c r="P52" s="981"/>
      <c r="Q52" s="632" t="s">
        <v>154</v>
      </c>
      <c r="R52" s="994"/>
      <c r="S52" s="994"/>
      <c r="T52" s="994"/>
      <c r="U52" s="994"/>
      <c r="V52" s="994"/>
      <c r="W52" s="994"/>
      <c r="X52" s="994"/>
      <c r="Y52" s="981"/>
      <c r="Z52" s="335"/>
      <c r="AA52" s="335"/>
      <c r="AB52" s="343"/>
      <c r="AC52" s="321"/>
      <c r="AD52" s="321"/>
      <c r="AE52" s="321"/>
      <c r="AF52" s="321"/>
      <c r="AG52" s="321"/>
    </row>
    <row r="53" spans="1:33" ht="15.75" customHeight="1">
      <c r="A53" s="344"/>
      <c r="B53" s="39"/>
      <c r="C53" s="40"/>
      <c r="D53" s="636" t="s">
        <v>155</v>
      </c>
      <c r="E53" s="994"/>
      <c r="F53" s="994"/>
      <c r="G53" s="994"/>
      <c r="H53" s="981"/>
      <c r="I53" s="633" t="s">
        <v>156</v>
      </c>
      <c r="J53" s="994"/>
      <c r="K53" s="994"/>
      <c r="L53" s="994"/>
      <c r="M53" s="994"/>
      <c r="N53" s="994"/>
      <c r="O53" s="994"/>
      <c r="P53" s="981"/>
      <c r="Q53" s="634" t="s">
        <v>157</v>
      </c>
      <c r="R53" s="994"/>
      <c r="S53" s="994"/>
      <c r="T53" s="994"/>
      <c r="U53" s="994"/>
      <c r="V53" s="994"/>
      <c r="W53" s="994"/>
      <c r="X53" s="994"/>
      <c r="Y53" s="981"/>
      <c r="Z53" s="344"/>
      <c r="AA53" s="344"/>
      <c r="AB53" s="345"/>
      <c r="AC53" s="344"/>
      <c r="AD53" s="344"/>
      <c r="AE53" s="344"/>
      <c r="AF53" s="344"/>
      <c r="AG53" s="344"/>
    </row>
    <row r="54" spans="1:33" ht="15.75" customHeight="1">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c r="AE54" s="321"/>
      <c r="AF54" s="321"/>
      <c r="AG54" s="321"/>
    </row>
    <row r="55" spans="1:33" ht="15.75" customHeight="1">
      <c r="A55" s="348"/>
      <c r="B55" s="41"/>
      <c r="C55" s="624" t="s">
        <v>158</v>
      </c>
      <c r="D55" s="994"/>
      <c r="E55" s="994"/>
      <c r="F55" s="981"/>
      <c r="G55" s="629" t="s">
        <v>159</v>
      </c>
      <c r="H55" s="630" t="s">
        <v>160</v>
      </c>
      <c r="I55" s="986"/>
      <c r="J55" s="986"/>
      <c r="K55" s="986"/>
      <c r="L55" s="986"/>
      <c r="M55" s="986"/>
      <c r="N55" s="986"/>
      <c r="O55" s="986"/>
      <c r="P55" s="986"/>
      <c r="Q55" s="986"/>
      <c r="R55" s="986"/>
      <c r="S55" s="986"/>
      <c r="T55" s="986"/>
      <c r="U55" s="986"/>
      <c r="V55" s="986"/>
      <c r="W55" s="986"/>
      <c r="X55" s="986"/>
      <c r="Y55" s="986"/>
      <c r="Z55" s="986"/>
      <c r="AA55" s="987"/>
      <c r="AB55" s="343"/>
      <c r="AC55" s="348"/>
      <c r="AD55" s="348"/>
      <c r="AE55" s="348"/>
      <c r="AF55" s="348"/>
      <c r="AG55" s="348"/>
    </row>
    <row r="56" spans="1:33" ht="15.75" customHeight="1">
      <c r="A56" s="348"/>
      <c r="B56" s="41"/>
      <c r="C56" s="42" t="s">
        <v>161</v>
      </c>
      <c r="D56" s="43" t="s">
        <v>775</v>
      </c>
      <c r="E56" s="624" t="s">
        <v>162</v>
      </c>
      <c r="F56" s="981"/>
      <c r="G56" s="983"/>
      <c r="H56" s="991"/>
      <c r="I56" s="992"/>
      <c r="J56" s="992"/>
      <c r="K56" s="992"/>
      <c r="L56" s="992"/>
      <c r="M56" s="992"/>
      <c r="N56" s="992"/>
      <c r="O56" s="992"/>
      <c r="P56" s="992"/>
      <c r="Q56" s="992"/>
      <c r="R56" s="992"/>
      <c r="S56" s="992"/>
      <c r="T56" s="992"/>
      <c r="U56" s="992"/>
      <c r="V56" s="992"/>
      <c r="W56" s="992"/>
      <c r="X56" s="992"/>
      <c r="Y56" s="992"/>
      <c r="Z56" s="992"/>
      <c r="AA56" s="993"/>
      <c r="AB56" s="343"/>
      <c r="AC56" s="348"/>
      <c r="AD56" s="348"/>
      <c r="AE56" s="348"/>
      <c r="AF56" s="348"/>
      <c r="AG56" s="348"/>
    </row>
    <row r="57" spans="1:33" ht="15.75" customHeight="1">
      <c r="A57" s="348"/>
      <c r="B57" s="41"/>
      <c r="C57" s="44">
        <v>2024</v>
      </c>
      <c r="D57" s="45">
        <v>45474</v>
      </c>
      <c r="E57" s="623">
        <v>45656</v>
      </c>
      <c r="F57" s="981"/>
      <c r="G57" s="46">
        <v>0.65</v>
      </c>
      <c r="H57" s="628"/>
      <c r="I57" s="994"/>
      <c r="J57" s="994"/>
      <c r="K57" s="994"/>
      <c r="L57" s="994"/>
      <c r="M57" s="994"/>
      <c r="N57" s="994"/>
      <c r="O57" s="994"/>
      <c r="P57" s="994"/>
      <c r="Q57" s="994"/>
      <c r="R57" s="994"/>
      <c r="S57" s="994"/>
      <c r="T57" s="994"/>
      <c r="U57" s="994"/>
      <c r="V57" s="994"/>
      <c r="W57" s="994"/>
      <c r="X57" s="994"/>
      <c r="Y57" s="994"/>
      <c r="Z57" s="994"/>
      <c r="AA57" s="981"/>
      <c r="AB57" s="343"/>
      <c r="AC57" s="348"/>
      <c r="AD57" s="348"/>
      <c r="AE57" s="348"/>
      <c r="AF57" s="348"/>
      <c r="AG57" s="348"/>
    </row>
    <row r="58" spans="1:33" ht="15.75" customHeight="1">
      <c r="A58" s="348"/>
      <c r="B58" s="41"/>
      <c r="C58" s="44">
        <v>2025</v>
      </c>
      <c r="D58" s="45">
        <v>45658</v>
      </c>
      <c r="E58" s="623">
        <v>46021</v>
      </c>
      <c r="F58" s="981"/>
      <c r="G58" s="46">
        <v>0.85</v>
      </c>
      <c r="H58" s="628"/>
      <c r="I58" s="994"/>
      <c r="J58" s="994"/>
      <c r="K58" s="994"/>
      <c r="L58" s="994"/>
      <c r="M58" s="994"/>
      <c r="N58" s="994"/>
      <c r="O58" s="994"/>
      <c r="P58" s="994"/>
      <c r="Q58" s="994"/>
      <c r="R58" s="994"/>
      <c r="S58" s="994"/>
      <c r="T58" s="994"/>
      <c r="U58" s="994"/>
      <c r="V58" s="994"/>
      <c r="W58" s="994"/>
      <c r="X58" s="994"/>
      <c r="Y58" s="994"/>
      <c r="Z58" s="994"/>
      <c r="AA58" s="981"/>
      <c r="AB58" s="343"/>
      <c r="AC58" s="348"/>
      <c r="AD58" s="348"/>
      <c r="AE58" s="348"/>
      <c r="AF58" s="348"/>
      <c r="AG58" s="348"/>
    </row>
    <row r="59" spans="1:33" ht="15.75" customHeight="1">
      <c r="A59" s="348"/>
      <c r="B59" s="41"/>
      <c r="C59" s="44">
        <v>2026</v>
      </c>
      <c r="D59" s="45">
        <v>46023</v>
      </c>
      <c r="E59" s="623">
        <v>46386</v>
      </c>
      <c r="F59" s="981"/>
      <c r="G59" s="46">
        <v>0.85</v>
      </c>
      <c r="H59" s="628"/>
      <c r="I59" s="994"/>
      <c r="J59" s="994"/>
      <c r="K59" s="994"/>
      <c r="L59" s="994"/>
      <c r="M59" s="994"/>
      <c r="N59" s="994"/>
      <c r="O59" s="994"/>
      <c r="P59" s="994"/>
      <c r="Q59" s="994"/>
      <c r="R59" s="994"/>
      <c r="S59" s="994"/>
      <c r="T59" s="994"/>
      <c r="U59" s="994"/>
      <c r="V59" s="994"/>
      <c r="W59" s="994"/>
      <c r="X59" s="994"/>
      <c r="Y59" s="994"/>
      <c r="Z59" s="994"/>
      <c r="AA59" s="981"/>
      <c r="AB59" s="343"/>
      <c r="AC59" s="348"/>
      <c r="AD59" s="348"/>
      <c r="AE59" s="348"/>
      <c r="AF59" s="348"/>
      <c r="AG59" s="348"/>
    </row>
    <row r="60" spans="1:33" ht="15.75" customHeight="1">
      <c r="A60" s="348"/>
      <c r="B60" s="41"/>
      <c r="C60" s="44">
        <v>2027</v>
      </c>
      <c r="D60" s="45">
        <v>46388</v>
      </c>
      <c r="E60" s="623">
        <v>46751</v>
      </c>
      <c r="F60" s="981"/>
      <c r="G60" s="46">
        <v>0.65</v>
      </c>
      <c r="H60" s="628"/>
      <c r="I60" s="994"/>
      <c r="J60" s="994"/>
      <c r="K60" s="994"/>
      <c r="L60" s="994"/>
      <c r="M60" s="994"/>
      <c r="N60" s="994"/>
      <c r="O60" s="994"/>
      <c r="P60" s="994"/>
      <c r="Q60" s="994"/>
      <c r="R60" s="994"/>
      <c r="S60" s="994"/>
      <c r="T60" s="994"/>
      <c r="U60" s="994"/>
      <c r="V60" s="994"/>
      <c r="W60" s="994"/>
      <c r="X60" s="994"/>
      <c r="Y60" s="994"/>
      <c r="Z60" s="994"/>
      <c r="AA60" s="981"/>
      <c r="AB60" s="343"/>
      <c r="AC60" s="348"/>
      <c r="AD60" s="348"/>
      <c r="AE60" s="348"/>
      <c r="AF60" s="348"/>
      <c r="AG60" s="348"/>
    </row>
    <row r="61" spans="1:33" ht="15.75" customHeight="1">
      <c r="A61" s="348"/>
      <c r="B61" s="41"/>
      <c r="C61" s="44"/>
      <c r="D61" s="44"/>
      <c r="E61" s="624"/>
      <c r="F61" s="981"/>
      <c r="G61" s="43"/>
      <c r="H61" s="624"/>
      <c r="I61" s="994"/>
      <c r="J61" s="994"/>
      <c r="K61" s="994"/>
      <c r="L61" s="994"/>
      <c r="M61" s="994"/>
      <c r="N61" s="994"/>
      <c r="O61" s="994"/>
      <c r="P61" s="994"/>
      <c r="Q61" s="994"/>
      <c r="R61" s="994"/>
      <c r="S61" s="994"/>
      <c r="T61" s="994"/>
      <c r="U61" s="994"/>
      <c r="V61" s="994"/>
      <c r="W61" s="994"/>
      <c r="X61" s="994"/>
      <c r="Y61" s="994"/>
      <c r="Z61" s="994"/>
      <c r="AA61" s="981"/>
      <c r="AB61" s="343"/>
      <c r="AC61" s="348"/>
      <c r="AD61" s="348"/>
      <c r="AE61" s="348"/>
      <c r="AF61" s="348"/>
      <c r="AG61" s="348"/>
    </row>
    <row r="62" spans="1:33" ht="15.75" customHeight="1">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c r="AE62" s="321"/>
      <c r="AF62" s="321"/>
      <c r="AG62" s="321"/>
    </row>
    <row r="63" spans="1:33" ht="15.75" customHeight="1">
      <c r="A63" s="321"/>
      <c r="B63" s="31"/>
      <c r="C63" s="611" t="s">
        <v>163</v>
      </c>
      <c r="D63" s="990"/>
      <c r="E63" s="334"/>
      <c r="F63" s="325" t="s">
        <v>164</v>
      </c>
      <c r="G63" s="47"/>
      <c r="H63" s="336"/>
      <c r="I63" s="325" t="s">
        <v>165</v>
      </c>
      <c r="J63" s="321"/>
      <c r="K63" s="609"/>
      <c r="L63" s="981"/>
      <c r="M63" s="334"/>
      <c r="N63" s="321"/>
      <c r="O63" s="321"/>
      <c r="P63" s="321"/>
      <c r="Q63" s="321"/>
      <c r="R63" s="321"/>
      <c r="S63" s="321"/>
      <c r="T63" s="321"/>
      <c r="U63" s="321"/>
      <c r="V63" s="321"/>
      <c r="W63" s="321"/>
      <c r="X63" s="321"/>
      <c r="Y63" s="321"/>
      <c r="Z63" s="321"/>
      <c r="AA63" s="321"/>
      <c r="AB63" s="329"/>
      <c r="AC63" s="321"/>
      <c r="AD63" s="321"/>
      <c r="AE63" s="321"/>
      <c r="AF63" s="321"/>
      <c r="AG63" s="321"/>
    </row>
    <row r="64" spans="1:33" ht="15.75" customHeight="1">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c r="AE64" s="321"/>
      <c r="AF64" s="321"/>
      <c r="AG64" s="321"/>
    </row>
    <row r="65" spans="1:33" ht="15.75" customHeight="1">
      <c r="A65" s="321"/>
      <c r="B65" s="622" t="s">
        <v>166</v>
      </c>
      <c r="C65" s="994"/>
      <c r="D65" s="994"/>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81"/>
      <c r="AC65" s="321"/>
      <c r="AD65" s="321"/>
      <c r="AE65" s="321"/>
      <c r="AF65" s="321"/>
      <c r="AG65" s="321"/>
    </row>
    <row r="66" spans="1:33" ht="15.75" customHeight="1">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c r="AE66" s="321"/>
      <c r="AF66" s="321"/>
      <c r="AG66" s="321"/>
    </row>
    <row r="67" spans="1:33" ht="29.25" customHeight="1">
      <c r="A67" s="321"/>
      <c r="B67" s="624" t="s">
        <v>161</v>
      </c>
      <c r="C67" s="981"/>
      <c r="D67" s="43"/>
      <c r="E67" s="624" t="s">
        <v>167</v>
      </c>
      <c r="F67" s="981"/>
      <c r="G67" s="43"/>
      <c r="H67" s="608" t="s">
        <v>168</v>
      </c>
      <c r="I67" s="981"/>
      <c r="J67" s="624"/>
      <c r="K67" s="981"/>
      <c r="L67" s="627"/>
      <c r="M67" s="990"/>
      <c r="N67" s="43" t="s">
        <v>169</v>
      </c>
      <c r="O67" s="624"/>
      <c r="P67" s="994"/>
      <c r="Q67" s="981"/>
      <c r="R67" s="624" t="s">
        <v>170</v>
      </c>
      <c r="S67" s="994"/>
      <c r="T67" s="981"/>
      <c r="U67" s="624"/>
      <c r="V67" s="994"/>
      <c r="W67" s="981"/>
      <c r="X67" s="624" t="s">
        <v>171</v>
      </c>
      <c r="Y67" s="981"/>
      <c r="Z67" s="624"/>
      <c r="AA67" s="994"/>
      <c r="AB67" s="981"/>
      <c r="AC67" s="321"/>
      <c r="AD67" s="321"/>
      <c r="AE67" s="321"/>
      <c r="AF67" s="321"/>
      <c r="AG67" s="321"/>
    </row>
    <row r="68" spans="1:33" ht="15.75" customHeight="1">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c r="AE68" s="321"/>
      <c r="AF68" s="321"/>
      <c r="AG68" s="321"/>
    </row>
    <row r="69" spans="1:33" ht="15.75" customHeight="1">
      <c r="A69" s="321"/>
      <c r="B69" s="622" t="s">
        <v>172</v>
      </c>
      <c r="C69" s="981"/>
      <c r="D69" s="625"/>
      <c r="E69" s="992"/>
      <c r="F69" s="992"/>
      <c r="G69" s="992"/>
      <c r="H69" s="992"/>
      <c r="I69" s="992"/>
      <c r="J69" s="992"/>
      <c r="K69" s="992"/>
      <c r="L69" s="992"/>
      <c r="M69" s="992"/>
      <c r="N69" s="992"/>
      <c r="O69" s="992"/>
      <c r="P69" s="992"/>
      <c r="Q69" s="992"/>
      <c r="R69" s="992"/>
      <c r="S69" s="992"/>
      <c r="T69" s="992"/>
      <c r="U69" s="992"/>
      <c r="V69" s="992"/>
      <c r="W69" s="992"/>
      <c r="X69" s="992"/>
      <c r="Y69" s="992"/>
      <c r="Z69" s="992"/>
      <c r="AA69" s="992"/>
      <c r="AB69" s="993"/>
      <c r="AC69" s="321"/>
      <c r="AD69" s="321"/>
      <c r="AE69" s="321"/>
      <c r="AF69" s="321"/>
      <c r="AG69" s="321"/>
    </row>
    <row r="70" spans="1:33" ht="15.75" customHeight="1">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c r="AE70" s="321"/>
      <c r="AF70" s="321"/>
      <c r="AG70" s="321"/>
    </row>
    <row r="71" spans="1:33" ht="15.75" customHeight="1">
      <c r="A71" s="321"/>
      <c r="B71" s="622" t="s">
        <v>173</v>
      </c>
      <c r="C71" s="981"/>
      <c r="D71" s="626"/>
      <c r="E71" s="992"/>
      <c r="F71" s="992"/>
      <c r="G71" s="992"/>
      <c r="H71" s="992"/>
      <c r="I71" s="992"/>
      <c r="J71" s="992"/>
      <c r="K71" s="992"/>
      <c r="L71" s="992"/>
      <c r="M71" s="992"/>
      <c r="N71" s="992"/>
      <c r="O71" s="992"/>
      <c r="P71" s="992"/>
      <c r="Q71" s="992"/>
      <c r="R71" s="992"/>
      <c r="S71" s="992"/>
      <c r="T71" s="992"/>
      <c r="U71" s="992"/>
      <c r="V71" s="992"/>
      <c r="W71" s="992"/>
      <c r="X71" s="992"/>
      <c r="Y71" s="992"/>
      <c r="Z71" s="992"/>
      <c r="AA71" s="992"/>
      <c r="AB71" s="993"/>
      <c r="AC71" s="321"/>
      <c r="AD71" s="321"/>
      <c r="AE71" s="321"/>
      <c r="AF71" s="321"/>
      <c r="AG71" s="321"/>
    </row>
    <row r="72" spans="1:33" ht="15.75" customHeight="1">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c r="AE72" s="321"/>
      <c r="AF72" s="321"/>
      <c r="AG72" s="321"/>
    </row>
    <row r="73" spans="1:33" ht="15.75" customHeight="1">
      <c r="A73" s="321"/>
      <c r="B73" s="622" t="s">
        <v>174</v>
      </c>
      <c r="C73" s="981"/>
      <c r="D73" s="626"/>
      <c r="E73" s="992"/>
      <c r="F73" s="992"/>
      <c r="G73" s="992"/>
      <c r="H73" s="992"/>
      <c r="I73" s="992"/>
      <c r="J73" s="992"/>
      <c r="K73" s="992"/>
      <c r="L73" s="992"/>
      <c r="M73" s="992"/>
      <c r="N73" s="992"/>
      <c r="O73" s="992"/>
      <c r="P73" s="992"/>
      <c r="Q73" s="992"/>
      <c r="R73" s="992"/>
      <c r="S73" s="992"/>
      <c r="T73" s="992"/>
      <c r="U73" s="992"/>
      <c r="V73" s="992"/>
      <c r="W73" s="992"/>
      <c r="X73" s="992"/>
      <c r="Y73" s="992"/>
      <c r="Z73" s="992"/>
      <c r="AA73" s="992"/>
      <c r="AB73" s="993"/>
      <c r="AC73" s="321"/>
      <c r="AD73" s="321"/>
      <c r="AE73" s="321"/>
      <c r="AF73" s="321"/>
      <c r="AG73" s="321"/>
    </row>
    <row r="74" spans="1:33" ht="15.75" customHeight="1">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c r="AE74" s="321"/>
      <c r="AF74" s="321"/>
      <c r="AG74" s="321"/>
    </row>
    <row r="75" spans="1:33" ht="15.75" customHeight="1">
      <c r="A75" s="321"/>
      <c r="B75" s="622" t="s">
        <v>175</v>
      </c>
      <c r="C75" s="981"/>
      <c r="D75" s="626"/>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3"/>
      <c r="AC75" s="321"/>
      <c r="AD75" s="321"/>
      <c r="AE75" s="321"/>
      <c r="AF75" s="321"/>
      <c r="AG75" s="321"/>
    </row>
    <row r="76" spans="1:33" ht="15.75" customHeight="1">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c r="AE76" s="321"/>
      <c r="AF76" s="321"/>
      <c r="AG76" s="321"/>
    </row>
    <row r="77" spans="1:33" ht="15.75" customHeight="1">
      <c r="A77" s="321"/>
      <c r="B77" s="622" t="s">
        <v>176</v>
      </c>
      <c r="C77" s="981"/>
      <c r="D77" s="626"/>
      <c r="E77" s="992"/>
      <c r="F77" s="992"/>
      <c r="G77" s="992"/>
      <c r="H77" s="992"/>
      <c r="I77" s="992"/>
      <c r="J77" s="992"/>
      <c r="K77" s="992"/>
      <c r="L77" s="992"/>
      <c r="M77" s="992"/>
      <c r="N77" s="992"/>
      <c r="O77" s="992"/>
      <c r="P77" s="992"/>
      <c r="Q77" s="992"/>
      <c r="R77" s="992"/>
      <c r="S77" s="992"/>
      <c r="T77" s="992"/>
      <c r="U77" s="992"/>
      <c r="V77" s="992"/>
      <c r="W77" s="992"/>
      <c r="X77" s="992"/>
      <c r="Y77" s="992"/>
      <c r="Z77" s="992"/>
      <c r="AA77" s="992"/>
      <c r="AB77" s="993"/>
      <c r="AC77" s="321"/>
      <c r="AD77" s="321"/>
      <c r="AE77" s="321"/>
      <c r="AF77" s="321"/>
      <c r="AG77" s="321"/>
    </row>
    <row r="78" spans="1:33" ht="15.75" customHeight="1">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c r="AE78" s="321"/>
      <c r="AF78" s="321"/>
      <c r="AG78" s="321"/>
    </row>
    <row r="79" spans="1:33" ht="15.75" customHeight="1">
      <c r="A79" s="321"/>
      <c r="B79" s="622" t="s">
        <v>177</v>
      </c>
      <c r="C79" s="994"/>
      <c r="D79" s="994"/>
      <c r="E79" s="994"/>
      <c r="F79" s="994"/>
      <c r="G79" s="994"/>
      <c r="H79" s="994"/>
      <c r="I79" s="994"/>
      <c r="J79" s="994"/>
      <c r="K79" s="994"/>
      <c r="L79" s="994"/>
      <c r="M79" s="994"/>
      <c r="N79" s="994"/>
      <c r="O79" s="994"/>
      <c r="P79" s="994"/>
      <c r="Q79" s="994"/>
      <c r="R79" s="994"/>
      <c r="S79" s="994"/>
      <c r="T79" s="994"/>
      <c r="U79" s="994"/>
      <c r="V79" s="994"/>
      <c r="W79" s="994"/>
      <c r="X79" s="994"/>
      <c r="Y79" s="994"/>
      <c r="Z79" s="994"/>
      <c r="AA79" s="994"/>
      <c r="AB79" s="981"/>
      <c r="AC79" s="321"/>
      <c r="AD79" s="321"/>
      <c r="AE79" s="321"/>
      <c r="AF79" s="321"/>
      <c r="AG79" s="321"/>
    </row>
    <row r="80" spans="1:33" ht="15.75" customHeight="1">
      <c r="A80" s="321"/>
      <c r="B80" s="608" t="s">
        <v>122</v>
      </c>
      <c r="C80" s="981"/>
      <c r="D80" s="52" t="s">
        <v>178</v>
      </c>
      <c r="E80" s="608" t="s">
        <v>179</v>
      </c>
      <c r="F80" s="981"/>
      <c r="G80" s="608" t="s">
        <v>177</v>
      </c>
      <c r="H80" s="994"/>
      <c r="I80" s="994"/>
      <c r="J80" s="994"/>
      <c r="K80" s="994"/>
      <c r="L80" s="994"/>
      <c r="M80" s="994"/>
      <c r="N80" s="994"/>
      <c r="O80" s="981"/>
      <c r="P80" s="608" t="s">
        <v>180</v>
      </c>
      <c r="Q80" s="994"/>
      <c r="R80" s="994"/>
      <c r="S80" s="994"/>
      <c r="T80" s="994"/>
      <c r="U80" s="994"/>
      <c r="V80" s="994"/>
      <c r="W80" s="994"/>
      <c r="X80" s="994"/>
      <c r="Y80" s="994"/>
      <c r="Z80" s="994"/>
      <c r="AA80" s="994"/>
      <c r="AB80" s="981"/>
      <c r="AC80" s="321"/>
      <c r="AD80" s="321"/>
      <c r="AE80" s="321"/>
      <c r="AF80" s="321"/>
      <c r="AG80" s="321"/>
    </row>
    <row r="81" spans="1:33" ht="15.75" customHeight="1">
      <c r="A81" s="321"/>
      <c r="B81" s="608"/>
      <c r="C81" s="981"/>
      <c r="D81" s="37"/>
      <c r="E81" s="608"/>
      <c r="F81" s="981"/>
      <c r="G81" s="621"/>
      <c r="H81" s="994"/>
      <c r="I81" s="994"/>
      <c r="J81" s="994"/>
      <c r="K81" s="994"/>
      <c r="L81" s="994"/>
      <c r="M81" s="994"/>
      <c r="N81" s="994"/>
      <c r="O81" s="981"/>
      <c r="P81" s="621"/>
      <c r="Q81" s="994"/>
      <c r="R81" s="994"/>
      <c r="S81" s="994"/>
      <c r="T81" s="994"/>
      <c r="U81" s="994"/>
      <c r="V81" s="994"/>
      <c r="W81" s="994"/>
      <c r="X81" s="994"/>
      <c r="Y81" s="994"/>
      <c r="Z81" s="994"/>
      <c r="AA81" s="994"/>
      <c r="AB81" s="981"/>
      <c r="AC81" s="321"/>
      <c r="AD81" s="321"/>
      <c r="AE81" s="321"/>
      <c r="AF81" s="321"/>
      <c r="AG81" s="321"/>
    </row>
    <row r="82" spans="1:33" ht="15.75" customHeight="1">
      <c r="A82" s="321"/>
      <c r="B82" s="608"/>
      <c r="C82" s="981"/>
      <c r="D82" s="37"/>
      <c r="E82" s="608"/>
      <c r="F82" s="981"/>
      <c r="G82" s="621"/>
      <c r="H82" s="994"/>
      <c r="I82" s="994"/>
      <c r="J82" s="994"/>
      <c r="K82" s="994"/>
      <c r="L82" s="994"/>
      <c r="M82" s="994"/>
      <c r="N82" s="994"/>
      <c r="O82" s="981"/>
      <c r="P82" s="621"/>
      <c r="Q82" s="994"/>
      <c r="R82" s="994"/>
      <c r="S82" s="994"/>
      <c r="T82" s="994"/>
      <c r="U82" s="994"/>
      <c r="V82" s="994"/>
      <c r="W82" s="994"/>
      <c r="X82" s="994"/>
      <c r="Y82" s="994"/>
      <c r="Z82" s="994"/>
      <c r="AA82" s="994"/>
      <c r="AB82" s="981"/>
      <c r="AC82" s="321"/>
      <c r="AD82" s="321"/>
      <c r="AE82" s="321"/>
      <c r="AF82" s="321"/>
      <c r="AG82" s="321"/>
    </row>
    <row r="83" spans="1:33" ht="26.25" customHeight="1">
      <c r="A83" s="321"/>
      <c r="B83" s="620" t="s">
        <v>181</v>
      </c>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81"/>
      <c r="AC83" s="321"/>
      <c r="AD83" s="354"/>
      <c r="AE83" s="321"/>
      <c r="AF83" s="321"/>
      <c r="AG83" s="321"/>
    </row>
    <row r="84" spans="1:33"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row>
    <row r="85" spans="1:33"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row>
    <row r="86" spans="1:33"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row>
    <row r="87" spans="1:33"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row>
    <row r="88" spans="1:33"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row>
    <row r="89" spans="1:33"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row>
    <row r="90" spans="1:33"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row>
    <row r="91" spans="1:33"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row>
    <row r="92" spans="1:33"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row>
    <row r="93" spans="1:33"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row>
    <row r="94" spans="1:33"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row>
    <row r="95" spans="1:33"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row>
    <row r="96" spans="1:33"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row>
    <row r="97" spans="1:33"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row>
    <row r="98" spans="1:33"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row>
    <row r="99" spans="1:33"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row>
    <row r="100" spans="1:33"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row>
    <row r="101" spans="1:33"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row>
    <row r="102" spans="1:33"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row>
    <row r="103" spans="1:33"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row>
    <row r="104" spans="1:33"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row>
    <row r="105" spans="1:33"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row>
    <row r="106" spans="1:33"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row>
    <row r="107" spans="1:33"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row>
    <row r="108" spans="1:33"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row>
    <row r="109" spans="1:33"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row>
    <row r="110" spans="1:33"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row>
    <row r="111" spans="1:33"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row>
    <row r="112" spans="1:33"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row>
    <row r="113" spans="1:33"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row>
    <row r="114" spans="1:33"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row>
    <row r="115" spans="1:33"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row>
    <row r="116" spans="1:33"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row>
    <row r="117" spans="1:33"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row>
    <row r="118" spans="1:33"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row>
    <row r="119" spans="1:33"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row>
    <row r="120" spans="1:33"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row>
    <row r="121" spans="1:33"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row>
    <row r="122" spans="1:33"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row>
    <row r="123" spans="1:33"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row>
    <row r="124" spans="1:33"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row>
    <row r="125" spans="1:33"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row>
    <row r="126" spans="1:33"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row>
    <row r="127" spans="1:33"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row>
    <row r="128" spans="1:33"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row>
    <row r="129" spans="1:33"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row>
    <row r="130" spans="1:33"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row>
    <row r="131" spans="1:33"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row>
    <row r="132" spans="1:33"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row>
    <row r="133" spans="1:33"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row>
    <row r="134" spans="1:33"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row>
    <row r="135" spans="1:33"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row>
    <row r="136" spans="1:33"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row>
    <row r="137" spans="1:33"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row>
    <row r="138" spans="1:33"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row>
    <row r="139" spans="1:33"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row>
    <row r="140" spans="1:33"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row>
    <row r="141" spans="1:33"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row>
    <row r="142" spans="1:33"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row>
    <row r="143" spans="1:33"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row>
    <row r="144" spans="1:33"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row>
    <row r="145" spans="1:33"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row>
    <row r="146" spans="1:33"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row>
    <row r="147" spans="1:33"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row>
    <row r="148" spans="1:33"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row>
    <row r="149" spans="1:33"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row>
    <row r="150" spans="1:33"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row>
    <row r="151" spans="1:33"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row>
    <row r="152" spans="1:33"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row>
    <row r="153" spans="1:33"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row>
    <row r="154" spans="1:33"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row>
    <row r="155" spans="1:33"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row>
    <row r="156" spans="1:33"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row>
    <row r="157" spans="1:33"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row>
    <row r="158" spans="1:33"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row>
    <row r="159" spans="1:33"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row>
    <row r="160" spans="1:33"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row>
    <row r="161" spans="1:33"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row>
    <row r="162" spans="1:33"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row>
    <row r="163" spans="1:33"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row>
    <row r="164" spans="1:33"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row>
    <row r="165" spans="1:33"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row>
    <row r="166" spans="1:33"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row>
    <row r="167" spans="1:33"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row>
    <row r="168" spans="1:33"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row>
    <row r="169" spans="1:33"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row>
    <row r="170" spans="1:33"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row>
    <row r="171" spans="1:33"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row>
    <row r="172" spans="1:33"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row>
    <row r="173" spans="1:33"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row>
    <row r="174" spans="1:33"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row>
    <row r="175" spans="1:33"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row>
    <row r="176" spans="1:33"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row>
    <row r="177" spans="1:33"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row>
    <row r="178" spans="1:33"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row>
    <row r="179" spans="1:33"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row>
    <row r="180" spans="1:33"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row>
    <row r="181" spans="1:33"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row>
    <row r="182" spans="1:33"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row>
    <row r="183" spans="1:33"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row>
    <row r="184" spans="1:33"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row>
    <row r="185" spans="1:33"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row>
    <row r="186" spans="1:33"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row>
    <row r="187" spans="1:33"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row>
    <row r="188" spans="1:33"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row>
    <row r="189" spans="1:33"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row>
    <row r="190" spans="1:33"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row>
    <row r="191" spans="1:33"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row>
    <row r="192" spans="1:33"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row>
    <row r="193" spans="1:33"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row>
    <row r="194" spans="1:33"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row>
    <row r="195" spans="1:33"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row>
    <row r="196" spans="1:33"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row>
    <row r="197" spans="1:33"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row>
    <row r="198" spans="1:33"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row>
    <row r="199" spans="1:33"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row>
    <row r="200" spans="1:33"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row>
    <row r="201" spans="1:33"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row>
    <row r="202" spans="1:33"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row>
    <row r="203" spans="1:33"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row>
    <row r="204" spans="1:33"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row>
    <row r="205" spans="1:33"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row>
    <row r="206" spans="1:33"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row>
    <row r="207" spans="1:33"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row>
    <row r="208" spans="1:33"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row>
    <row r="209" spans="1:33"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row>
    <row r="210" spans="1:33"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row>
    <row r="211" spans="1:33"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row>
    <row r="212" spans="1:33"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row>
    <row r="213" spans="1:33"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row>
    <row r="214" spans="1:33"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row>
    <row r="215" spans="1:33"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row>
    <row r="216" spans="1:33"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row>
    <row r="217" spans="1:33"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row>
    <row r="218" spans="1:33"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row>
    <row r="219" spans="1:33"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row>
    <row r="220" spans="1:33"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row>
    <row r="221" spans="1:33"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row>
    <row r="222" spans="1:33"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row>
    <row r="223" spans="1:33"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row>
    <row r="224" spans="1:33"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row>
    <row r="225" spans="1:33"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row>
    <row r="226" spans="1:33"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row>
    <row r="227" spans="1:33"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row>
    <row r="228" spans="1:33"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row>
    <row r="229" spans="1:33"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row>
    <row r="230" spans="1:33"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row>
    <row r="231" spans="1:33"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row>
    <row r="232" spans="1:33"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row>
    <row r="233" spans="1:33"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row>
    <row r="234" spans="1:33"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row>
    <row r="235" spans="1:33"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row>
    <row r="236" spans="1:33"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row>
    <row r="237" spans="1:33"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row>
    <row r="238" spans="1:33"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row>
    <row r="239" spans="1:33"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row>
    <row r="240" spans="1:33"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row>
    <row r="241" spans="1:33"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row>
    <row r="242" spans="1:33"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row>
    <row r="243" spans="1:33"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row>
    <row r="244" spans="1:33"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row>
    <row r="245" spans="1:33"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row>
    <row r="246" spans="1:33"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row>
    <row r="247" spans="1:33"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row>
    <row r="248" spans="1:33"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row>
    <row r="249" spans="1:33"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row>
    <row r="250" spans="1:33"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row>
    <row r="251" spans="1:33"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row>
    <row r="252" spans="1:33"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row>
    <row r="253" spans="1:33"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row>
    <row r="254" spans="1:33"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row>
    <row r="255" spans="1:33"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row>
    <row r="256" spans="1:33"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row>
    <row r="257" spans="1:33"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row>
    <row r="258" spans="1:33"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row>
    <row r="259" spans="1:33"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row>
    <row r="260" spans="1:33"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row>
    <row r="261" spans="1:33"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row>
    <row r="262" spans="1:33"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row>
    <row r="263" spans="1:33"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row>
    <row r="264" spans="1:33"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row>
    <row r="265" spans="1:33"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row>
    <row r="266" spans="1:33"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row>
    <row r="267" spans="1:33"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row>
    <row r="268" spans="1:33"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row>
    <row r="269" spans="1:33"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row>
    <row r="270" spans="1:33"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row>
    <row r="271" spans="1:33"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row>
    <row r="272" spans="1:33"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row>
    <row r="273" spans="1:33"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row>
    <row r="274" spans="1:33"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row>
    <row r="275" spans="1:33"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row>
    <row r="276" spans="1:33"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row>
    <row r="277" spans="1:33"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row>
    <row r="278" spans="1:33"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row>
    <row r="279" spans="1:33"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row>
    <row r="280" spans="1:33"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row>
    <row r="281" spans="1:33"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row>
    <row r="282" spans="1:33"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row>
    <row r="283" spans="1:33"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row>
    <row r="284" spans="1:33"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row>
    <row r="285" spans="1:33"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row>
    <row r="286" spans="1:33"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row>
    <row r="287" spans="1:33"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row>
    <row r="288" spans="1:33"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row>
    <row r="289" spans="1:33"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row>
    <row r="290" spans="1:33"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row>
    <row r="291" spans="1:33"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row>
    <row r="292" spans="1:33"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row>
    <row r="293" spans="1:33"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row>
    <row r="294" spans="1:33"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row>
    <row r="295" spans="1:33"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row>
    <row r="296" spans="1:33"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row>
    <row r="297" spans="1:33"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row>
    <row r="298" spans="1:33"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row>
    <row r="299" spans="1:33"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row>
    <row r="300" spans="1:33"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row>
    <row r="301" spans="1:33"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row>
    <row r="302" spans="1:33"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row>
    <row r="303" spans="1:33"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row>
    <row r="304" spans="1:33"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row>
    <row r="305" spans="1:33"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row>
    <row r="306" spans="1:33"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row>
    <row r="307" spans="1:33"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row>
    <row r="308" spans="1:33"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row>
    <row r="309" spans="1:33"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row>
    <row r="310" spans="1:33"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row>
    <row r="311" spans="1:33"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row>
    <row r="312" spans="1:33"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row>
    <row r="313" spans="1:33"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row>
    <row r="314" spans="1:33"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row>
    <row r="315" spans="1:33"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row>
    <row r="316" spans="1:33"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row>
    <row r="317" spans="1:33"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row>
    <row r="318" spans="1:33"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row>
    <row r="319" spans="1:33"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row>
    <row r="320" spans="1:33"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row>
    <row r="321" spans="1:33"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row>
    <row r="322" spans="1:33"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row>
    <row r="323" spans="1:33"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row>
    <row r="324" spans="1:33"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row>
    <row r="325" spans="1:33"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row>
    <row r="326" spans="1:33"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row>
    <row r="327" spans="1:33"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row>
    <row r="328" spans="1:33"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row>
    <row r="329" spans="1:33"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row>
    <row r="330" spans="1:33"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row>
    <row r="331" spans="1:33"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row>
    <row r="332" spans="1:33"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row>
    <row r="333" spans="1:33"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row>
    <row r="334" spans="1:33"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row>
    <row r="335" spans="1:33"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row>
    <row r="336" spans="1:33"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row>
    <row r="337" spans="1:33"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row>
    <row r="338" spans="1:33"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row>
    <row r="339" spans="1:33"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row>
    <row r="340" spans="1:33"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row>
    <row r="341" spans="1:33"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row>
    <row r="342" spans="1:33"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row>
    <row r="343" spans="1:33"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row>
    <row r="344" spans="1:33"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row>
    <row r="345" spans="1:33"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row>
    <row r="346" spans="1:33"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row>
    <row r="347" spans="1:33"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row>
    <row r="348" spans="1:33"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row>
    <row r="349" spans="1:33"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row>
    <row r="350" spans="1:33"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row>
    <row r="351" spans="1:33"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row>
    <row r="352" spans="1:33"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row>
    <row r="353" spans="1:33"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row>
    <row r="354" spans="1:33"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row>
    <row r="355" spans="1:33"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row>
    <row r="356" spans="1:33"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row>
    <row r="357" spans="1:33"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row>
    <row r="358" spans="1:33"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row>
    <row r="359" spans="1:33"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row>
    <row r="360" spans="1:33"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row>
    <row r="361" spans="1:33"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row>
    <row r="362" spans="1:33"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row>
    <row r="363" spans="1:33"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row>
    <row r="364" spans="1:33"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row>
    <row r="365" spans="1:33"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row>
    <row r="366" spans="1:33"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row>
    <row r="367" spans="1:33"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row>
    <row r="368" spans="1:33"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row>
    <row r="369" spans="1:33"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row>
    <row r="370" spans="1:33"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row>
    <row r="371" spans="1:33"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row>
    <row r="372" spans="1:33"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row>
    <row r="373" spans="1:33"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row>
    <row r="374" spans="1:33"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row>
    <row r="375" spans="1:33"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row>
    <row r="376" spans="1:33"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row>
    <row r="377" spans="1:33"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row>
    <row r="378" spans="1:33"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row>
    <row r="379" spans="1:33"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row>
    <row r="380" spans="1:33"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row>
    <row r="381" spans="1:33"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row>
    <row r="382" spans="1:33"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row>
    <row r="383" spans="1:33"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row>
    <row r="384" spans="1:33"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row>
    <row r="385" spans="1:33"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row>
    <row r="386" spans="1:33"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row>
    <row r="387" spans="1:33"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row>
    <row r="388" spans="1:33"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row>
    <row r="389" spans="1:33"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row>
    <row r="390" spans="1:33"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row>
    <row r="391" spans="1:33"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row>
    <row r="392" spans="1:33"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row>
    <row r="393" spans="1:33"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row>
    <row r="394" spans="1:33"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row>
    <row r="395" spans="1:33"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row>
    <row r="396" spans="1:33"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row>
    <row r="397" spans="1:33"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row>
    <row r="398" spans="1:33"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row>
    <row r="399" spans="1:33"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row>
    <row r="400" spans="1:33"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row>
    <row r="401" spans="1:33"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row>
    <row r="402" spans="1:33"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row>
    <row r="403" spans="1:33"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row>
    <row r="404" spans="1:33"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row>
    <row r="405" spans="1:33"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row>
    <row r="406" spans="1:33"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row>
    <row r="407" spans="1:33"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row>
    <row r="408" spans="1:33"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row>
    <row r="409" spans="1:33"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row>
    <row r="410" spans="1:33"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row>
    <row r="411" spans="1:33"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row>
    <row r="412" spans="1:33"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row>
    <row r="413" spans="1:33"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row>
    <row r="414" spans="1:33"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row>
    <row r="415" spans="1:33"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row>
    <row r="416" spans="1:33"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row>
    <row r="417" spans="1:33"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row>
    <row r="418" spans="1:33"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row>
    <row r="419" spans="1:33"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row>
    <row r="420" spans="1:33"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row>
    <row r="421" spans="1:33"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row>
    <row r="422" spans="1:33"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row>
    <row r="423" spans="1:33"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row>
    <row r="424" spans="1:33"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row>
    <row r="425" spans="1:33"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row>
    <row r="426" spans="1:33"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row>
    <row r="427" spans="1:33"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row>
    <row r="428" spans="1:33"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row>
    <row r="429" spans="1:33"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row>
    <row r="430" spans="1:33"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row>
    <row r="431" spans="1:33"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row>
    <row r="432" spans="1:33"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row>
    <row r="433" spans="1:33"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row>
    <row r="434" spans="1:33"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row>
    <row r="435" spans="1:33"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row>
    <row r="436" spans="1:33"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row>
    <row r="437" spans="1:33"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row>
    <row r="438" spans="1:33"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row>
    <row r="439" spans="1:33"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row>
    <row r="440" spans="1:33"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row>
    <row r="441" spans="1:33"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row>
    <row r="442" spans="1:33"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row>
    <row r="443" spans="1:33"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row>
    <row r="444" spans="1:33"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row>
    <row r="445" spans="1:33"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row>
    <row r="446" spans="1:33"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row>
    <row r="447" spans="1:33"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row>
    <row r="448" spans="1:33"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row>
    <row r="449" spans="1:33"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row>
    <row r="450" spans="1:33"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row>
    <row r="451" spans="1:33"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row>
    <row r="452" spans="1:33"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row>
    <row r="453" spans="1:33"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row>
    <row r="454" spans="1:33"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row>
    <row r="455" spans="1:33"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row>
    <row r="456" spans="1:33"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row>
    <row r="457" spans="1:33"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row>
    <row r="458" spans="1:33"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row>
    <row r="459" spans="1:33"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row>
    <row r="460" spans="1:33"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row>
    <row r="461" spans="1:33"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row>
    <row r="462" spans="1:33"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row>
    <row r="463" spans="1:33"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row>
    <row r="464" spans="1:33"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row>
    <row r="465" spans="1:33"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row>
    <row r="466" spans="1:33"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row>
    <row r="467" spans="1:33"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row>
    <row r="468" spans="1:33"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row>
    <row r="469" spans="1:33"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row>
    <row r="470" spans="1:33"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row>
    <row r="471" spans="1:33"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row>
    <row r="472" spans="1:33"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row>
    <row r="473" spans="1:33"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row>
    <row r="474" spans="1:33"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row>
    <row r="475" spans="1:33"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row>
    <row r="476" spans="1:33"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row>
    <row r="477" spans="1:33"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row>
    <row r="478" spans="1:33"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row>
    <row r="479" spans="1:33"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row>
    <row r="480" spans="1:33"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row>
    <row r="481" spans="1:33"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row>
    <row r="482" spans="1:33"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row>
    <row r="483" spans="1:33"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row>
    <row r="484" spans="1:33"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row>
    <row r="485" spans="1:33"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row>
    <row r="486" spans="1:33"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row>
    <row r="487" spans="1:33"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row>
    <row r="488" spans="1:33"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row>
    <row r="489" spans="1:33"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row>
    <row r="490" spans="1:33"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row>
    <row r="491" spans="1:33"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row>
    <row r="492" spans="1:33"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row>
    <row r="493" spans="1:33"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row>
    <row r="494" spans="1:33"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row>
    <row r="495" spans="1:33"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row>
    <row r="496" spans="1:33"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row>
    <row r="497" spans="1:33"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row>
    <row r="498" spans="1:33"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row>
    <row r="499" spans="1:33"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row>
    <row r="500" spans="1:33"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row>
    <row r="501" spans="1:33"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row>
    <row r="502" spans="1:33"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row>
    <row r="503" spans="1:33"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row>
    <row r="504" spans="1:33"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row>
    <row r="505" spans="1:33"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row>
    <row r="506" spans="1:33"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row>
    <row r="507" spans="1:33"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row>
    <row r="508" spans="1:33"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row>
    <row r="509" spans="1:33"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row>
    <row r="510" spans="1:33"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row>
    <row r="511" spans="1:33"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row>
    <row r="512" spans="1:33"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row>
    <row r="513" spans="1:33"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row>
    <row r="514" spans="1:33"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row>
    <row r="515" spans="1:33"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row>
    <row r="516" spans="1:33"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row>
    <row r="517" spans="1:33"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row>
    <row r="518" spans="1:33"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row>
    <row r="519" spans="1:33"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row>
    <row r="520" spans="1:33"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row>
    <row r="521" spans="1:33"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row>
    <row r="522" spans="1:33"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row>
    <row r="523" spans="1:33"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row>
    <row r="524" spans="1:33"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row>
    <row r="525" spans="1:33"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row>
    <row r="526" spans="1:33"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row>
    <row r="527" spans="1:33"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row>
    <row r="528" spans="1:33"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row>
    <row r="529" spans="1:33"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row>
    <row r="530" spans="1:33"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row>
    <row r="531" spans="1:33"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row>
    <row r="532" spans="1:33"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row>
    <row r="533" spans="1:33"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row>
    <row r="534" spans="1:33"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row>
    <row r="535" spans="1:33"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row>
    <row r="536" spans="1:33"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row>
    <row r="537" spans="1:33"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row>
    <row r="538" spans="1:33"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row>
    <row r="539" spans="1:33"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row>
    <row r="540" spans="1:33"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row>
    <row r="541" spans="1:33"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row>
    <row r="542" spans="1:33"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row>
    <row r="543" spans="1:33"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row>
    <row r="544" spans="1:33"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row>
    <row r="545" spans="1:33"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row>
    <row r="546" spans="1:33"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row>
    <row r="547" spans="1:33"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row>
    <row r="548" spans="1:33"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row>
    <row r="549" spans="1:33"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row>
    <row r="550" spans="1:33"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row>
    <row r="551" spans="1:33"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row>
    <row r="552" spans="1:33"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row>
    <row r="553" spans="1:33"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row>
    <row r="554" spans="1:33"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row>
    <row r="555" spans="1:33"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row>
    <row r="556" spans="1:33"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row>
    <row r="557" spans="1:33"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row>
    <row r="558" spans="1:33"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row>
    <row r="559" spans="1:33"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row>
    <row r="560" spans="1:33"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row>
    <row r="561" spans="1:33"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row>
    <row r="562" spans="1:33"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row>
    <row r="563" spans="1:33"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row>
    <row r="564" spans="1:33"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row>
    <row r="565" spans="1:33"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row>
    <row r="566" spans="1:33"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row>
    <row r="567" spans="1:33"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row>
    <row r="568" spans="1:33"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row>
    <row r="569" spans="1:33"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row>
    <row r="570" spans="1:33"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row>
    <row r="571" spans="1:33"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row>
    <row r="572" spans="1:33"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row>
    <row r="573" spans="1:33"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row>
    <row r="574" spans="1:33"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row>
    <row r="575" spans="1:33"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row>
    <row r="576" spans="1:33"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row>
    <row r="577" spans="1:33"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row>
    <row r="578" spans="1:33"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row>
    <row r="579" spans="1:33"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row>
    <row r="580" spans="1:33"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row>
    <row r="581" spans="1:33"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row>
    <row r="582" spans="1:33"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row>
    <row r="583" spans="1:33"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row>
    <row r="584" spans="1:33"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row>
    <row r="585" spans="1:33"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row>
    <row r="586" spans="1:33"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row>
    <row r="587" spans="1:33"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row>
    <row r="588" spans="1:33"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row>
    <row r="589" spans="1:33"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row>
    <row r="590" spans="1:33"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row>
    <row r="591" spans="1:33"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row>
    <row r="592" spans="1:33"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row>
    <row r="593" spans="1:33"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row>
    <row r="594" spans="1:33"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row>
    <row r="595" spans="1:33"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row>
    <row r="596" spans="1:33"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row>
    <row r="597" spans="1:33"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row>
    <row r="598" spans="1:33"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row>
    <row r="599" spans="1:33"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row>
    <row r="600" spans="1:33"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row>
    <row r="601" spans="1:33"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row>
    <row r="602" spans="1:33"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row>
    <row r="603" spans="1:33"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row>
    <row r="604" spans="1:33"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row>
    <row r="605" spans="1:33"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row>
    <row r="606" spans="1:33"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row>
    <row r="607" spans="1:33"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row>
    <row r="608" spans="1:33"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row>
    <row r="609" spans="1:33"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row>
    <row r="610" spans="1:33"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row>
    <row r="611" spans="1:33"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row>
    <row r="612" spans="1:33"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row>
    <row r="613" spans="1:33"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row>
    <row r="614" spans="1:33"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row>
    <row r="615" spans="1:33"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row>
    <row r="616" spans="1:33"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row>
    <row r="617" spans="1:33"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row>
    <row r="618" spans="1:33"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row>
    <row r="619" spans="1:33"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row>
    <row r="620" spans="1:33"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row>
    <row r="621" spans="1:33"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row>
    <row r="622" spans="1:33"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row>
    <row r="623" spans="1:33"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row>
    <row r="624" spans="1:33"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row>
    <row r="625" spans="1:33"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row>
    <row r="626" spans="1:33"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row>
    <row r="627" spans="1:33"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row>
    <row r="628" spans="1:33"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row>
    <row r="629" spans="1:33"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row>
    <row r="630" spans="1:33"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row>
    <row r="631" spans="1:33"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row>
    <row r="632" spans="1:33"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row>
    <row r="633" spans="1:33"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row>
    <row r="634" spans="1:33"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row>
    <row r="635" spans="1:33"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row>
    <row r="636" spans="1:33"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row>
    <row r="637" spans="1:33"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row>
    <row r="638" spans="1:33"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row>
    <row r="639" spans="1:33"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row>
    <row r="640" spans="1:33"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row>
    <row r="641" spans="1:33"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row>
    <row r="642" spans="1:33"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row>
    <row r="643" spans="1:33"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row>
    <row r="644" spans="1:33"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row>
    <row r="645" spans="1:33"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row>
    <row r="646" spans="1:33"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row>
    <row r="647" spans="1:33"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row>
    <row r="648" spans="1:33"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row>
    <row r="649" spans="1:33"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row>
    <row r="650" spans="1:33"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row>
    <row r="651" spans="1:33"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row>
    <row r="652" spans="1:33"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row>
    <row r="653" spans="1:33"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row>
    <row r="654" spans="1:33"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row>
    <row r="655" spans="1:33"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row>
    <row r="656" spans="1:33"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row>
    <row r="657" spans="1:33"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row>
    <row r="658" spans="1:33"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row>
    <row r="659" spans="1:33"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row>
    <row r="660" spans="1:33"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row>
    <row r="661" spans="1:33"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row>
    <row r="662" spans="1:33"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row>
    <row r="663" spans="1:33"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row>
    <row r="664" spans="1:33"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row>
    <row r="665" spans="1:33"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row>
    <row r="666" spans="1:33"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row>
    <row r="667" spans="1:33"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row>
    <row r="668" spans="1:33"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row>
    <row r="669" spans="1:33"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row>
    <row r="670" spans="1:33"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row>
    <row r="671" spans="1:33"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row>
    <row r="672" spans="1:33"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row>
    <row r="673" spans="1:33"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row>
    <row r="674" spans="1:33"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row>
    <row r="675" spans="1:33"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row>
    <row r="676" spans="1:33"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row>
    <row r="677" spans="1:33"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row>
    <row r="678" spans="1:33"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row>
    <row r="679" spans="1:33"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row>
    <row r="680" spans="1:33"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row>
    <row r="681" spans="1:33"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row>
    <row r="682" spans="1:33"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row>
    <row r="683" spans="1:33"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row>
    <row r="684" spans="1:33"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row>
    <row r="685" spans="1:33"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row>
    <row r="686" spans="1:33"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row>
    <row r="687" spans="1:33"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row>
    <row r="688" spans="1:33"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row>
    <row r="689" spans="1:33"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row>
    <row r="690" spans="1:33"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row>
    <row r="691" spans="1:33"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row>
    <row r="692" spans="1:33"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row>
    <row r="693" spans="1:33"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row>
    <row r="694" spans="1:33"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row>
    <row r="695" spans="1:33"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row>
    <row r="696" spans="1:33"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row>
    <row r="697" spans="1:33"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row>
    <row r="698" spans="1:33"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row>
    <row r="699" spans="1:33"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row>
    <row r="700" spans="1:33"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row>
    <row r="701" spans="1:33"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row>
    <row r="702" spans="1:33"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row>
    <row r="703" spans="1:33"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row>
    <row r="704" spans="1:33"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row>
    <row r="705" spans="1:33"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row>
    <row r="706" spans="1:33"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row>
    <row r="707" spans="1:33"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row>
    <row r="708" spans="1:33"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row>
    <row r="709" spans="1:33"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row>
    <row r="710" spans="1:33"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row>
    <row r="711" spans="1:33"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row>
    <row r="712" spans="1:33"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row>
    <row r="713" spans="1:33"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row>
    <row r="714" spans="1:33"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row>
    <row r="715" spans="1:33"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row>
    <row r="716" spans="1:33"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row>
    <row r="717" spans="1:33"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row>
    <row r="718" spans="1:33"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row>
    <row r="719" spans="1:33"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row>
    <row r="720" spans="1:33"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row>
    <row r="721" spans="1:33"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row>
    <row r="722" spans="1:33"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row>
    <row r="723" spans="1:33"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row>
    <row r="724" spans="1:33"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row>
    <row r="725" spans="1:33"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row>
    <row r="726" spans="1:33"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row>
    <row r="727" spans="1:33"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row>
    <row r="728" spans="1:33"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row>
    <row r="729" spans="1:33"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row>
    <row r="730" spans="1:33"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row>
    <row r="731" spans="1:33"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row>
    <row r="732" spans="1:33"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row>
    <row r="733" spans="1:33"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row>
    <row r="734" spans="1:33"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row>
    <row r="735" spans="1:33"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row>
    <row r="736" spans="1:33"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row>
    <row r="737" spans="1:33"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row>
    <row r="738" spans="1:33"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row>
    <row r="739" spans="1:33"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row>
    <row r="740" spans="1:33"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row>
    <row r="741" spans="1:33"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row>
    <row r="742" spans="1:33"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row>
    <row r="743" spans="1:33"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row>
    <row r="744" spans="1:33"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row>
    <row r="745" spans="1:33"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row>
    <row r="746" spans="1:33"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row>
    <row r="747" spans="1:33"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row>
    <row r="748" spans="1:33"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row>
    <row r="749" spans="1:33"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row>
    <row r="750" spans="1:33"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row>
    <row r="751" spans="1:33"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row>
    <row r="752" spans="1:33"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row>
    <row r="753" spans="1:33"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row>
    <row r="754" spans="1:33"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row>
    <row r="755" spans="1:33"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row>
    <row r="756" spans="1:33"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row>
    <row r="757" spans="1:33"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row>
    <row r="758" spans="1:33"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row>
    <row r="759" spans="1:33"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row>
    <row r="760" spans="1:33"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row>
    <row r="761" spans="1:33"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row>
    <row r="762" spans="1:33"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row>
    <row r="763" spans="1:33"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row>
    <row r="764" spans="1:33"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row>
    <row r="765" spans="1:33"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row>
    <row r="766" spans="1:33"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row>
    <row r="767" spans="1:33"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row>
    <row r="768" spans="1:33"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row>
    <row r="769" spans="1:33"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row>
    <row r="770" spans="1:33"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row>
    <row r="771" spans="1:33"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row>
    <row r="772" spans="1:33"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row>
    <row r="773" spans="1:33"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row>
    <row r="774" spans="1:33"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row>
    <row r="775" spans="1:33"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row>
    <row r="776" spans="1:33"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row>
    <row r="777" spans="1:33"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row>
    <row r="778" spans="1:33"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row>
    <row r="779" spans="1:33"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row>
    <row r="780" spans="1:33"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row>
    <row r="781" spans="1:33"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row>
    <row r="782" spans="1:33"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row>
    <row r="783" spans="1:33"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row>
    <row r="784" spans="1:33"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row>
    <row r="785" spans="1:33"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row>
    <row r="786" spans="1:33"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row>
    <row r="787" spans="1:33"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row>
    <row r="788" spans="1:33"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row>
    <row r="789" spans="1:33"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row>
    <row r="790" spans="1:33"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row>
    <row r="791" spans="1:33"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row>
    <row r="792" spans="1:33"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row>
    <row r="793" spans="1:33"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row>
    <row r="794" spans="1:33"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row>
    <row r="795" spans="1:33"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row>
    <row r="796" spans="1:33"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row>
    <row r="797" spans="1:33"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row>
    <row r="798" spans="1:33"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row>
    <row r="799" spans="1:33"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row>
    <row r="800" spans="1:33"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row>
    <row r="801" spans="1:33"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row>
    <row r="802" spans="1:33"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row>
    <row r="803" spans="1:33"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row>
    <row r="804" spans="1:33"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row>
    <row r="805" spans="1:33"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row>
    <row r="806" spans="1:33"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row>
    <row r="807" spans="1:33"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row>
    <row r="808" spans="1:33"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row>
    <row r="809" spans="1:33"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row>
    <row r="810" spans="1:33"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row>
    <row r="811" spans="1:33"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row>
    <row r="812" spans="1:33"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row>
    <row r="813" spans="1:33"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row>
    <row r="814" spans="1:33"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row>
    <row r="815" spans="1:33"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row>
    <row r="816" spans="1:33"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row>
    <row r="817" spans="1:33"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row>
    <row r="818" spans="1:33"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row>
    <row r="819" spans="1:33"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row>
    <row r="820" spans="1:33"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row>
    <row r="821" spans="1:33"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row>
    <row r="822" spans="1:33"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row>
    <row r="823" spans="1:33"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row>
    <row r="824" spans="1:33"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row>
    <row r="825" spans="1:33"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row>
    <row r="826" spans="1:33"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row>
    <row r="827" spans="1:33"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row>
    <row r="828" spans="1:33"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row>
    <row r="829" spans="1:33"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row>
    <row r="830" spans="1:33"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row>
    <row r="831" spans="1:33"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row>
    <row r="832" spans="1:33"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row>
    <row r="833" spans="1:33"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row>
    <row r="834" spans="1:33"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row>
    <row r="835" spans="1:33"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row>
    <row r="836" spans="1:33"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row>
    <row r="837" spans="1:33"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row>
    <row r="838" spans="1:33"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row>
    <row r="839" spans="1:33"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row>
    <row r="840" spans="1:33"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row>
    <row r="841" spans="1:33"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row>
    <row r="842" spans="1:33"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row>
    <row r="843" spans="1:33"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row>
    <row r="844" spans="1:33"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row>
    <row r="845" spans="1:33"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row>
    <row r="846" spans="1:33"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row>
    <row r="847" spans="1:33"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row>
    <row r="848" spans="1:33"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row>
    <row r="849" spans="1:33"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row>
    <row r="850" spans="1:33"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row>
    <row r="851" spans="1:33"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row>
    <row r="852" spans="1:33"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row>
    <row r="853" spans="1:33"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row>
    <row r="854" spans="1:33"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row>
    <row r="855" spans="1:33"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row>
    <row r="856" spans="1:33"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row>
    <row r="857" spans="1:33"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row>
    <row r="858" spans="1:33"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row>
    <row r="859" spans="1:33"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row>
    <row r="860" spans="1:33"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row>
    <row r="861" spans="1:33"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row>
    <row r="862" spans="1:33"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row>
    <row r="863" spans="1:33"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row>
    <row r="864" spans="1:33"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row>
    <row r="865" spans="1:33"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row>
    <row r="866" spans="1:33"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row>
    <row r="867" spans="1:33"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row>
    <row r="868" spans="1:33"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row>
    <row r="869" spans="1:33"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row>
    <row r="870" spans="1:33"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row>
    <row r="871" spans="1:33"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row>
    <row r="872" spans="1:33"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row>
    <row r="873" spans="1:33"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row>
    <row r="874" spans="1:33"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row>
    <row r="875" spans="1:33"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row>
    <row r="876" spans="1:33"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row>
    <row r="877" spans="1:33"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row>
    <row r="878" spans="1:33"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row>
    <row r="879" spans="1:33"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row>
    <row r="880" spans="1:33"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row>
    <row r="881" spans="1:33"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row>
    <row r="882" spans="1:33"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row>
    <row r="883" spans="1:33"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row>
    <row r="884" spans="1:33"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row>
    <row r="885" spans="1:33"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row>
    <row r="886" spans="1:33"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row>
    <row r="887" spans="1:33"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row>
    <row r="888" spans="1:33"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row>
    <row r="889" spans="1:33"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row>
    <row r="890" spans="1:33"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row>
    <row r="891" spans="1:33"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row>
    <row r="892" spans="1:33"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row>
    <row r="893" spans="1:33"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row>
    <row r="894" spans="1:33"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row>
    <row r="895" spans="1:33"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row>
    <row r="896" spans="1:33"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row>
    <row r="897" spans="1:33"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row>
    <row r="898" spans="1:33"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row>
    <row r="899" spans="1:33"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row>
    <row r="900" spans="1:33"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row>
    <row r="901" spans="1:33"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row>
    <row r="902" spans="1:33"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row>
    <row r="903" spans="1:33"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row>
    <row r="904" spans="1:33"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row>
    <row r="905" spans="1:33"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row>
    <row r="906" spans="1:33"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row>
    <row r="907" spans="1:33"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row>
    <row r="908" spans="1:33"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row>
    <row r="909" spans="1:33"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row>
    <row r="910" spans="1:33"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row>
    <row r="911" spans="1:33"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row>
    <row r="912" spans="1:33"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row>
    <row r="913" spans="1:33"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row>
    <row r="914" spans="1:33"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row>
    <row r="915" spans="1:33"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row>
    <row r="916" spans="1:33"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row>
    <row r="917" spans="1:33"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row>
    <row r="918" spans="1:33"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row>
    <row r="919" spans="1:33"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row>
    <row r="920" spans="1:33"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row>
    <row r="921" spans="1:33"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row>
    <row r="922" spans="1:33"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row>
    <row r="923" spans="1:33"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row>
    <row r="924" spans="1:33"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row>
    <row r="925" spans="1:33"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row>
    <row r="926" spans="1:33"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row>
    <row r="927" spans="1:33"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row>
    <row r="928" spans="1:33"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row>
    <row r="929" spans="1:33"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row>
    <row r="930" spans="1:33"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row>
    <row r="931" spans="1:33"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row>
    <row r="932" spans="1:33"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row>
    <row r="933" spans="1:33"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row>
    <row r="934" spans="1:33"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row>
    <row r="935" spans="1:33"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row>
    <row r="936" spans="1:33"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row>
    <row r="937" spans="1:33"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row>
    <row r="938" spans="1:33"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row>
    <row r="939" spans="1:33"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row>
    <row r="940" spans="1:33"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row>
    <row r="941" spans="1:33"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row>
    <row r="942" spans="1:33"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row>
    <row r="943" spans="1:33"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row>
    <row r="944" spans="1:33"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row>
    <row r="945" spans="1:33"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row>
    <row r="946" spans="1:33"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row>
    <row r="947" spans="1:33"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row>
    <row r="948" spans="1:33"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row>
    <row r="949" spans="1:33"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row>
    <row r="950" spans="1:33"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row>
    <row r="951" spans="1:33"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row>
    <row r="952" spans="1:33"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row>
    <row r="953" spans="1:33"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row>
    <row r="954" spans="1:33"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row>
    <row r="955" spans="1:33"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row>
    <row r="956" spans="1:33"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row>
    <row r="957" spans="1:33"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row>
    <row r="958" spans="1:33"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row>
    <row r="959" spans="1:33"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row>
    <row r="960" spans="1:33"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row>
    <row r="961" spans="1:33"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row>
    <row r="962" spans="1:33"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row>
    <row r="963" spans="1:33"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row>
    <row r="964" spans="1:33"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row>
    <row r="965" spans="1:33"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row>
    <row r="966" spans="1:33"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row>
    <row r="967" spans="1:33"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row>
    <row r="968" spans="1:33"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row>
    <row r="969" spans="1:33"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row>
    <row r="970" spans="1:33"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row>
    <row r="971" spans="1:33"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row>
    <row r="972" spans="1:33"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row>
    <row r="973" spans="1:33"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row>
    <row r="974" spans="1:33"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row>
    <row r="975" spans="1:33"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row>
    <row r="976" spans="1:33"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row>
    <row r="977" spans="1:33"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row>
    <row r="978" spans="1:33"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row>
    <row r="979" spans="1:33"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row>
    <row r="980" spans="1:33"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row>
    <row r="981" spans="1:33"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row>
    <row r="982" spans="1:33"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row>
    <row r="983" spans="1:33"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row>
    <row r="984" spans="1:33"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row>
    <row r="985" spans="1:33"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row>
    <row r="986" spans="1:33"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row>
    <row r="987" spans="1:33"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row>
    <row r="988" spans="1:33"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row>
    <row r="989" spans="1:33"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row>
    <row r="990" spans="1:33"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row>
    <row r="991" spans="1:33"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row>
    <row r="992" spans="1:33"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row>
    <row r="993" spans="1:33"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row>
    <row r="994" spans="1:33"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row>
    <row r="995" spans="1:33"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row>
    <row r="996" spans="1:33"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row>
    <row r="997" spans="1:33"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row>
    <row r="998" spans="1:33"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row>
    <row r="999" spans="1:33"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row>
    <row r="1000" spans="1:33"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row>
    <row r="3" spans="1:30"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row>
    <row r="4" spans="1:30"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row>
    <row r="5" spans="1:30"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row>
    <row r="6" spans="1:30"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row>
    <row r="7" spans="1:30"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c r="A10" s="321"/>
      <c r="B10" s="31"/>
      <c r="C10" s="607" t="s">
        <v>123</v>
      </c>
      <c r="D10" s="990"/>
      <c r="E10" s="608" t="s">
        <v>124</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row>
    <row r="11" spans="1:30"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row>
    <row r="12" spans="1:30" ht="29.25" customHeight="1">
      <c r="A12" s="321"/>
      <c r="B12" s="31"/>
      <c r="C12" s="616" t="s">
        <v>125</v>
      </c>
      <c r="D12" s="995"/>
      <c r="E12" s="615" t="s">
        <v>126</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row>
    <row r="13" spans="1:30"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c r="A14" s="321"/>
      <c r="B14" s="31"/>
      <c r="C14" s="607" t="s">
        <v>127</v>
      </c>
      <c r="D14" s="990"/>
      <c r="E14" s="332"/>
      <c r="F14" s="606"/>
      <c r="G14" s="990"/>
      <c r="H14" s="990"/>
      <c r="I14" s="990"/>
      <c r="J14" s="990"/>
      <c r="K14" s="990"/>
      <c r="L14" s="990"/>
      <c r="M14" s="990"/>
      <c r="N14" s="990"/>
      <c r="O14" s="990"/>
      <c r="P14" s="990"/>
      <c r="Q14" s="990"/>
      <c r="R14" s="990"/>
      <c r="S14" s="990"/>
      <c r="T14" s="990"/>
      <c r="U14" s="990"/>
      <c r="V14" s="990"/>
      <c r="W14" s="990"/>
      <c r="X14" s="990"/>
      <c r="Y14" s="990"/>
      <c r="Z14" s="990"/>
      <c r="AA14" s="990"/>
      <c r="AB14" s="989"/>
      <c r="AC14" s="321"/>
      <c r="AD14" s="321"/>
    </row>
    <row r="15" spans="1:30" ht="29.25" customHeight="1">
      <c r="A15" s="321"/>
      <c r="B15" s="31"/>
      <c r="C15" s="608"/>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81"/>
      <c r="AB15" s="333"/>
      <c r="AC15" s="321"/>
      <c r="AD15" s="321"/>
    </row>
    <row r="16" spans="1:30" ht="15" customHeight="1">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row>
    <row r="17" spans="1:30" ht="15" customHeight="1">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row>
    <row r="18" spans="1:30" ht="15" customHeight="1">
      <c r="A18" s="321"/>
      <c r="B18" s="31"/>
      <c r="C18" s="617"/>
      <c r="D18" s="986"/>
      <c r="E18" s="986"/>
      <c r="F18" s="986"/>
      <c r="G18" s="986"/>
      <c r="H18" s="986"/>
      <c r="I18" s="986"/>
      <c r="J18" s="986"/>
      <c r="K18" s="986"/>
      <c r="L18" s="986"/>
      <c r="M18" s="986"/>
      <c r="N18" s="986"/>
      <c r="O18" s="986"/>
      <c r="P18" s="987"/>
      <c r="Q18" s="321"/>
      <c r="R18" s="609"/>
      <c r="S18" s="994"/>
      <c r="T18" s="994"/>
      <c r="U18" s="994"/>
      <c r="V18" s="994"/>
      <c r="W18" s="994"/>
      <c r="X18" s="994"/>
      <c r="Y18" s="994"/>
      <c r="Z18" s="994"/>
      <c r="AA18" s="981"/>
      <c r="AB18" s="329"/>
      <c r="AC18" s="321"/>
      <c r="AD18" s="321"/>
    </row>
    <row r="19" spans="1:30" ht="15" customHeight="1">
      <c r="A19" s="321"/>
      <c r="B19" s="31"/>
      <c r="C19" s="988"/>
      <c r="D19" s="980"/>
      <c r="E19" s="980"/>
      <c r="F19" s="980"/>
      <c r="G19" s="980"/>
      <c r="H19" s="980"/>
      <c r="I19" s="980"/>
      <c r="J19" s="980"/>
      <c r="K19" s="980"/>
      <c r="L19" s="980"/>
      <c r="M19" s="980"/>
      <c r="N19" s="980"/>
      <c r="O19" s="980"/>
      <c r="P19" s="989"/>
      <c r="Q19" s="321"/>
      <c r="R19" s="321"/>
      <c r="S19" s="321"/>
      <c r="T19" s="321"/>
      <c r="U19" s="321"/>
      <c r="V19" s="321"/>
      <c r="W19" s="321"/>
      <c r="X19" s="321"/>
      <c r="Y19" s="321"/>
      <c r="Z19" s="321"/>
      <c r="AA19" s="321"/>
      <c r="AB19" s="329"/>
      <c r="AC19" s="321"/>
      <c r="AD19" s="321"/>
    </row>
    <row r="20" spans="1:30" ht="15" customHeight="1">
      <c r="A20" s="321"/>
      <c r="B20" s="31"/>
      <c r="C20" s="988"/>
      <c r="D20" s="980"/>
      <c r="E20" s="980"/>
      <c r="F20" s="980"/>
      <c r="G20" s="980"/>
      <c r="H20" s="980"/>
      <c r="I20" s="980"/>
      <c r="J20" s="980"/>
      <c r="K20" s="980"/>
      <c r="L20" s="980"/>
      <c r="M20" s="980"/>
      <c r="N20" s="980"/>
      <c r="O20" s="980"/>
      <c r="P20" s="989"/>
      <c r="Q20" s="331"/>
      <c r="R20" s="334" t="s">
        <v>130</v>
      </c>
      <c r="S20" s="334"/>
      <c r="T20" s="334"/>
      <c r="U20" s="334"/>
      <c r="V20" s="334"/>
      <c r="W20" s="331"/>
      <c r="X20" s="331"/>
      <c r="Y20" s="331"/>
      <c r="Z20" s="321"/>
      <c r="AA20" s="331"/>
      <c r="AB20" s="329"/>
      <c r="AC20" s="321"/>
      <c r="AD20" s="321"/>
    </row>
    <row r="21" spans="1:30" ht="15" customHeight="1">
      <c r="A21" s="321"/>
      <c r="B21" s="31"/>
      <c r="C21" s="988"/>
      <c r="D21" s="980"/>
      <c r="E21" s="980"/>
      <c r="F21" s="980"/>
      <c r="G21" s="980"/>
      <c r="H21" s="980"/>
      <c r="I21" s="980"/>
      <c r="J21" s="980"/>
      <c r="K21" s="980"/>
      <c r="L21" s="980"/>
      <c r="M21" s="980"/>
      <c r="N21" s="980"/>
      <c r="O21" s="980"/>
      <c r="P21" s="989"/>
      <c r="Q21" s="321"/>
      <c r="R21" s="37"/>
      <c r="S21" s="321" t="s">
        <v>15</v>
      </c>
      <c r="T21" s="321"/>
      <c r="U21" s="37"/>
      <c r="V21" s="321" t="s">
        <v>27</v>
      </c>
      <c r="W21" s="321"/>
      <c r="X21" s="37"/>
      <c r="Y21" s="336" t="s">
        <v>46</v>
      </c>
      <c r="Z21" s="321"/>
      <c r="AA21" s="321"/>
      <c r="AB21" s="329"/>
      <c r="AC21" s="321"/>
      <c r="AD21" s="321"/>
    </row>
    <row r="22" spans="1:30" ht="15" customHeight="1">
      <c r="A22" s="321"/>
      <c r="B22" s="31"/>
      <c r="C22" s="988"/>
      <c r="D22" s="980"/>
      <c r="E22" s="980"/>
      <c r="F22" s="980"/>
      <c r="G22" s="980"/>
      <c r="H22" s="980"/>
      <c r="I22" s="980"/>
      <c r="J22" s="980"/>
      <c r="K22" s="980"/>
      <c r="L22" s="980"/>
      <c r="M22" s="980"/>
      <c r="N22" s="980"/>
      <c r="O22" s="980"/>
      <c r="P22" s="989"/>
      <c r="Q22" s="321"/>
      <c r="R22" s="321"/>
      <c r="S22" s="321"/>
      <c r="T22" s="321"/>
      <c r="U22" s="321"/>
      <c r="V22" s="321"/>
      <c r="W22" s="321"/>
      <c r="X22" s="321"/>
      <c r="Y22" s="321"/>
      <c r="Z22" s="321"/>
      <c r="AA22" s="321"/>
      <c r="AB22" s="329"/>
      <c r="AC22" s="321"/>
      <c r="AD22" s="321"/>
    </row>
    <row r="23" spans="1:30" ht="15" customHeight="1">
      <c r="A23" s="321"/>
      <c r="B23" s="31"/>
      <c r="C23" s="991"/>
      <c r="D23" s="992"/>
      <c r="E23" s="992"/>
      <c r="F23" s="992"/>
      <c r="G23" s="992"/>
      <c r="H23" s="992"/>
      <c r="I23" s="992"/>
      <c r="J23" s="992"/>
      <c r="K23" s="992"/>
      <c r="L23" s="992"/>
      <c r="M23" s="992"/>
      <c r="N23" s="992"/>
      <c r="O23" s="992"/>
      <c r="P23" s="993"/>
      <c r="Q23" s="321"/>
      <c r="R23" s="334" t="s">
        <v>131</v>
      </c>
      <c r="S23" s="321"/>
      <c r="T23" s="321"/>
      <c r="U23" s="321"/>
      <c r="V23" s="321"/>
      <c r="W23" s="613" t="s">
        <v>23</v>
      </c>
      <c r="X23" s="994"/>
      <c r="Y23" s="994"/>
      <c r="Z23" s="994"/>
      <c r="AA23" s="981"/>
      <c r="AB23" s="329"/>
      <c r="AC23" s="321"/>
      <c r="AD23" s="321"/>
    </row>
    <row r="24" spans="1:30" ht="15" customHeight="1">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row>
    <row r="25" spans="1:30" ht="15" customHeight="1">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row>
    <row r="26" spans="1:30" ht="29.25" customHeight="1">
      <c r="A26" s="321"/>
      <c r="B26" s="31"/>
      <c r="C26" s="613" t="s">
        <v>133</v>
      </c>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81"/>
      <c r="AB26" s="329"/>
      <c r="AC26" s="321"/>
      <c r="AD26" s="321"/>
    </row>
    <row r="27" spans="1:30" ht="15" customHeight="1">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row>
    <row r="28" spans="1:30" ht="15" customHeight="1">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row>
    <row r="29" spans="1:30" ht="29.25" customHeight="1">
      <c r="A29" s="321"/>
      <c r="B29" s="31"/>
      <c r="C29" s="613" t="s">
        <v>135</v>
      </c>
      <c r="D29" s="994"/>
      <c r="E29" s="994"/>
      <c r="F29" s="994"/>
      <c r="G29" s="994"/>
      <c r="H29" s="994"/>
      <c r="I29" s="994"/>
      <c r="J29" s="994"/>
      <c r="K29" s="981"/>
      <c r="L29" s="331"/>
      <c r="M29" s="613" t="s">
        <v>136</v>
      </c>
      <c r="N29" s="994"/>
      <c r="O29" s="994"/>
      <c r="P29" s="994"/>
      <c r="Q29" s="994"/>
      <c r="R29" s="994"/>
      <c r="S29" s="994"/>
      <c r="T29" s="994"/>
      <c r="U29" s="994"/>
      <c r="V29" s="994"/>
      <c r="W29" s="994"/>
      <c r="X29" s="994"/>
      <c r="Y29" s="994"/>
      <c r="Z29" s="994"/>
      <c r="AA29" s="981"/>
      <c r="AB29" s="337"/>
      <c r="AC29" s="321"/>
      <c r="AD29" s="321"/>
    </row>
    <row r="30" spans="1:30" ht="15" customHeight="1">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row>
    <row r="31" spans="1:30" ht="15" customHeight="1">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row>
    <row r="32" spans="1:30" ht="90" customHeight="1">
      <c r="A32" s="321"/>
      <c r="B32" s="31"/>
      <c r="C32" s="612" t="s">
        <v>138</v>
      </c>
      <c r="D32" s="994"/>
      <c r="E32" s="994"/>
      <c r="F32" s="994"/>
      <c r="G32" s="994"/>
      <c r="H32" s="994"/>
      <c r="I32" s="994"/>
      <c r="J32" s="994"/>
      <c r="K32" s="994"/>
      <c r="L32" s="994"/>
      <c r="M32" s="994"/>
      <c r="N32" s="994"/>
      <c r="O32" s="994"/>
      <c r="P32" s="994"/>
      <c r="Q32" s="994"/>
      <c r="R32" s="994"/>
      <c r="S32" s="994"/>
      <c r="T32" s="994"/>
      <c r="U32" s="994"/>
      <c r="V32" s="994"/>
      <c r="W32" s="994"/>
      <c r="X32" s="994"/>
      <c r="Y32" s="994"/>
      <c r="Z32" s="994"/>
      <c r="AA32" s="981"/>
      <c r="AB32" s="329"/>
      <c r="AC32" s="321"/>
      <c r="AD32" s="321"/>
    </row>
    <row r="33" spans="1:30" ht="15" customHeight="1">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row>
    <row r="34" spans="1:30" ht="15.75" customHeight="1">
      <c r="A34" s="321"/>
      <c r="B34" s="31"/>
      <c r="C34" s="611" t="s">
        <v>139</v>
      </c>
      <c r="D34" s="990"/>
      <c r="E34" s="334"/>
      <c r="F34" s="608" t="s">
        <v>22</v>
      </c>
      <c r="G34" s="981"/>
      <c r="H34" s="334"/>
      <c r="I34" s="321"/>
      <c r="J34" s="341" t="s">
        <v>140</v>
      </c>
      <c r="K34" s="608">
        <v>1</v>
      </c>
      <c r="L34" s="994"/>
      <c r="M34" s="994"/>
      <c r="N34" s="981"/>
      <c r="O34" s="334"/>
      <c r="P34" s="334"/>
      <c r="Q34" s="325" t="s">
        <v>141</v>
      </c>
      <c r="R34" s="321"/>
      <c r="S34" s="334"/>
      <c r="T34" s="334"/>
      <c r="U34" s="334"/>
      <c r="V34" s="334"/>
      <c r="W34" s="608" t="s">
        <v>20</v>
      </c>
      <c r="X34" s="994"/>
      <c r="Y34" s="994"/>
      <c r="Z34" s="994"/>
      <c r="AA34" s="981"/>
      <c r="AB34" s="333"/>
      <c r="AC34" s="321"/>
      <c r="AD34" s="321"/>
    </row>
    <row r="35" spans="1:30" ht="15.75" customHeight="1">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row>
    <row r="36" spans="1:30" ht="32.25" customHeight="1">
      <c r="A36" s="321"/>
      <c r="B36" s="31"/>
      <c r="C36" s="321"/>
      <c r="D36" s="341" t="s">
        <v>142</v>
      </c>
      <c r="E36" s="334"/>
      <c r="F36" s="612" t="s">
        <v>143</v>
      </c>
      <c r="G36" s="994"/>
      <c r="H36" s="994"/>
      <c r="I36" s="994"/>
      <c r="J36" s="994"/>
      <c r="K36" s="994"/>
      <c r="L36" s="994"/>
      <c r="M36" s="981"/>
      <c r="N36" s="321"/>
      <c r="O36" s="341" t="s">
        <v>144</v>
      </c>
      <c r="P36" s="613">
        <v>1</v>
      </c>
      <c r="Q36" s="994"/>
      <c r="R36" s="994"/>
      <c r="S36" s="994"/>
      <c r="T36" s="994"/>
      <c r="U36" s="994"/>
      <c r="V36" s="994"/>
      <c r="W36" s="994"/>
      <c r="X36" s="994"/>
      <c r="Y36" s="994"/>
      <c r="Z36" s="994"/>
      <c r="AA36" s="981"/>
      <c r="AB36" s="329"/>
      <c r="AC36" s="321"/>
      <c r="AD36" s="321"/>
    </row>
    <row r="37" spans="1:30" ht="15.75" customHeight="1">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row>
    <row r="38" spans="1:30" ht="15.75" customHeight="1">
      <c r="A38" s="321"/>
      <c r="B38" s="31"/>
      <c r="C38" s="321"/>
      <c r="D38" s="341" t="s">
        <v>145</v>
      </c>
      <c r="E38" s="321"/>
      <c r="F38" s="609" t="s">
        <v>146</v>
      </c>
      <c r="G38" s="981"/>
      <c r="H38" s="321"/>
      <c r="I38" s="321"/>
      <c r="J38" s="334" t="s">
        <v>147</v>
      </c>
      <c r="K38" s="321"/>
      <c r="L38" s="609" t="s">
        <v>148</v>
      </c>
      <c r="M38" s="994"/>
      <c r="N38" s="981"/>
      <c r="O38" s="334"/>
      <c r="P38" s="334"/>
      <c r="Q38" s="321"/>
      <c r="R38" s="334" t="s">
        <v>149</v>
      </c>
      <c r="S38" s="334"/>
      <c r="T38" s="334"/>
      <c r="U38" s="334"/>
      <c r="V38" s="334"/>
      <c r="W38" s="614"/>
      <c r="X38" s="994"/>
      <c r="Y38" s="994"/>
      <c r="Z38" s="994"/>
      <c r="AA38" s="981"/>
      <c r="AB38" s="333"/>
      <c r="AC38" s="321"/>
      <c r="AD38" s="321"/>
    </row>
    <row r="39" spans="1:30" ht="15.75" customHeight="1">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row>
    <row r="40" spans="1:30" ht="15.75" customHeight="1">
      <c r="A40" s="321"/>
      <c r="B40" s="31"/>
      <c r="C40" s="342" t="s">
        <v>150</v>
      </c>
      <c r="D40" s="610">
        <v>2024</v>
      </c>
      <c r="E40" s="997"/>
      <c r="F40" s="998"/>
      <c r="G40" s="35"/>
      <c r="H40" s="325"/>
      <c r="I40" s="325"/>
      <c r="J40" s="325"/>
      <c r="K40" s="325"/>
      <c r="L40" s="325"/>
      <c r="M40" s="325"/>
      <c r="N40" s="325"/>
      <c r="O40" s="325"/>
      <c r="P40" s="325"/>
      <c r="Q40" s="606"/>
      <c r="R40" s="990"/>
      <c r="S40" s="990"/>
      <c r="T40" s="990"/>
      <c r="U40" s="990"/>
      <c r="V40" s="325"/>
      <c r="W40" s="325"/>
      <c r="X40" s="607"/>
      <c r="Y40" s="990"/>
      <c r="Z40" s="990"/>
      <c r="AA40" s="990"/>
      <c r="AB40" s="333"/>
      <c r="AC40" s="321"/>
      <c r="AD40" s="321"/>
    </row>
    <row r="41" spans="1:30" ht="5.25" customHeight="1">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row>
    <row r="42" spans="1:30" ht="15.75" customHeight="1">
      <c r="A42" s="321"/>
      <c r="B42" s="31"/>
      <c r="C42" s="334" t="s">
        <v>140</v>
      </c>
      <c r="D42" s="613">
        <v>1</v>
      </c>
      <c r="E42" s="994"/>
      <c r="F42" s="981"/>
      <c r="G42" s="321"/>
      <c r="H42" s="325"/>
      <c r="I42" s="325"/>
      <c r="J42" s="325"/>
      <c r="K42" s="325"/>
      <c r="L42" s="325"/>
      <c r="M42" s="325"/>
      <c r="N42" s="325"/>
      <c r="O42" s="325"/>
      <c r="P42" s="325"/>
      <c r="Q42" s="606"/>
      <c r="R42" s="990"/>
      <c r="S42" s="990"/>
      <c r="T42" s="990"/>
      <c r="U42" s="990"/>
      <c r="V42" s="325"/>
      <c r="W42" s="325"/>
      <c r="X42" s="607"/>
      <c r="Y42" s="990"/>
      <c r="Z42" s="990"/>
      <c r="AA42" s="990"/>
      <c r="AB42" s="326"/>
      <c r="AC42" s="321"/>
      <c r="AD42" s="321"/>
    </row>
    <row r="43" spans="1:30" ht="15.75" customHeight="1">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row>
    <row r="44" spans="1:30" ht="15.75" customHeight="1">
      <c r="A44" s="321"/>
      <c r="B44" s="31"/>
      <c r="C44" s="334"/>
      <c r="D44" s="608" t="s">
        <v>151</v>
      </c>
      <c r="E44" s="994"/>
      <c r="F44" s="994"/>
      <c r="G44" s="994"/>
      <c r="H44" s="994"/>
      <c r="I44" s="994"/>
      <c r="J44" s="994"/>
      <c r="K44" s="994"/>
      <c r="L44" s="994"/>
      <c r="M44" s="994"/>
      <c r="N44" s="994"/>
      <c r="O44" s="994"/>
      <c r="P44" s="994"/>
      <c r="Q44" s="994"/>
      <c r="R44" s="994"/>
      <c r="S44" s="994"/>
      <c r="T44" s="994"/>
      <c r="U44" s="994"/>
      <c r="V44" s="994"/>
      <c r="W44" s="994"/>
      <c r="X44" s="994"/>
      <c r="Y44" s="981"/>
      <c r="Z44" s="335"/>
      <c r="AA44" s="335"/>
      <c r="AB44" s="343"/>
      <c r="AC44" s="321"/>
      <c r="AD44" s="321"/>
    </row>
    <row r="45" spans="1:30" ht="15.75" customHeight="1">
      <c r="A45" s="321"/>
      <c r="B45" s="31"/>
      <c r="C45" s="321"/>
      <c r="D45" s="635" t="s">
        <v>152</v>
      </c>
      <c r="E45" s="994"/>
      <c r="F45" s="994"/>
      <c r="G45" s="994"/>
      <c r="H45" s="981"/>
      <c r="I45" s="631" t="s">
        <v>153</v>
      </c>
      <c r="J45" s="994"/>
      <c r="K45" s="994"/>
      <c r="L45" s="994"/>
      <c r="M45" s="994"/>
      <c r="N45" s="994"/>
      <c r="O45" s="994"/>
      <c r="P45" s="981"/>
      <c r="Q45" s="632" t="s">
        <v>154</v>
      </c>
      <c r="R45" s="994"/>
      <c r="S45" s="994"/>
      <c r="T45" s="994"/>
      <c r="U45" s="994"/>
      <c r="V45" s="994"/>
      <c r="W45" s="994"/>
      <c r="X45" s="994"/>
      <c r="Y45" s="981"/>
      <c r="Z45" s="335"/>
      <c r="AA45" s="335"/>
      <c r="AB45" s="343"/>
      <c r="AC45" s="321"/>
      <c r="AD45" s="321"/>
    </row>
    <row r="46" spans="1:30" ht="15.75" customHeight="1">
      <c r="A46" s="344"/>
      <c r="B46" s="39"/>
      <c r="C46" s="40"/>
      <c r="D46" s="636" t="s">
        <v>155</v>
      </c>
      <c r="E46" s="994"/>
      <c r="F46" s="994"/>
      <c r="G46" s="994"/>
      <c r="H46" s="981"/>
      <c r="I46" s="633" t="s">
        <v>156</v>
      </c>
      <c r="J46" s="994"/>
      <c r="K46" s="994"/>
      <c r="L46" s="994"/>
      <c r="M46" s="994"/>
      <c r="N46" s="994"/>
      <c r="O46" s="994"/>
      <c r="P46" s="981"/>
      <c r="Q46" s="634" t="s">
        <v>157</v>
      </c>
      <c r="R46" s="994"/>
      <c r="S46" s="994"/>
      <c r="T46" s="994"/>
      <c r="U46" s="994"/>
      <c r="V46" s="994"/>
      <c r="W46" s="994"/>
      <c r="X46" s="994"/>
      <c r="Y46" s="981"/>
      <c r="Z46" s="344"/>
      <c r="AA46" s="344"/>
      <c r="AB46" s="345"/>
      <c r="AC46" s="344"/>
      <c r="AD46" s="344"/>
    </row>
    <row r="47" spans="1:30" ht="15.75" customHeight="1">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row>
    <row r="48" spans="1:30" ht="15.75" customHeight="1">
      <c r="A48" s="348"/>
      <c r="B48" s="41"/>
      <c r="C48" s="624" t="s">
        <v>158</v>
      </c>
      <c r="D48" s="994"/>
      <c r="E48" s="994"/>
      <c r="F48" s="981"/>
      <c r="G48" s="629" t="s">
        <v>159</v>
      </c>
      <c r="H48" s="630" t="s">
        <v>160</v>
      </c>
      <c r="I48" s="986"/>
      <c r="J48" s="986"/>
      <c r="K48" s="986"/>
      <c r="L48" s="986"/>
      <c r="M48" s="986"/>
      <c r="N48" s="986"/>
      <c r="O48" s="986"/>
      <c r="P48" s="986"/>
      <c r="Q48" s="986"/>
      <c r="R48" s="986"/>
      <c r="S48" s="986"/>
      <c r="T48" s="986"/>
      <c r="U48" s="986"/>
      <c r="V48" s="986"/>
      <c r="W48" s="986"/>
      <c r="X48" s="986"/>
      <c r="Y48" s="986"/>
      <c r="Z48" s="986"/>
      <c r="AA48" s="987"/>
      <c r="AB48" s="343"/>
      <c r="AC48" s="348"/>
      <c r="AD48" s="348"/>
    </row>
    <row r="49" spans="1:30" ht="15.75" customHeight="1">
      <c r="A49" s="348"/>
      <c r="B49" s="41"/>
      <c r="C49" s="42" t="s">
        <v>161</v>
      </c>
      <c r="D49" s="43">
        <v>1.2</v>
      </c>
      <c r="E49" s="624" t="s">
        <v>162</v>
      </c>
      <c r="F49" s="981"/>
      <c r="G49" s="983"/>
      <c r="H49" s="991"/>
      <c r="I49" s="992"/>
      <c r="J49" s="992"/>
      <c r="K49" s="992"/>
      <c r="L49" s="992"/>
      <c r="M49" s="992"/>
      <c r="N49" s="992"/>
      <c r="O49" s="992"/>
      <c r="P49" s="992"/>
      <c r="Q49" s="992"/>
      <c r="R49" s="992"/>
      <c r="S49" s="992"/>
      <c r="T49" s="992"/>
      <c r="U49" s="992"/>
      <c r="V49" s="992"/>
      <c r="W49" s="992"/>
      <c r="X49" s="992"/>
      <c r="Y49" s="992"/>
      <c r="Z49" s="992"/>
      <c r="AA49" s="993"/>
      <c r="AB49" s="343"/>
      <c r="AC49" s="348"/>
      <c r="AD49" s="348"/>
    </row>
    <row r="50" spans="1:30" ht="15.75" customHeight="1">
      <c r="A50" s="348"/>
      <c r="B50" s="41"/>
      <c r="C50" s="44">
        <v>2024</v>
      </c>
      <c r="D50" s="45">
        <v>45474</v>
      </c>
      <c r="E50" s="623">
        <v>45656</v>
      </c>
      <c r="F50" s="981"/>
      <c r="G50" s="46">
        <v>1</v>
      </c>
      <c r="H50" s="628" t="s">
        <v>124</v>
      </c>
      <c r="I50" s="994"/>
      <c r="J50" s="994"/>
      <c r="K50" s="994"/>
      <c r="L50" s="994"/>
      <c r="M50" s="994"/>
      <c r="N50" s="994"/>
      <c r="O50" s="994"/>
      <c r="P50" s="994"/>
      <c r="Q50" s="994"/>
      <c r="R50" s="994"/>
      <c r="S50" s="994"/>
      <c r="T50" s="994"/>
      <c r="U50" s="994"/>
      <c r="V50" s="994"/>
      <c r="W50" s="994"/>
      <c r="X50" s="994"/>
      <c r="Y50" s="994"/>
      <c r="Z50" s="994"/>
      <c r="AA50" s="981"/>
      <c r="AB50" s="343"/>
      <c r="AC50" s="348"/>
      <c r="AD50" s="348"/>
    </row>
    <row r="51" spans="1:30" ht="15.75" customHeight="1">
      <c r="A51" s="348"/>
      <c r="B51" s="41"/>
      <c r="C51" s="44">
        <v>2025</v>
      </c>
      <c r="D51" s="45">
        <v>45658</v>
      </c>
      <c r="E51" s="623">
        <v>46021</v>
      </c>
      <c r="F51" s="981"/>
      <c r="G51" s="46">
        <v>1</v>
      </c>
      <c r="H51" s="628" t="s">
        <v>124</v>
      </c>
      <c r="I51" s="994"/>
      <c r="J51" s="994"/>
      <c r="K51" s="994"/>
      <c r="L51" s="994"/>
      <c r="M51" s="994"/>
      <c r="N51" s="994"/>
      <c r="O51" s="994"/>
      <c r="P51" s="994"/>
      <c r="Q51" s="994"/>
      <c r="R51" s="994"/>
      <c r="S51" s="994"/>
      <c r="T51" s="994"/>
      <c r="U51" s="994"/>
      <c r="V51" s="994"/>
      <c r="W51" s="994"/>
      <c r="X51" s="994"/>
      <c r="Y51" s="994"/>
      <c r="Z51" s="994"/>
      <c r="AA51" s="981"/>
      <c r="AB51" s="343"/>
      <c r="AC51" s="348"/>
      <c r="AD51" s="348"/>
    </row>
    <row r="52" spans="1:30" ht="15.75" customHeight="1">
      <c r="A52" s="348"/>
      <c r="B52" s="41"/>
      <c r="C52" s="44">
        <v>2026</v>
      </c>
      <c r="D52" s="45">
        <v>46023</v>
      </c>
      <c r="E52" s="623">
        <v>46386</v>
      </c>
      <c r="F52" s="981"/>
      <c r="G52" s="46">
        <v>1</v>
      </c>
      <c r="H52" s="628" t="s">
        <v>124</v>
      </c>
      <c r="I52" s="994"/>
      <c r="J52" s="994"/>
      <c r="K52" s="994"/>
      <c r="L52" s="994"/>
      <c r="M52" s="994"/>
      <c r="N52" s="994"/>
      <c r="O52" s="994"/>
      <c r="P52" s="994"/>
      <c r="Q52" s="994"/>
      <c r="R52" s="994"/>
      <c r="S52" s="994"/>
      <c r="T52" s="994"/>
      <c r="U52" s="994"/>
      <c r="V52" s="994"/>
      <c r="W52" s="994"/>
      <c r="X52" s="994"/>
      <c r="Y52" s="994"/>
      <c r="Z52" s="994"/>
      <c r="AA52" s="981"/>
      <c r="AB52" s="343"/>
      <c r="AC52" s="348"/>
      <c r="AD52" s="348"/>
    </row>
    <row r="53" spans="1:30" ht="15.75" customHeight="1">
      <c r="A53" s="348"/>
      <c r="B53" s="41"/>
      <c r="C53" s="44">
        <v>2027</v>
      </c>
      <c r="D53" s="45">
        <v>46388</v>
      </c>
      <c r="E53" s="623">
        <v>46751</v>
      </c>
      <c r="F53" s="981"/>
      <c r="G53" s="46">
        <v>1</v>
      </c>
      <c r="H53" s="628" t="s">
        <v>124</v>
      </c>
      <c r="I53" s="994"/>
      <c r="J53" s="994"/>
      <c r="K53" s="994"/>
      <c r="L53" s="994"/>
      <c r="M53" s="994"/>
      <c r="N53" s="994"/>
      <c r="O53" s="994"/>
      <c r="P53" s="994"/>
      <c r="Q53" s="994"/>
      <c r="R53" s="994"/>
      <c r="S53" s="994"/>
      <c r="T53" s="994"/>
      <c r="U53" s="994"/>
      <c r="V53" s="994"/>
      <c r="W53" s="994"/>
      <c r="X53" s="994"/>
      <c r="Y53" s="994"/>
      <c r="Z53" s="994"/>
      <c r="AA53" s="981"/>
      <c r="AB53" s="343"/>
      <c r="AC53" s="348"/>
      <c r="AD53" s="348"/>
    </row>
    <row r="54" spans="1:30" ht="15.75" customHeight="1">
      <c r="A54" s="348"/>
      <c r="B54" s="41"/>
      <c r="C54" s="44"/>
      <c r="D54" s="44"/>
      <c r="E54" s="624"/>
      <c r="F54" s="981"/>
      <c r="G54" s="43"/>
      <c r="H54" s="624"/>
      <c r="I54" s="994"/>
      <c r="J54" s="994"/>
      <c r="K54" s="994"/>
      <c r="L54" s="994"/>
      <c r="M54" s="994"/>
      <c r="N54" s="994"/>
      <c r="O54" s="994"/>
      <c r="P54" s="994"/>
      <c r="Q54" s="994"/>
      <c r="R54" s="994"/>
      <c r="S54" s="994"/>
      <c r="T54" s="994"/>
      <c r="U54" s="994"/>
      <c r="V54" s="994"/>
      <c r="W54" s="994"/>
      <c r="X54" s="994"/>
      <c r="Y54" s="994"/>
      <c r="Z54" s="994"/>
      <c r="AA54" s="981"/>
      <c r="AB54" s="343"/>
      <c r="AC54" s="348"/>
      <c r="AD54" s="348"/>
    </row>
    <row r="55" spans="1:30" ht="15.75" customHeight="1">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row>
    <row r="56" spans="1:30" ht="15.75" customHeight="1">
      <c r="A56" s="321"/>
      <c r="B56" s="31"/>
      <c r="C56" s="611" t="s">
        <v>163</v>
      </c>
      <c r="D56" s="990"/>
      <c r="E56" s="334"/>
      <c r="F56" s="325" t="s">
        <v>164</v>
      </c>
      <c r="G56" s="47"/>
      <c r="H56" s="336"/>
      <c r="I56" s="325" t="s">
        <v>165</v>
      </c>
      <c r="J56" s="321"/>
      <c r="K56" s="609"/>
      <c r="L56" s="981"/>
      <c r="M56" s="334"/>
      <c r="N56" s="321"/>
      <c r="O56" s="321"/>
      <c r="P56" s="321"/>
      <c r="Q56" s="321"/>
      <c r="R56" s="321"/>
      <c r="S56" s="321"/>
      <c r="T56" s="321"/>
      <c r="U56" s="321"/>
      <c r="V56" s="321"/>
      <c r="W56" s="321"/>
      <c r="X56" s="321"/>
      <c r="Y56" s="321"/>
      <c r="Z56" s="321"/>
      <c r="AA56" s="321"/>
      <c r="AB56" s="329"/>
      <c r="AC56" s="321"/>
      <c r="AD56" s="321"/>
    </row>
    <row r="57" spans="1:30" ht="15.75" customHeight="1">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row>
    <row r="58" spans="1:30" ht="15.75" customHeight="1">
      <c r="A58" s="321"/>
      <c r="B58" s="622" t="s">
        <v>166</v>
      </c>
      <c r="C58" s="994"/>
      <c r="D58" s="994"/>
      <c r="E58" s="994"/>
      <c r="F58" s="994"/>
      <c r="G58" s="994"/>
      <c r="H58" s="994"/>
      <c r="I58" s="994"/>
      <c r="J58" s="994"/>
      <c r="K58" s="994"/>
      <c r="L58" s="994"/>
      <c r="M58" s="994"/>
      <c r="N58" s="994"/>
      <c r="O58" s="994"/>
      <c r="P58" s="994"/>
      <c r="Q58" s="994"/>
      <c r="R58" s="994"/>
      <c r="S58" s="994"/>
      <c r="T58" s="994"/>
      <c r="U58" s="994"/>
      <c r="V58" s="994"/>
      <c r="W58" s="994"/>
      <c r="X58" s="994"/>
      <c r="Y58" s="994"/>
      <c r="Z58" s="994"/>
      <c r="AA58" s="994"/>
      <c r="AB58" s="981"/>
      <c r="AC58" s="321"/>
      <c r="AD58" s="321"/>
    </row>
    <row r="59" spans="1:30" ht="15.75" customHeight="1">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row>
    <row r="60" spans="1:30" ht="29.25" customHeight="1">
      <c r="A60" s="321"/>
      <c r="B60" s="624" t="s">
        <v>161</v>
      </c>
      <c r="C60" s="981"/>
      <c r="D60" s="43"/>
      <c r="E60" s="624" t="s">
        <v>167</v>
      </c>
      <c r="F60" s="981"/>
      <c r="G60" s="43"/>
      <c r="H60" s="608" t="s">
        <v>168</v>
      </c>
      <c r="I60" s="981"/>
      <c r="J60" s="624"/>
      <c r="K60" s="981"/>
      <c r="L60" s="627"/>
      <c r="M60" s="990"/>
      <c r="N60" s="43" t="s">
        <v>169</v>
      </c>
      <c r="O60" s="624"/>
      <c r="P60" s="994"/>
      <c r="Q60" s="981"/>
      <c r="R60" s="624" t="s">
        <v>170</v>
      </c>
      <c r="S60" s="994"/>
      <c r="T60" s="981"/>
      <c r="U60" s="624"/>
      <c r="V60" s="994"/>
      <c r="W60" s="981"/>
      <c r="X60" s="624" t="s">
        <v>171</v>
      </c>
      <c r="Y60" s="981"/>
      <c r="Z60" s="624"/>
      <c r="AA60" s="994"/>
      <c r="AB60" s="981"/>
      <c r="AC60" s="321"/>
      <c r="AD60" s="321"/>
    </row>
    <row r="61" spans="1:30" ht="15.75" customHeight="1">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row>
    <row r="62" spans="1:30" ht="15.75" customHeight="1">
      <c r="A62" s="321"/>
      <c r="B62" s="622" t="s">
        <v>172</v>
      </c>
      <c r="C62" s="981"/>
      <c r="D62" s="625"/>
      <c r="E62" s="992"/>
      <c r="F62" s="992"/>
      <c r="G62" s="992"/>
      <c r="H62" s="992"/>
      <c r="I62" s="992"/>
      <c r="J62" s="992"/>
      <c r="K62" s="992"/>
      <c r="L62" s="992"/>
      <c r="M62" s="992"/>
      <c r="N62" s="992"/>
      <c r="O62" s="992"/>
      <c r="P62" s="992"/>
      <c r="Q62" s="992"/>
      <c r="R62" s="992"/>
      <c r="S62" s="992"/>
      <c r="T62" s="992"/>
      <c r="U62" s="992"/>
      <c r="V62" s="992"/>
      <c r="W62" s="992"/>
      <c r="X62" s="992"/>
      <c r="Y62" s="992"/>
      <c r="Z62" s="992"/>
      <c r="AA62" s="992"/>
      <c r="AB62" s="993"/>
      <c r="AC62" s="321"/>
      <c r="AD62" s="321"/>
    </row>
    <row r="63" spans="1:30" ht="15.75" customHeight="1">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row>
    <row r="64" spans="1:30" ht="15.75" customHeight="1">
      <c r="A64" s="321"/>
      <c r="B64" s="622" t="s">
        <v>173</v>
      </c>
      <c r="C64" s="981"/>
      <c r="D64" s="626"/>
      <c r="E64" s="992"/>
      <c r="F64" s="992"/>
      <c r="G64" s="992"/>
      <c r="H64" s="992"/>
      <c r="I64" s="992"/>
      <c r="J64" s="992"/>
      <c r="K64" s="992"/>
      <c r="L64" s="992"/>
      <c r="M64" s="992"/>
      <c r="N64" s="992"/>
      <c r="O64" s="992"/>
      <c r="P64" s="992"/>
      <c r="Q64" s="992"/>
      <c r="R64" s="992"/>
      <c r="S64" s="992"/>
      <c r="T64" s="992"/>
      <c r="U64" s="992"/>
      <c r="V64" s="992"/>
      <c r="W64" s="992"/>
      <c r="X64" s="992"/>
      <c r="Y64" s="992"/>
      <c r="Z64" s="992"/>
      <c r="AA64" s="992"/>
      <c r="AB64" s="993"/>
      <c r="AC64" s="321"/>
      <c r="AD64" s="321"/>
    </row>
    <row r="65" spans="1:30" ht="15.75" customHeight="1">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row>
    <row r="66" spans="1:30" ht="15.75" customHeight="1">
      <c r="A66" s="321"/>
      <c r="B66" s="622" t="s">
        <v>174</v>
      </c>
      <c r="C66" s="981"/>
      <c r="D66" s="626"/>
      <c r="E66" s="992"/>
      <c r="F66" s="992"/>
      <c r="G66" s="992"/>
      <c r="H66" s="992"/>
      <c r="I66" s="992"/>
      <c r="J66" s="992"/>
      <c r="K66" s="992"/>
      <c r="L66" s="992"/>
      <c r="M66" s="992"/>
      <c r="N66" s="992"/>
      <c r="O66" s="992"/>
      <c r="P66" s="992"/>
      <c r="Q66" s="992"/>
      <c r="R66" s="992"/>
      <c r="S66" s="992"/>
      <c r="T66" s="992"/>
      <c r="U66" s="992"/>
      <c r="V66" s="992"/>
      <c r="W66" s="992"/>
      <c r="X66" s="992"/>
      <c r="Y66" s="992"/>
      <c r="Z66" s="992"/>
      <c r="AA66" s="992"/>
      <c r="AB66" s="993"/>
      <c r="AC66" s="321"/>
      <c r="AD66" s="321"/>
    </row>
    <row r="67" spans="1:30" ht="15.75" customHeight="1">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row>
    <row r="68" spans="1:30" ht="15.75" customHeight="1">
      <c r="A68" s="321"/>
      <c r="B68" s="622" t="s">
        <v>175</v>
      </c>
      <c r="C68" s="981"/>
      <c r="D68" s="626"/>
      <c r="E68" s="992"/>
      <c r="F68" s="992"/>
      <c r="G68" s="992"/>
      <c r="H68" s="992"/>
      <c r="I68" s="992"/>
      <c r="J68" s="992"/>
      <c r="K68" s="992"/>
      <c r="L68" s="992"/>
      <c r="M68" s="992"/>
      <c r="N68" s="992"/>
      <c r="O68" s="992"/>
      <c r="P68" s="992"/>
      <c r="Q68" s="992"/>
      <c r="R68" s="992"/>
      <c r="S68" s="992"/>
      <c r="T68" s="992"/>
      <c r="U68" s="992"/>
      <c r="V68" s="992"/>
      <c r="W68" s="992"/>
      <c r="X68" s="992"/>
      <c r="Y68" s="992"/>
      <c r="Z68" s="992"/>
      <c r="AA68" s="992"/>
      <c r="AB68" s="993"/>
      <c r="AC68" s="321"/>
      <c r="AD68" s="321"/>
    </row>
    <row r="69" spans="1:30" ht="15.75" customHeight="1">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row>
    <row r="70" spans="1:30" ht="15.75" customHeight="1">
      <c r="A70" s="321"/>
      <c r="B70" s="622" t="s">
        <v>176</v>
      </c>
      <c r="C70" s="981"/>
      <c r="D70" s="626"/>
      <c r="E70" s="992"/>
      <c r="F70" s="992"/>
      <c r="G70" s="992"/>
      <c r="H70" s="992"/>
      <c r="I70" s="992"/>
      <c r="J70" s="992"/>
      <c r="K70" s="992"/>
      <c r="L70" s="992"/>
      <c r="M70" s="992"/>
      <c r="N70" s="992"/>
      <c r="O70" s="992"/>
      <c r="P70" s="992"/>
      <c r="Q70" s="992"/>
      <c r="R70" s="992"/>
      <c r="S70" s="992"/>
      <c r="T70" s="992"/>
      <c r="U70" s="992"/>
      <c r="V70" s="992"/>
      <c r="W70" s="992"/>
      <c r="X70" s="992"/>
      <c r="Y70" s="992"/>
      <c r="Z70" s="992"/>
      <c r="AA70" s="992"/>
      <c r="AB70" s="993"/>
      <c r="AC70" s="321"/>
      <c r="AD70" s="321"/>
    </row>
    <row r="71" spans="1:30" ht="15.75" customHeight="1">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row>
    <row r="72" spans="1:30" ht="15.75" customHeight="1">
      <c r="A72" s="321"/>
      <c r="B72" s="622" t="s">
        <v>177</v>
      </c>
      <c r="C72" s="994"/>
      <c r="D72" s="994"/>
      <c r="E72" s="994"/>
      <c r="F72" s="994"/>
      <c r="G72" s="994"/>
      <c r="H72" s="994"/>
      <c r="I72" s="994"/>
      <c r="J72" s="994"/>
      <c r="K72" s="994"/>
      <c r="L72" s="994"/>
      <c r="M72" s="994"/>
      <c r="N72" s="994"/>
      <c r="O72" s="994"/>
      <c r="P72" s="994"/>
      <c r="Q72" s="994"/>
      <c r="R72" s="994"/>
      <c r="S72" s="994"/>
      <c r="T72" s="994"/>
      <c r="U72" s="994"/>
      <c r="V72" s="994"/>
      <c r="W72" s="994"/>
      <c r="X72" s="994"/>
      <c r="Y72" s="994"/>
      <c r="Z72" s="994"/>
      <c r="AA72" s="994"/>
      <c r="AB72" s="981"/>
      <c r="AC72" s="321"/>
      <c r="AD72" s="321"/>
    </row>
    <row r="73" spans="1:30" ht="15.75" customHeight="1">
      <c r="A73" s="321"/>
      <c r="B73" s="608" t="s">
        <v>122</v>
      </c>
      <c r="C73" s="981"/>
      <c r="D73" s="52" t="s">
        <v>178</v>
      </c>
      <c r="E73" s="608" t="s">
        <v>179</v>
      </c>
      <c r="F73" s="981"/>
      <c r="G73" s="608" t="s">
        <v>177</v>
      </c>
      <c r="H73" s="994"/>
      <c r="I73" s="994"/>
      <c r="J73" s="994"/>
      <c r="K73" s="994"/>
      <c r="L73" s="994"/>
      <c r="M73" s="994"/>
      <c r="N73" s="994"/>
      <c r="O73" s="981"/>
      <c r="P73" s="608" t="s">
        <v>180</v>
      </c>
      <c r="Q73" s="994"/>
      <c r="R73" s="994"/>
      <c r="S73" s="994"/>
      <c r="T73" s="994"/>
      <c r="U73" s="994"/>
      <c r="V73" s="994"/>
      <c r="W73" s="994"/>
      <c r="X73" s="994"/>
      <c r="Y73" s="994"/>
      <c r="Z73" s="994"/>
      <c r="AA73" s="994"/>
      <c r="AB73" s="981"/>
      <c r="AC73" s="321"/>
      <c r="AD73" s="321"/>
    </row>
    <row r="74" spans="1:30" ht="15.75" customHeight="1">
      <c r="A74" s="321"/>
      <c r="B74" s="608"/>
      <c r="C74" s="981"/>
      <c r="D74" s="37"/>
      <c r="E74" s="608"/>
      <c r="F74" s="981"/>
      <c r="G74" s="621"/>
      <c r="H74" s="994"/>
      <c r="I74" s="994"/>
      <c r="J74" s="994"/>
      <c r="K74" s="994"/>
      <c r="L74" s="994"/>
      <c r="M74" s="994"/>
      <c r="N74" s="994"/>
      <c r="O74" s="981"/>
      <c r="P74" s="621"/>
      <c r="Q74" s="994"/>
      <c r="R74" s="994"/>
      <c r="S74" s="994"/>
      <c r="T74" s="994"/>
      <c r="U74" s="994"/>
      <c r="V74" s="994"/>
      <c r="W74" s="994"/>
      <c r="X74" s="994"/>
      <c r="Y74" s="994"/>
      <c r="Z74" s="994"/>
      <c r="AA74" s="994"/>
      <c r="AB74" s="981"/>
      <c r="AC74" s="321"/>
      <c r="AD74" s="321"/>
    </row>
    <row r="75" spans="1:30" ht="15.75" customHeight="1">
      <c r="A75" s="321"/>
      <c r="B75" s="608"/>
      <c r="C75" s="981"/>
      <c r="D75" s="37"/>
      <c r="E75" s="608"/>
      <c r="F75" s="981"/>
      <c r="G75" s="621"/>
      <c r="H75" s="994"/>
      <c r="I75" s="994"/>
      <c r="J75" s="994"/>
      <c r="K75" s="994"/>
      <c r="L75" s="994"/>
      <c r="M75" s="994"/>
      <c r="N75" s="994"/>
      <c r="O75" s="981"/>
      <c r="P75" s="621"/>
      <c r="Q75" s="994"/>
      <c r="R75" s="994"/>
      <c r="S75" s="994"/>
      <c r="T75" s="994"/>
      <c r="U75" s="994"/>
      <c r="V75" s="994"/>
      <c r="W75" s="994"/>
      <c r="X75" s="994"/>
      <c r="Y75" s="994"/>
      <c r="Z75" s="994"/>
      <c r="AA75" s="994"/>
      <c r="AB75" s="981"/>
      <c r="AC75" s="321"/>
      <c r="AD75" s="321"/>
    </row>
    <row r="76" spans="1:30" ht="26.25" customHeight="1">
      <c r="A76" s="321"/>
      <c r="B76" s="620" t="s">
        <v>181</v>
      </c>
      <c r="C76" s="994"/>
      <c r="D76" s="994"/>
      <c r="E76" s="994"/>
      <c r="F76" s="994"/>
      <c r="G76" s="994"/>
      <c r="H76" s="994"/>
      <c r="I76" s="994"/>
      <c r="J76" s="994"/>
      <c r="K76" s="994"/>
      <c r="L76" s="994"/>
      <c r="M76" s="994"/>
      <c r="N76" s="994"/>
      <c r="O76" s="994"/>
      <c r="P76" s="994"/>
      <c r="Q76" s="994"/>
      <c r="R76" s="994"/>
      <c r="S76" s="994"/>
      <c r="T76" s="994"/>
      <c r="U76" s="994"/>
      <c r="V76" s="994"/>
      <c r="W76" s="994"/>
      <c r="X76" s="994"/>
      <c r="Y76" s="994"/>
      <c r="Z76" s="994"/>
      <c r="AA76" s="994"/>
      <c r="AB76" s="981"/>
      <c r="AC76" s="321"/>
      <c r="AD76" s="354"/>
    </row>
    <row r="77" spans="1:30" ht="12.75" customHeight="1">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row>
    <row r="78" spans="1:30" ht="12.75" customHeight="1">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row>
    <row r="79" spans="1:30" ht="12.75" customHeight="1">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row>
    <row r="80" spans="1:30" ht="12.75" customHeight="1">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row>
    <row r="81" spans="1:30" ht="12.75" customHeight="1">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row>
    <row r="82" spans="1:30" ht="12.75" customHeight="1">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row>
    <row r="83" spans="1:30" ht="12.75" customHeight="1">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row>
    <row r="84" spans="1:30"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row>
    <row r="3" spans="1:30"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row>
    <row r="4" spans="1:30"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row>
    <row r="5" spans="1:30"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row>
    <row r="6" spans="1:30"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row>
    <row r="7" spans="1:30"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c r="A10" s="321"/>
      <c r="B10" s="31"/>
      <c r="C10" s="607" t="s">
        <v>123</v>
      </c>
      <c r="D10" s="990"/>
      <c r="E10" s="608" t="s">
        <v>795</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row>
    <row r="11" spans="1:30"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row>
    <row r="12" spans="1:30" ht="29.25" customHeight="1">
      <c r="A12" s="321"/>
      <c r="B12" s="31"/>
      <c r="C12" s="616" t="s">
        <v>125</v>
      </c>
      <c r="D12" s="995"/>
      <c r="E12" s="615" t="s">
        <v>126</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row>
    <row r="13" spans="1:30"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c r="A14" s="321"/>
      <c r="B14" s="31"/>
      <c r="C14" s="607" t="s">
        <v>768</v>
      </c>
      <c r="D14" s="990"/>
      <c r="E14" s="617" t="s">
        <v>796</v>
      </c>
      <c r="F14" s="986"/>
      <c r="G14" s="986"/>
      <c r="H14" s="986"/>
      <c r="I14" s="986"/>
      <c r="J14" s="986"/>
      <c r="K14" s="986"/>
      <c r="L14" s="986"/>
      <c r="M14" s="986"/>
      <c r="N14" s="986"/>
      <c r="O14" s="986"/>
      <c r="P14" s="986"/>
      <c r="Q14" s="986"/>
      <c r="R14" s="986"/>
      <c r="S14" s="986"/>
      <c r="T14" s="986"/>
      <c r="U14" s="986"/>
      <c r="V14" s="986"/>
      <c r="W14" s="986"/>
      <c r="X14" s="986"/>
      <c r="Y14" s="986"/>
      <c r="Z14" s="986"/>
      <c r="AA14" s="987"/>
      <c r="AB14" s="329"/>
      <c r="AC14" s="321"/>
      <c r="AD14" s="321"/>
    </row>
    <row r="15" spans="1:30" ht="15.75" customHeight="1">
      <c r="A15" s="321"/>
      <c r="B15" s="31"/>
      <c r="C15" s="331"/>
      <c r="D15" s="331"/>
      <c r="E15" s="991"/>
      <c r="F15" s="992"/>
      <c r="G15" s="992"/>
      <c r="H15" s="992"/>
      <c r="I15" s="992"/>
      <c r="J15" s="992"/>
      <c r="K15" s="992"/>
      <c r="L15" s="992"/>
      <c r="M15" s="992"/>
      <c r="N15" s="992"/>
      <c r="O15" s="992"/>
      <c r="P15" s="992"/>
      <c r="Q15" s="992"/>
      <c r="R15" s="992"/>
      <c r="S15" s="992"/>
      <c r="T15" s="992"/>
      <c r="U15" s="992"/>
      <c r="V15" s="992"/>
      <c r="W15" s="992"/>
      <c r="X15" s="992"/>
      <c r="Y15" s="992"/>
      <c r="Z15" s="992"/>
      <c r="AA15" s="993"/>
      <c r="AB15" s="329"/>
      <c r="AC15" s="321"/>
      <c r="AD15" s="321"/>
    </row>
    <row r="16" spans="1:30" ht="15" customHeight="1">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c r="A17" s="321"/>
      <c r="B17" s="31"/>
      <c r="C17" s="607" t="s">
        <v>770</v>
      </c>
      <c r="D17" s="990"/>
      <c r="E17" s="977" t="s">
        <v>785</v>
      </c>
      <c r="F17" s="986"/>
      <c r="G17" s="986"/>
      <c r="H17" s="986"/>
      <c r="I17" s="986"/>
      <c r="J17" s="986"/>
      <c r="K17" s="986"/>
      <c r="L17" s="986"/>
      <c r="M17" s="986"/>
      <c r="N17" s="986"/>
      <c r="O17" s="986"/>
      <c r="P17" s="986"/>
      <c r="Q17" s="986"/>
      <c r="R17" s="986"/>
      <c r="S17" s="986"/>
      <c r="T17" s="986"/>
      <c r="U17" s="986"/>
      <c r="V17" s="986"/>
      <c r="W17" s="986"/>
      <c r="X17" s="986"/>
      <c r="Y17" s="986"/>
      <c r="Z17" s="986"/>
      <c r="AA17" s="987"/>
      <c r="AB17" s="329"/>
      <c r="AC17" s="321"/>
      <c r="AD17" s="321"/>
    </row>
    <row r="18" spans="1:30" ht="15" customHeight="1">
      <c r="A18" s="321"/>
      <c r="B18" s="31"/>
      <c r="C18" s="331"/>
      <c r="D18" s="331"/>
      <c r="E18" s="991"/>
      <c r="F18" s="992"/>
      <c r="G18" s="992"/>
      <c r="H18" s="992"/>
      <c r="I18" s="992"/>
      <c r="J18" s="992"/>
      <c r="K18" s="992"/>
      <c r="L18" s="992"/>
      <c r="M18" s="992"/>
      <c r="N18" s="992"/>
      <c r="O18" s="992"/>
      <c r="P18" s="992"/>
      <c r="Q18" s="992"/>
      <c r="R18" s="992"/>
      <c r="S18" s="992"/>
      <c r="T18" s="992"/>
      <c r="U18" s="992"/>
      <c r="V18" s="992"/>
      <c r="W18" s="992"/>
      <c r="X18" s="992"/>
      <c r="Y18" s="992"/>
      <c r="Z18" s="992"/>
      <c r="AA18" s="993"/>
      <c r="AB18" s="329"/>
      <c r="AC18" s="321"/>
      <c r="AD18" s="321"/>
    </row>
    <row r="19" spans="1:30" ht="15" customHeight="1">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c r="A21" s="321"/>
      <c r="B21" s="31"/>
      <c r="C21" s="607" t="s">
        <v>127</v>
      </c>
      <c r="D21" s="990"/>
      <c r="E21" s="332"/>
      <c r="F21" s="606"/>
      <c r="G21" s="990"/>
      <c r="H21" s="990"/>
      <c r="I21" s="990"/>
      <c r="J21" s="990"/>
      <c r="K21" s="990"/>
      <c r="L21" s="990"/>
      <c r="M21" s="990"/>
      <c r="N21" s="990"/>
      <c r="O21" s="990"/>
      <c r="P21" s="990"/>
      <c r="Q21" s="990"/>
      <c r="R21" s="990"/>
      <c r="S21" s="990"/>
      <c r="T21" s="990"/>
      <c r="U21" s="990"/>
      <c r="V21" s="990"/>
      <c r="W21" s="990"/>
      <c r="X21" s="990"/>
      <c r="Y21" s="990"/>
      <c r="Z21" s="990"/>
      <c r="AA21" s="990"/>
      <c r="AB21" s="989"/>
      <c r="AC21" s="321"/>
      <c r="AD21" s="321"/>
    </row>
    <row r="22" spans="1:30" ht="29.25" customHeight="1">
      <c r="A22" s="321"/>
      <c r="B22" s="31"/>
      <c r="C22" s="608" t="s">
        <v>797</v>
      </c>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81"/>
      <c r="AB22" s="333"/>
      <c r="AC22" s="321"/>
      <c r="AD22" s="321"/>
    </row>
    <row r="23" spans="1:30" ht="15" customHeight="1">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c r="A25" s="321"/>
      <c r="B25" s="31"/>
      <c r="C25" s="976" t="s">
        <v>798</v>
      </c>
      <c r="D25" s="986"/>
      <c r="E25" s="986"/>
      <c r="F25" s="986"/>
      <c r="G25" s="986"/>
      <c r="H25" s="986"/>
      <c r="I25" s="986"/>
      <c r="J25" s="986"/>
      <c r="K25" s="986"/>
      <c r="L25" s="986"/>
      <c r="M25" s="986"/>
      <c r="N25" s="986"/>
      <c r="O25" s="986"/>
      <c r="P25" s="987"/>
      <c r="Q25" s="321"/>
      <c r="R25" s="609"/>
      <c r="S25" s="994"/>
      <c r="T25" s="994"/>
      <c r="U25" s="994"/>
      <c r="V25" s="994"/>
      <c r="W25" s="994"/>
      <c r="X25" s="994"/>
      <c r="Y25" s="994"/>
      <c r="Z25" s="994"/>
      <c r="AA25" s="981"/>
      <c r="AB25" s="329"/>
      <c r="AC25" s="321"/>
      <c r="AD25" s="321"/>
    </row>
    <row r="26" spans="1:30" ht="15" customHeight="1">
      <c r="A26" s="321"/>
      <c r="B26" s="31"/>
      <c r="C26" s="988"/>
      <c r="D26" s="980"/>
      <c r="E26" s="980"/>
      <c r="F26" s="980"/>
      <c r="G26" s="980"/>
      <c r="H26" s="980"/>
      <c r="I26" s="980"/>
      <c r="J26" s="980"/>
      <c r="K26" s="980"/>
      <c r="L26" s="980"/>
      <c r="M26" s="980"/>
      <c r="N26" s="980"/>
      <c r="O26" s="980"/>
      <c r="P26" s="989"/>
      <c r="Q26" s="321"/>
      <c r="R26" s="321"/>
      <c r="S26" s="321"/>
      <c r="T26" s="321"/>
      <c r="U26" s="321"/>
      <c r="V26" s="321"/>
      <c r="W26" s="321"/>
      <c r="X26" s="321"/>
      <c r="Y26" s="321"/>
      <c r="Z26" s="321"/>
      <c r="AA26" s="321"/>
      <c r="AB26" s="329"/>
      <c r="AC26" s="321"/>
      <c r="AD26" s="321"/>
    </row>
    <row r="27" spans="1:30" ht="15" customHeight="1">
      <c r="A27" s="321"/>
      <c r="B27" s="31"/>
      <c r="C27" s="988"/>
      <c r="D27" s="980"/>
      <c r="E27" s="980"/>
      <c r="F27" s="980"/>
      <c r="G27" s="980"/>
      <c r="H27" s="980"/>
      <c r="I27" s="980"/>
      <c r="J27" s="980"/>
      <c r="K27" s="980"/>
      <c r="L27" s="980"/>
      <c r="M27" s="980"/>
      <c r="N27" s="980"/>
      <c r="O27" s="980"/>
      <c r="P27" s="989"/>
      <c r="Q27" s="331"/>
      <c r="R27" s="334" t="s">
        <v>130</v>
      </c>
      <c r="S27" s="334"/>
      <c r="T27" s="334"/>
      <c r="U27" s="334"/>
      <c r="V27" s="334"/>
      <c r="W27" s="331"/>
      <c r="X27" s="331"/>
      <c r="Y27" s="331"/>
      <c r="Z27" s="321"/>
      <c r="AA27" s="331"/>
      <c r="AB27" s="329"/>
      <c r="AC27" s="321"/>
      <c r="AD27" s="321"/>
    </row>
    <row r="28" spans="1:30" ht="15" customHeight="1">
      <c r="A28" s="321"/>
      <c r="B28" s="31"/>
      <c r="C28" s="988"/>
      <c r="D28" s="980"/>
      <c r="E28" s="980"/>
      <c r="F28" s="980"/>
      <c r="G28" s="980"/>
      <c r="H28" s="980"/>
      <c r="I28" s="980"/>
      <c r="J28" s="980"/>
      <c r="K28" s="980"/>
      <c r="L28" s="980"/>
      <c r="M28" s="980"/>
      <c r="N28" s="980"/>
      <c r="O28" s="980"/>
      <c r="P28" s="989"/>
      <c r="Q28" s="321"/>
      <c r="R28" s="37"/>
      <c r="S28" s="321" t="s">
        <v>15</v>
      </c>
      <c r="T28" s="321"/>
      <c r="U28" s="37"/>
      <c r="V28" s="321" t="s">
        <v>27</v>
      </c>
      <c r="W28" s="321"/>
      <c r="X28" s="37"/>
      <c r="Y28" s="336" t="s">
        <v>46</v>
      </c>
      <c r="Z28" s="321"/>
      <c r="AA28" s="321"/>
      <c r="AB28" s="329"/>
      <c r="AC28" s="321"/>
      <c r="AD28" s="321"/>
    </row>
    <row r="29" spans="1:30" ht="15" customHeight="1">
      <c r="A29" s="321"/>
      <c r="B29" s="31"/>
      <c r="C29" s="988"/>
      <c r="D29" s="980"/>
      <c r="E29" s="980"/>
      <c r="F29" s="980"/>
      <c r="G29" s="980"/>
      <c r="H29" s="980"/>
      <c r="I29" s="980"/>
      <c r="J29" s="980"/>
      <c r="K29" s="980"/>
      <c r="L29" s="980"/>
      <c r="M29" s="980"/>
      <c r="N29" s="980"/>
      <c r="O29" s="980"/>
      <c r="P29" s="989"/>
      <c r="Q29" s="321"/>
      <c r="R29" s="321"/>
      <c r="S29" s="321"/>
      <c r="T29" s="321"/>
      <c r="U29" s="321"/>
      <c r="V29" s="321"/>
      <c r="W29" s="321"/>
      <c r="X29" s="321"/>
      <c r="Y29" s="321"/>
      <c r="Z29" s="321"/>
      <c r="AA29" s="321"/>
      <c r="AB29" s="329"/>
      <c r="AC29" s="321"/>
      <c r="AD29" s="321"/>
    </row>
    <row r="30" spans="1:30" ht="15" customHeight="1">
      <c r="A30" s="321"/>
      <c r="B30" s="31"/>
      <c r="C30" s="991"/>
      <c r="D30" s="992"/>
      <c r="E30" s="992"/>
      <c r="F30" s="992"/>
      <c r="G30" s="992"/>
      <c r="H30" s="992"/>
      <c r="I30" s="992"/>
      <c r="J30" s="992"/>
      <c r="K30" s="992"/>
      <c r="L30" s="992"/>
      <c r="M30" s="992"/>
      <c r="N30" s="992"/>
      <c r="O30" s="992"/>
      <c r="P30" s="993"/>
      <c r="Q30" s="321"/>
      <c r="R30" s="334" t="s">
        <v>131</v>
      </c>
      <c r="S30" s="321"/>
      <c r="T30" s="321"/>
      <c r="U30" s="321"/>
      <c r="V30" s="321"/>
      <c r="W30" s="613" t="s">
        <v>23</v>
      </c>
      <c r="X30" s="994"/>
      <c r="Y30" s="994"/>
      <c r="Z30" s="994"/>
      <c r="AA30" s="981"/>
      <c r="AB30" s="329"/>
      <c r="AC30" s="321"/>
      <c r="AD30" s="321"/>
    </row>
    <row r="31" spans="1:30" ht="15" customHeight="1">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c r="A33" s="321"/>
      <c r="B33" s="31"/>
      <c r="C33" s="613" t="s">
        <v>133</v>
      </c>
      <c r="D33" s="994"/>
      <c r="E33" s="994"/>
      <c r="F33" s="994"/>
      <c r="G33" s="994"/>
      <c r="H33" s="994"/>
      <c r="I33" s="994"/>
      <c r="J33" s="994"/>
      <c r="K33" s="994"/>
      <c r="L33" s="994"/>
      <c r="M33" s="994"/>
      <c r="N33" s="994"/>
      <c r="O33" s="994"/>
      <c r="P33" s="994"/>
      <c r="Q33" s="994"/>
      <c r="R33" s="994"/>
      <c r="S33" s="994"/>
      <c r="T33" s="994"/>
      <c r="U33" s="994"/>
      <c r="V33" s="994"/>
      <c r="W33" s="994"/>
      <c r="X33" s="994"/>
      <c r="Y33" s="994"/>
      <c r="Z33" s="994"/>
      <c r="AA33" s="981"/>
      <c r="AB33" s="329"/>
      <c r="AC33" s="321"/>
      <c r="AD33" s="321"/>
    </row>
    <row r="34" spans="1:30" ht="15" customHeight="1">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c r="A36" s="321"/>
      <c r="B36" s="31"/>
      <c r="C36" s="613" t="s">
        <v>135</v>
      </c>
      <c r="D36" s="994"/>
      <c r="E36" s="994"/>
      <c r="F36" s="994"/>
      <c r="G36" s="994"/>
      <c r="H36" s="994"/>
      <c r="I36" s="994"/>
      <c r="J36" s="994"/>
      <c r="K36" s="981"/>
      <c r="L36" s="331"/>
      <c r="M36" s="613" t="s">
        <v>136</v>
      </c>
      <c r="N36" s="994"/>
      <c r="O36" s="994"/>
      <c r="P36" s="994"/>
      <c r="Q36" s="994"/>
      <c r="R36" s="994"/>
      <c r="S36" s="994"/>
      <c r="T36" s="994"/>
      <c r="U36" s="994"/>
      <c r="V36" s="994"/>
      <c r="W36" s="994"/>
      <c r="X36" s="994"/>
      <c r="Y36" s="994"/>
      <c r="Z36" s="994"/>
      <c r="AA36" s="981"/>
      <c r="AB36" s="337"/>
      <c r="AC36" s="321"/>
      <c r="AD36" s="321"/>
    </row>
    <row r="37" spans="1:30" ht="15" customHeight="1">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c r="A39" s="321"/>
      <c r="B39" s="31"/>
      <c r="C39" s="612" t="s">
        <v>799</v>
      </c>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81"/>
      <c r="AB39" s="329"/>
      <c r="AC39" s="321"/>
      <c r="AD39" s="321"/>
    </row>
    <row r="40" spans="1:30" ht="15" customHeight="1">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c r="A41" s="321"/>
      <c r="B41" s="31"/>
      <c r="C41" s="611" t="s">
        <v>139</v>
      </c>
      <c r="D41" s="990"/>
      <c r="E41" s="334"/>
      <c r="F41" s="608" t="s">
        <v>34</v>
      </c>
      <c r="G41" s="981"/>
      <c r="H41" s="334"/>
      <c r="I41" s="321"/>
      <c r="J41" s="341" t="s">
        <v>140</v>
      </c>
      <c r="K41" s="608">
        <v>1</v>
      </c>
      <c r="L41" s="994"/>
      <c r="M41" s="994"/>
      <c r="N41" s="981"/>
      <c r="O41" s="334"/>
      <c r="P41" s="334"/>
      <c r="Q41" s="325" t="s">
        <v>141</v>
      </c>
      <c r="R41" s="321"/>
      <c r="S41" s="334"/>
      <c r="T41" s="334"/>
      <c r="U41" s="334"/>
      <c r="V41" s="334"/>
      <c r="W41" s="608" t="s">
        <v>20</v>
      </c>
      <c r="X41" s="994"/>
      <c r="Y41" s="994"/>
      <c r="Z41" s="994"/>
      <c r="AA41" s="981"/>
      <c r="AB41" s="333"/>
      <c r="AC41" s="321"/>
      <c r="AD41" s="321"/>
    </row>
    <row r="42" spans="1:30" ht="15.75" customHeight="1">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c r="A43" s="321"/>
      <c r="B43" s="31"/>
      <c r="C43" s="321"/>
      <c r="D43" s="341" t="s">
        <v>142</v>
      </c>
      <c r="E43" s="334"/>
      <c r="F43" s="612"/>
      <c r="G43" s="994"/>
      <c r="H43" s="994"/>
      <c r="I43" s="994"/>
      <c r="J43" s="994"/>
      <c r="K43" s="994"/>
      <c r="L43" s="994"/>
      <c r="M43" s="981"/>
      <c r="N43" s="321"/>
      <c r="O43" s="341" t="s">
        <v>144</v>
      </c>
      <c r="P43" s="613">
        <v>0</v>
      </c>
      <c r="Q43" s="994"/>
      <c r="R43" s="994"/>
      <c r="S43" s="994"/>
      <c r="T43" s="994"/>
      <c r="U43" s="994"/>
      <c r="V43" s="994"/>
      <c r="W43" s="994"/>
      <c r="X43" s="994"/>
      <c r="Y43" s="994"/>
      <c r="Z43" s="994"/>
      <c r="AA43" s="981"/>
      <c r="AB43" s="329"/>
      <c r="AC43" s="321"/>
      <c r="AD43" s="321"/>
    </row>
    <row r="44" spans="1:30" ht="15.75" customHeight="1">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c r="A45" s="321"/>
      <c r="B45" s="31"/>
      <c r="C45" s="321"/>
      <c r="D45" s="341" t="s">
        <v>145</v>
      </c>
      <c r="E45" s="321"/>
      <c r="F45" s="609" t="s">
        <v>146</v>
      </c>
      <c r="G45" s="981"/>
      <c r="H45" s="321"/>
      <c r="I45" s="321"/>
      <c r="J45" s="334" t="s">
        <v>147</v>
      </c>
      <c r="K45" s="321"/>
      <c r="L45" s="609" t="s">
        <v>148</v>
      </c>
      <c r="M45" s="994"/>
      <c r="N45" s="981"/>
      <c r="O45" s="334"/>
      <c r="P45" s="334"/>
      <c r="Q45" s="321"/>
      <c r="R45" s="334" t="s">
        <v>149</v>
      </c>
      <c r="S45" s="334"/>
      <c r="T45" s="334"/>
      <c r="U45" s="334"/>
      <c r="V45" s="334"/>
      <c r="W45" s="614"/>
      <c r="X45" s="994"/>
      <c r="Y45" s="994"/>
      <c r="Z45" s="994"/>
      <c r="AA45" s="981"/>
      <c r="AB45" s="333"/>
      <c r="AC45" s="321"/>
      <c r="AD45" s="321"/>
    </row>
    <row r="46" spans="1:30" ht="15.75" customHeight="1">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c r="A47" s="321"/>
      <c r="B47" s="31"/>
      <c r="C47" s="342" t="s">
        <v>150</v>
      </c>
      <c r="D47" s="610">
        <v>2024</v>
      </c>
      <c r="E47" s="997"/>
      <c r="F47" s="998"/>
      <c r="G47" s="35"/>
      <c r="H47" s="325"/>
      <c r="I47" s="325"/>
      <c r="J47" s="325"/>
      <c r="K47" s="325"/>
      <c r="L47" s="325"/>
      <c r="M47" s="325"/>
      <c r="N47" s="325"/>
      <c r="O47" s="325"/>
      <c r="P47" s="325"/>
      <c r="Q47" s="606"/>
      <c r="R47" s="990"/>
      <c r="S47" s="990"/>
      <c r="T47" s="990"/>
      <c r="U47" s="990"/>
      <c r="V47" s="325"/>
      <c r="W47" s="325"/>
      <c r="X47" s="607"/>
      <c r="Y47" s="990"/>
      <c r="Z47" s="990"/>
      <c r="AA47" s="990"/>
      <c r="AB47" s="333"/>
      <c r="AC47" s="321"/>
      <c r="AD47" s="321"/>
    </row>
    <row r="48" spans="1:30" ht="5.25" customHeight="1">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c r="A49" s="321"/>
      <c r="B49" s="31"/>
      <c r="C49" s="334" t="s">
        <v>140</v>
      </c>
      <c r="D49" s="613">
        <v>1.2</v>
      </c>
      <c r="E49" s="994"/>
      <c r="F49" s="981"/>
      <c r="G49" s="321"/>
      <c r="H49" s="325"/>
      <c r="I49" s="325"/>
      <c r="J49" s="325"/>
      <c r="K49" s="325"/>
      <c r="L49" s="325"/>
      <c r="M49" s="325"/>
      <c r="N49" s="325"/>
      <c r="O49" s="325"/>
      <c r="P49" s="325"/>
      <c r="Q49" s="606"/>
      <c r="R49" s="990"/>
      <c r="S49" s="990"/>
      <c r="T49" s="990"/>
      <c r="U49" s="990"/>
      <c r="V49" s="325"/>
      <c r="W49" s="325"/>
      <c r="X49" s="607"/>
      <c r="Y49" s="990"/>
      <c r="Z49" s="990"/>
      <c r="AA49" s="990"/>
      <c r="AB49" s="326"/>
      <c r="AC49" s="321"/>
      <c r="AD49" s="321"/>
    </row>
    <row r="50" spans="1:30" ht="15.75" customHeight="1">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c r="A51" s="321"/>
      <c r="B51" s="31"/>
      <c r="C51" s="334"/>
      <c r="D51" s="608" t="s">
        <v>151</v>
      </c>
      <c r="E51" s="994"/>
      <c r="F51" s="994"/>
      <c r="G51" s="994"/>
      <c r="H51" s="994"/>
      <c r="I51" s="994"/>
      <c r="J51" s="994"/>
      <c r="K51" s="994"/>
      <c r="L51" s="994"/>
      <c r="M51" s="994"/>
      <c r="N51" s="994"/>
      <c r="O51" s="994"/>
      <c r="P51" s="994"/>
      <c r="Q51" s="994"/>
      <c r="R51" s="994"/>
      <c r="S51" s="994"/>
      <c r="T51" s="994"/>
      <c r="U51" s="994"/>
      <c r="V51" s="994"/>
      <c r="W51" s="994"/>
      <c r="X51" s="994"/>
      <c r="Y51" s="981"/>
      <c r="Z51" s="335"/>
      <c r="AA51" s="335"/>
      <c r="AB51" s="343"/>
      <c r="AC51" s="321"/>
      <c r="AD51" s="321"/>
    </row>
    <row r="52" spans="1:30" ht="15.75" customHeight="1">
      <c r="A52" s="321"/>
      <c r="B52" s="31"/>
      <c r="C52" s="321"/>
      <c r="D52" s="635" t="s">
        <v>152</v>
      </c>
      <c r="E52" s="994"/>
      <c r="F52" s="994"/>
      <c r="G52" s="994"/>
      <c r="H52" s="981"/>
      <c r="I52" s="631" t="s">
        <v>153</v>
      </c>
      <c r="J52" s="994"/>
      <c r="K52" s="994"/>
      <c r="L52" s="994"/>
      <c r="M52" s="994"/>
      <c r="N52" s="994"/>
      <c r="O52" s="994"/>
      <c r="P52" s="981"/>
      <c r="Q52" s="632" t="s">
        <v>154</v>
      </c>
      <c r="R52" s="994"/>
      <c r="S52" s="994"/>
      <c r="T52" s="994"/>
      <c r="U52" s="994"/>
      <c r="V52" s="994"/>
      <c r="W52" s="994"/>
      <c r="X52" s="994"/>
      <c r="Y52" s="981"/>
      <c r="Z52" s="335"/>
      <c r="AA52" s="335"/>
      <c r="AB52" s="343"/>
      <c r="AC52" s="321"/>
      <c r="AD52" s="321"/>
    </row>
    <row r="53" spans="1:30" ht="15.75" customHeight="1">
      <c r="A53" s="344"/>
      <c r="B53" s="39"/>
      <c r="C53" s="40"/>
      <c r="D53" s="636" t="s">
        <v>155</v>
      </c>
      <c r="E53" s="994"/>
      <c r="F53" s="994"/>
      <c r="G53" s="994"/>
      <c r="H53" s="981"/>
      <c r="I53" s="633" t="s">
        <v>156</v>
      </c>
      <c r="J53" s="994"/>
      <c r="K53" s="994"/>
      <c r="L53" s="994"/>
      <c r="M53" s="994"/>
      <c r="N53" s="994"/>
      <c r="O53" s="994"/>
      <c r="P53" s="981"/>
      <c r="Q53" s="634" t="s">
        <v>157</v>
      </c>
      <c r="R53" s="994"/>
      <c r="S53" s="994"/>
      <c r="T53" s="994"/>
      <c r="U53" s="994"/>
      <c r="V53" s="994"/>
      <c r="W53" s="994"/>
      <c r="X53" s="994"/>
      <c r="Y53" s="981"/>
      <c r="Z53" s="344"/>
      <c r="AA53" s="344"/>
      <c r="AB53" s="345"/>
      <c r="AC53" s="344"/>
      <c r="AD53" s="344"/>
    </row>
    <row r="54" spans="1:30" ht="15.75" customHeight="1">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c r="A55" s="348"/>
      <c r="B55" s="41"/>
      <c r="C55" s="624" t="s">
        <v>158</v>
      </c>
      <c r="D55" s="994"/>
      <c r="E55" s="994"/>
      <c r="F55" s="981"/>
      <c r="G55" s="629" t="s">
        <v>159</v>
      </c>
      <c r="H55" s="630" t="s">
        <v>160</v>
      </c>
      <c r="I55" s="986"/>
      <c r="J55" s="986"/>
      <c r="K55" s="986"/>
      <c r="L55" s="986"/>
      <c r="M55" s="986"/>
      <c r="N55" s="986"/>
      <c r="O55" s="986"/>
      <c r="P55" s="986"/>
      <c r="Q55" s="986"/>
      <c r="R55" s="986"/>
      <c r="S55" s="986"/>
      <c r="T55" s="986"/>
      <c r="U55" s="986"/>
      <c r="V55" s="986"/>
      <c r="W55" s="986"/>
      <c r="X55" s="986"/>
      <c r="Y55" s="986"/>
      <c r="Z55" s="986"/>
      <c r="AA55" s="987"/>
      <c r="AB55" s="343"/>
      <c r="AC55" s="348"/>
      <c r="AD55" s="348"/>
    </row>
    <row r="56" spans="1:30" ht="15.75" customHeight="1">
      <c r="A56" s="348"/>
      <c r="B56" s="41"/>
      <c r="C56" s="42" t="s">
        <v>161</v>
      </c>
      <c r="D56" s="43" t="s">
        <v>775</v>
      </c>
      <c r="E56" s="624" t="s">
        <v>162</v>
      </c>
      <c r="F56" s="981"/>
      <c r="G56" s="983"/>
      <c r="H56" s="991"/>
      <c r="I56" s="992"/>
      <c r="J56" s="992"/>
      <c r="K56" s="992"/>
      <c r="L56" s="992"/>
      <c r="M56" s="992"/>
      <c r="N56" s="992"/>
      <c r="O56" s="992"/>
      <c r="P56" s="992"/>
      <c r="Q56" s="992"/>
      <c r="R56" s="992"/>
      <c r="S56" s="992"/>
      <c r="T56" s="992"/>
      <c r="U56" s="992"/>
      <c r="V56" s="992"/>
      <c r="W56" s="992"/>
      <c r="X56" s="992"/>
      <c r="Y56" s="992"/>
      <c r="Z56" s="992"/>
      <c r="AA56" s="993"/>
      <c r="AB56" s="343"/>
      <c r="AC56" s="348"/>
      <c r="AD56" s="348"/>
    </row>
    <row r="57" spans="1:30" ht="15.75" customHeight="1">
      <c r="A57" s="348"/>
      <c r="B57" s="41"/>
      <c r="C57" s="44">
        <v>2024</v>
      </c>
      <c r="D57" s="45">
        <v>45474</v>
      </c>
      <c r="E57" s="623">
        <v>45656</v>
      </c>
      <c r="F57" s="981"/>
      <c r="G57" s="46">
        <v>1</v>
      </c>
      <c r="H57" s="628"/>
      <c r="I57" s="994"/>
      <c r="J57" s="994"/>
      <c r="K57" s="994"/>
      <c r="L57" s="994"/>
      <c r="M57" s="994"/>
      <c r="N57" s="994"/>
      <c r="O57" s="994"/>
      <c r="P57" s="994"/>
      <c r="Q57" s="994"/>
      <c r="R57" s="994"/>
      <c r="S57" s="994"/>
      <c r="T57" s="994"/>
      <c r="U57" s="994"/>
      <c r="V57" s="994"/>
      <c r="W57" s="994"/>
      <c r="X57" s="994"/>
      <c r="Y57" s="994"/>
      <c r="Z57" s="994"/>
      <c r="AA57" s="981"/>
      <c r="AB57" s="343"/>
      <c r="AC57" s="348"/>
      <c r="AD57" s="348"/>
    </row>
    <row r="58" spans="1:30" ht="15.75" customHeight="1">
      <c r="A58" s="348"/>
      <c r="B58" s="41"/>
      <c r="C58" s="44">
        <v>2025</v>
      </c>
      <c r="D58" s="45">
        <v>45658</v>
      </c>
      <c r="E58" s="623">
        <v>46021</v>
      </c>
      <c r="F58" s="981"/>
      <c r="G58" s="46">
        <v>1</v>
      </c>
      <c r="H58" s="628"/>
      <c r="I58" s="994"/>
      <c r="J58" s="994"/>
      <c r="K58" s="994"/>
      <c r="L58" s="994"/>
      <c r="M58" s="994"/>
      <c r="N58" s="994"/>
      <c r="O58" s="994"/>
      <c r="P58" s="994"/>
      <c r="Q58" s="994"/>
      <c r="R58" s="994"/>
      <c r="S58" s="994"/>
      <c r="T58" s="994"/>
      <c r="U58" s="994"/>
      <c r="V58" s="994"/>
      <c r="W58" s="994"/>
      <c r="X58" s="994"/>
      <c r="Y58" s="994"/>
      <c r="Z58" s="994"/>
      <c r="AA58" s="981"/>
      <c r="AB58" s="343"/>
      <c r="AC58" s="348"/>
      <c r="AD58" s="348"/>
    </row>
    <row r="59" spans="1:30" ht="15.75" customHeight="1">
      <c r="A59" s="348"/>
      <c r="B59" s="41"/>
      <c r="C59" s="44">
        <v>2026</v>
      </c>
      <c r="D59" s="45">
        <v>46023</v>
      </c>
      <c r="E59" s="623">
        <v>46386</v>
      </c>
      <c r="F59" s="981"/>
      <c r="G59" s="46">
        <v>1</v>
      </c>
      <c r="H59" s="628"/>
      <c r="I59" s="994"/>
      <c r="J59" s="994"/>
      <c r="K59" s="994"/>
      <c r="L59" s="994"/>
      <c r="M59" s="994"/>
      <c r="N59" s="994"/>
      <c r="O59" s="994"/>
      <c r="P59" s="994"/>
      <c r="Q59" s="994"/>
      <c r="R59" s="994"/>
      <c r="S59" s="994"/>
      <c r="T59" s="994"/>
      <c r="U59" s="994"/>
      <c r="V59" s="994"/>
      <c r="W59" s="994"/>
      <c r="X59" s="994"/>
      <c r="Y59" s="994"/>
      <c r="Z59" s="994"/>
      <c r="AA59" s="981"/>
      <c r="AB59" s="343"/>
      <c r="AC59" s="348"/>
      <c r="AD59" s="348"/>
    </row>
    <row r="60" spans="1:30" ht="15.75" customHeight="1">
      <c r="A60" s="348"/>
      <c r="B60" s="41"/>
      <c r="C60" s="44">
        <v>2027</v>
      </c>
      <c r="D60" s="45">
        <v>46388</v>
      </c>
      <c r="E60" s="623">
        <v>46751</v>
      </c>
      <c r="F60" s="981"/>
      <c r="G60" s="46">
        <v>1</v>
      </c>
      <c r="H60" s="628"/>
      <c r="I60" s="994"/>
      <c r="J60" s="994"/>
      <c r="K60" s="994"/>
      <c r="L60" s="994"/>
      <c r="M60" s="994"/>
      <c r="N60" s="994"/>
      <c r="O60" s="994"/>
      <c r="P60" s="994"/>
      <c r="Q60" s="994"/>
      <c r="R60" s="994"/>
      <c r="S60" s="994"/>
      <c r="T60" s="994"/>
      <c r="U60" s="994"/>
      <c r="V60" s="994"/>
      <c r="W60" s="994"/>
      <c r="X60" s="994"/>
      <c r="Y60" s="994"/>
      <c r="Z60" s="994"/>
      <c r="AA60" s="981"/>
      <c r="AB60" s="343"/>
      <c r="AC60" s="348"/>
      <c r="AD60" s="348"/>
    </row>
    <row r="61" spans="1:30" ht="15.75" customHeight="1">
      <c r="A61" s="348"/>
      <c r="B61" s="41"/>
      <c r="C61" s="44"/>
      <c r="D61" s="44"/>
      <c r="E61" s="624"/>
      <c r="F61" s="981"/>
      <c r="G61" s="43"/>
      <c r="H61" s="624"/>
      <c r="I61" s="994"/>
      <c r="J61" s="994"/>
      <c r="K61" s="994"/>
      <c r="L61" s="994"/>
      <c r="M61" s="994"/>
      <c r="N61" s="994"/>
      <c r="O61" s="994"/>
      <c r="P61" s="994"/>
      <c r="Q61" s="994"/>
      <c r="R61" s="994"/>
      <c r="S61" s="994"/>
      <c r="T61" s="994"/>
      <c r="U61" s="994"/>
      <c r="V61" s="994"/>
      <c r="W61" s="994"/>
      <c r="X61" s="994"/>
      <c r="Y61" s="994"/>
      <c r="Z61" s="994"/>
      <c r="AA61" s="981"/>
      <c r="AB61" s="343"/>
      <c r="AC61" s="348"/>
      <c r="AD61" s="348"/>
    </row>
    <row r="62" spans="1:30" ht="15.75" customHeight="1">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c r="A63" s="321"/>
      <c r="B63" s="31"/>
      <c r="C63" s="611" t="s">
        <v>163</v>
      </c>
      <c r="D63" s="990"/>
      <c r="E63" s="334"/>
      <c r="F63" s="325" t="s">
        <v>164</v>
      </c>
      <c r="G63" s="47"/>
      <c r="H63" s="336"/>
      <c r="I63" s="325" t="s">
        <v>165</v>
      </c>
      <c r="J63" s="321"/>
      <c r="K63" s="609"/>
      <c r="L63" s="981"/>
      <c r="M63" s="334"/>
      <c r="N63" s="321"/>
      <c r="O63" s="321"/>
      <c r="P63" s="321"/>
      <c r="Q63" s="321"/>
      <c r="R63" s="321"/>
      <c r="S63" s="321"/>
      <c r="T63" s="321"/>
      <c r="U63" s="321"/>
      <c r="V63" s="321"/>
      <c r="W63" s="321"/>
      <c r="X63" s="321"/>
      <c r="Y63" s="321"/>
      <c r="Z63" s="321"/>
      <c r="AA63" s="321"/>
      <c r="AB63" s="329"/>
      <c r="AC63" s="321"/>
      <c r="AD63" s="321"/>
    </row>
    <row r="64" spans="1:30" ht="15.75" customHeight="1">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c r="A65" s="321"/>
      <c r="B65" s="622" t="s">
        <v>166</v>
      </c>
      <c r="C65" s="994"/>
      <c r="D65" s="994"/>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81"/>
      <c r="AC65" s="321"/>
      <c r="AD65" s="321"/>
    </row>
    <row r="66" spans="1:30" ht="15.75" customHeight="1">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c r="A67" s="321"/>
      <c r="B67" s="624" t="s">
        <v>161</v>
      </c>
      <c r="C67" s="981"/>
      <c r="D67" s="43"/>
      <c r="E67" s="624" t="s">
        <v>167</v>
      </c>
      <c r="F67" s="981"/>
      <c r="G67" s="43"/>
      <c r="H67" s="608" t="s">
        <v>168</v>
      </c>
      <c r="I67" s="981"/>
      <c r="J67" s="624"/>
      <c r="K67" s="981"/>
      <c r="L67" s="627"/>
      <c r="M67" s="990"/>
      <c r="N67" s="43" t="s">
        <v>169</v>
      </c>
      <c r="O67" s="624"/>
      <c r="P67" s="994"/>
      <c r="Q67" s="981"/>
      <c r="R67" s="624" t="s">
        <v>170</v>
      </c>
      <c r="S67" s="994"/>
      <c r="T67" s="981"/>
      <c r="U67" s="624"/>
      <c r="V67" s="994"/>
      <c r="W67" s="981"/>
      <c r="X67" s="624" t="s">
        <v>171</v>
      </c>
      <c r="Y67" s="981"/>
      <c r="Z67" s="624"/>
      <c r="AA67" s="994"/>
      <c r="AB67" s="981"/>
      <c r="AC67" s="321"/>
      <c r="AD67" s="321"/>
    </row>
    <row r="68" spans="1:30" ht="15.75" customHeight="1">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c r="A69" s="321"/>
      <c r="B69" s="622" t="s">
        <v>172</v>
      </c>
      <c r="C69" s="981"/>
      <c r="D69" s="625"/>
      <c r="E69" s="992"/>
      <c r="F69" s="992"/>
      <c r="G69" s="992"/>
      <c r="H69" s="992"/>
      <c r="I69" s="992"/>
      <c r="J69" s="992"/>
      <c r="K69" s="992"/>
      <c r="L69" s="992"/>
      <c r="M69" s="992"/>
      <c r="N69" s="992"/>
      <c r="O69" s="992"/>
      <c r="P69" s="992"/>
      <c r="Q69" s="992"/>
      <c r="R69" s="992"/>
      <c r="S69" s="992"/>
      <c r="T69" s="992"/>
      <c r="U69" s="992"/>
      <c r="V69" s="992"/>
      <c r="W69" s="992"/>
      <c r="X69" s="992"/>
      <c r="Y69" s="992"/>
      <c r="Z69" s="992"/>
      <c r="AA69" s="992"/>
      <c r="AB69" s="993"/>
      <c r="AC69" s="321"/>
      <c r="AD69" s="321"/>
    </row>
    <row r="70" spans="1:30" ht="15.75" customHeight="1">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c r="A71" s="321"/>
      <c r="B71" s="622" t="s">
        <v>173</v>
      </c>
      <c r="C71" s="981"/>
      <c r="D71" s="626"/>
      <c r="E71" s="992"/>
      <c r="F71" s="992"/>
      <c r="G71" s="992"/>
      <c r="H71" s="992"/>
      <c r="I71" s="992"/>
      <c r="J71" s="992"/>
      <c r="K71" s="992"/>
      <c r="L71" s="992"/>
      <c r="M71" s="992"/>
      <c r="N71" s="992"/>
      <c r="O71" s="992"/>
      <c r="P71" s="992"/>
      <c r="Q71" s="992"/>
      <c r="R71" s="992"/>
      <c r="S71" s="992"/>
      <c r="T71" s="992"/>
      <c r="U71" s="992"/>
      <c r="V71" s="992"/>
      <c r="W71" s="992"/>
      <c r="X71" s="992"/>
      <c r="Y71" s="992"/>
      <c r="Z71" s="992"/>
      <c r="AA71" s="992"/>
      <c r="AB71" s="993"/>
      <c r="AC71" s="321"/>
      <c r="AD71" s="321"/>
    </row>
    <row r="72" spans="1:30" ht="15.75" customHeight="1">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c r="A73" s="321"/>
      <c r="B73" s="622" t="s">
        <v>174</v>
      </c>
      <c r="C73" s="981"/>
      <c r="D73" s="626"/>
      <c r="E73" s="992"/>
      <c r="F73" s="992"/>
      <c r="G73" s="992"/>
      <c r="H73" s="992"/>
      <c r="I73" s="992"/>
      <c r="J73" s="992"/>
      <c r="K73" s="992"/>
      <c r="L73" s="992"/>
      <c r="M73" s="992"/>
      <c r="N73" s="992"/>
      <c r="O73" s="992"/>
      <c r="P73" s="992"/>
      <c r="Q73" s="992"/>
      <c r="R73" s="992"/>
      <c r="S73" s="992"/>
      <c r="T73" s="992"/>
      <c r="U73" s="992"/>
      <c r="V73" s="992"/>
      <c r="W73" s="992"/>
      <c r="X73" s="992"/>
      <c r="Y73" s="992"/>
      <c r="Z73" s="992"/>
      <c r="AA73" s="992"/>
      <c r="AB73" s="993"/>
      <c r="AC73" s="321"/>
      <c r="AD73" s="321"/>
    </row>
    <row r="74" spans="1:30" ht="15.75" customHeight="1">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c r="A75" s="321"/>
      <c r="B75" s="622" t="s">
        <v>175</v>
      </c>
      <c r="C75" s="981"/>
      <c r="D75" s="626"/>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3"/>
      <c r="AC75" s="321"/>
      <c r="AD75" s="321"/>
    </row>
    <row r="76" spans="1:30" ht="15.75" customHeight="1">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c r="A77" s="321"/>
      <c r="B77" s="622" t="s">
        <v>176</v>
      </c>
      <c r="C77" s="981"/>
      <c r="D77" s="626"/>
      <c r="E77" s="992"/>
      <c r="F77" s="992"/>
      <c r="G77" s="992"/>
      <c r="H77" s="992"/>
      <c r="I77" s="992"/>
      <c r="J77" s="992"/>
      <c r="K77" s="992"/>
      <c r="L77" s="992"/>
      <c r="M77" s="992"/>
      <c r="N77" s="992"/>
      <c r="O77" s="992"/>
      <c r="P77" s="992"/>
      <c r="Q77" s="992"/>
      <c r="R77" s="992"/>
      <c r="S77" s="992"/>
      <c r="T77" s="992"/>
      <c r="U77" s="992"/>
      <c r="V77" s="992"/>
      <c r="W77" s="992"/>
      <c r="X77" s="992"/>
      <c r="Y77" s="992"/>
      <c r="Z77" s="992"/>
      <c r="AA77" s="992"/>
      <c r="AB77" s="993"/>
      <c r="AC77" s="321"/>
      <c r="AD77" s="321"/>
    </row>
    <row r="78" spans="1:30" ht="15.75" customHeight="1">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c r="A79" s="321"/>
      <c r="B79" s="622" t="s">
        <v>177</v>
      </c>
      <c r="C79" s="994"/>
      <c r="D79" s="994"/>
      <c r="E79" s="994"/>
      <c r="F79" s="994"/>
      <c r="G79" s="994"/>
      <c r="H79" s="994"/>
      <c r="I79" s="994"/>
      <c r="J79" s="994"/>
      <c r="K79" s="994"/>
      <c r="L79" s="994"/>
      <c r="M79" s="994"/>
      <c r="N79" s="994"/>
      <c r="O79" s="994"/>
      <c r="P79" s="994"/>
      <c r="Q79" s="994"/>
      <c r="R79" s="994"/>
      <c r="S79" s="994"/>
      <c r="T79" s="994"/>
      <c r="U79" s="994"/>
      <c r="V79" s="994"/>
      <c r="W79" s="994"/>
      <c r="X79" s="994"/>
      <c r="Y79" s="994"/>
      <c r="Z79" s="994"/>
      <c r="AA79" s="994"/>
      <c r="AB79" s="981"/>
      <c r="AC79" s="321"/>
      <c r="AD79" s="321"/>
    </row>
    <row r="80" spans="1:30" ht="15.75" customHeight="1">
      <c r="A80" s="321"/>
      <c r="B80" s="608" t="s">
        <v>122</v>
      </c>
      <c r="C80" s="981"/>
      <c r="D80" s="52" t="s">
        <v>178</v>
      </c>
      <c r="E80" s="608" t="s">
        <v>179</v>
      </c>
      <c r="F80" s="981"/>
      <c r="G80" s="608" t="s">
        <v>177</v>
      </c>
      <c r="H80" s="994"/>
      <c r="I80" s="994"/>
      <c r="J80" s="994"/>
      <c r="K80" s="994"/>
      <c r="L80" s="994"/>
      <c r="M80" s="994"/>
      <c r="N80" s="994"/>
      <c r="O80" s="981"/>
      <c r="P80" s="608" t="s">
        <v>180</v>
      </c>
      <c r="Q80" s="994"/>
      <c r="R80" s="994"/>
      <c r="S80" s="994"/>
      <c r="T80" s="994"/>
      <c r="U80" s="994"/>
      <c r="V80" s="994"/>
      <c r="W80" s="994"/>
      <c r="X80" s="994"/>
      <c r="Y80" s="994"/>
      <c r="Z80" s="994"/>
      <c r="AA80" s="994"/>
      <c r="AB80" s="981"/>
      <c r="AC80" s="321"/>
      <c r="AD80" s="321"/>
    </row>
    <row r="81" spans="1:30" ht="15.75" customHeight="1">
      <c r="A81" s="321"/>
      <c r="B81" s="608"/>
      <c r="C81" s="981"/>
      <c r="D81" s="37"/>
      <c r="E81" s="608"/>
      <c r="F81" s="981"/>
      <c r="G81" s="621"/>
      <c r="H81" s="994"/>
      <c r="I81" s="994"/>
      <c r="J81" s="994"/>
      <c r="K81" s="994"/>
      <c r="L81" s="994"/>
      <c r="M81" s="994"/>
      <c r="N81" s="994"/>
      <c r="O81" s="981"/>
      <c r="P81" s="621"/>
      <c r="Q81" s="994"/>
      <c r="R81" s="994"/>
      <c r="S81" s="994"/>
      <c r="T81" s="994"/>
      <c r="U81" s="994"/>
      <c r="V81" s="994"/>
      <c r="W81" s="994"/>
      <c r="X81" s="994"/>
      <c r="Y81" s="994"/>
      <c r="Z81" s="994"/>
      <c r="AA81" s="994"/>
      <c r="AB81" s="981"/>
      <c r="AC81" s="321"/>
      <c r="AD81" s="321"/>
    </row>
    <row r="82" spans="1:30" ht="15.75" customHeight="1">
      <c r="A82" s="321"/>
      <c r="B82" s="608"/>
      <c r="C82" s="981"/>
      <c r="D82" s="37"/>
      <c r="E82" s="608"/>
      <c r="F82" s="981"/>
      <c r="G82" s="621"/>
      <c r="H82" s="994"/>
      <c r="I82" s="994"/>
      <c r="J82" s="994"/>
      <c r="K82" s="994"/>
      <c r="L82" s="994"/>
      <c r="M82" s="994"/>
      <c r="N82" s="994"/>
      <c r="O82" s="981"/>
      <c r="P82" s="621"/>
      <c r="Q82" s="994"/>
      <c r="R82" s="994"/>
      <c r="S82" s="994"/>
      <c r="T82" s="994"/>
      <c r="U82" s="994"/>
      <c r="V82" s="994"/>
      <c r="W82" s="994"/>
      <c r="X82" s="994"/>
      <c r="Y82" s="994"/>
      <c r="Z82" s="994"/>
      <c r="AA82" s="994"/>
      <c r="AB82" s="981"/>
      <c r="AC82" s="321"/>
      <c r="AD82" s="321"/>
    </row>
    <row r="83" spans="1:30" ht="26.25" customHeight="1">
      <c r="A83" s="321"/>
      <c r="B83" s="620" t="s">
        <v>181</v>
      </c>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81"/>
      <c r="AC83" s="321"/>
      <c r="AD83" s="354"/>
    </row>
    <row r="84" spans="1:30"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row>
    <row r="3" spans="1:30"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row>
    <row r="4" spans="1:30"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row>
    <row r="5" spans="1:30"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row>
    <row r="6" spans="1:30"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row>
    <row r="7" spans="1:30"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c r="A10" s="321"/>
      <c r="B10" s="31"/>
      <c r="C10" s="607" t="s">
        <v>123</v>
      </c>
      <c r="D10" s="990"/>
      <c r="E10" s="608" t="s">
        <v>800</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row>
    <row r="11" spans="1:30"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row>
    <row r="12" spans="1:30" ht="29.25" customHeight="1">
      <c r="A12" s="321"/>
      <c r="B12" s="31"/>
      <c r="C12" s="607" t="s">
        <v>125</v>
      </c>
      <c r="D12" s="990"/>
      <c r="E12" s="615" t="s">
        <v>748</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row>
    <row r="13" spans="1:30"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c r="A14" s="321"/>
      <c r="B14" s="31"/>
      <c r="C14" s="607" t="s">
        <v>768</v>
      </c>
      <c r="D14" s="990"/>
      <c r="E14" s="617" t="s">
        <v>801</v>
      </c>
      <c r="F14" s="986"/>
      <c r="G14" s="986"/>
      <c r="H14" s="986"/>
      <c r="I14" s="986"/>
      <c r="J14" s="986"/>
      <c r="K14" s="986"/>
      <c r="L14" s="986"/>
      <c r="M14" s="986"/>
      <c r="N14" s="986"/>
      <c r="O14" s="986"/>
      <c r="P14" s="986"/>
      <c r="Q14" s="986"/>
      <c r="R14" s="986"/>
      <c r="S14" s="986"/>
      <c r="T14" s="986"/>
      <c r="U14" s="986"/>
      <c r="V14" s="986"/>
      <c r="W14" s="986"/>
      <c r="X14" s="986"/>
      <c r="Y14" s="986"/>
      <c r="Z14" s="986"/>
      <c r="AA14" s="987"/>
      <c r="AB14" s="329"/>
      <c r="AC14" s="321"/>
      <c r="AD14" s="321"/>
    </row>
    <row r="15" spans="1:30" ht="15.75" customHeight="1">
      <c r="A15" s="321"/>
      <c r="B15" s="31"/>
      <c r="C15" s="331"/>
      <c r="D15" s="331"/>
      <c r="E15" s="991"/>
      <c r="F15" s="992"/>
      <c r="G15" s="992"/>
      <c r="H15" s="992"/>
      <c r="I15" s="992"/>
      <c r="J15" s="992"/>
      <c r="K15" s="992"/>
      <c r="L15" s="992"/>
      <c r="M15" s="992"/>
      <c r="N15" s="992"/>
      <c r="O15" s="992"/>
      <c r="P15" s="992"/>
      <c r="Q15" s="992"/>
      <c r="R15" s="992"/>
      <c r="S15" s="992"/>
      <c r="T15" s="992"/>
      <c r="U15" s="992"/>
      <c r="V15" s="992"/>
      <c r="W15" s="992"/>
      <c r="X15" s="992"/>
      <c r="Y15" s="992"/>
      <c r="Z15" s="992"/>
      <c r="AA15" s="993"/>
      <c r="AB15" s="329"/>
      <c r="AC15" s="321"/>
      <c r="AD15" s="321"/>
    </row>
    <row r="16" spans="1:30" ht="15" customHeight="1">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c r="A17" s="321"/>
      <c r="B17" s="31"/>
      <c r="C17" s="607" t="s">
        <v>770</v>
      </c>
      <c r="D17" s="990"/>
      <c r="E17" s="977" t="s">
        <v>785</v>
      </c>
      <c r="F17" s="986"/>
      <c r="G17" s="986"/>
      <c r="H17" s="986"/>
      <c r="I17" s="986"/>
      <c r="J17" s="986"/>
      <c r="K17" s="986"/>
      <c r="L17" s="986"/>
      <c r="M17" s="986"/>
      <c r="N17" s="986"/>
      <c r="O17" s="986"/>
      <c r="P17" s="986"/>
      <c r="Q17" s="986"/>
      <c r="R17" s="986"/>
      <c r="S17" s="986"/>
      <c r="T17" s="986"/>
      <c r="U17" s="986"/>
      <c r="V17" s="986"/>
      <c r="W17" s="986"/>
      <c r="X17" s="986"/>
      <c r="Y17" s="986"/>
      <c r="Z17" s="986"/>
      <c r="AA17" s="987"/>
      <c r="AB17" s="329"/>
      <c r="AC17" s="321"/>
      <c r="AD17" s="321"/>
    </row>
    <row r="18" spans="1:30" ht="15" customHeight="1">
      <c r="A18" s="321"/>
      <c r="B18" s="31"/>
      <c r="C18" s="331"/>
      <c r="D18" s="331"/>
      <c r="E18" s="991"/>
      <c r="F18" s="992"/>
      <c r="G18" s="992"/>
      <c r="H18" s="992"/>
      <c r="I18" s="992"/>
      <c r="J18" s="992"/>
      <c r="K18" s="992"/>
      <c r="L18" s="992"/>
      <c r="M18" s="992"/>
      <c r="N18" s="992"/>
      <c r="O18" s="992"/>
      <c r="P18" s="992"/>
      <c r="Q18" s="992"/>
      <c r="R18" s="992"/>
      <c r="S18" s="992"/>
      <c r="T18" s="992"/>
      <c r="U18" s="992"/>
      <c r="V18" s="992"/>
      <c r="W18" s="992"/>
      <c r="X18" s="992"/>
      <c r="Y18" s="992"/>
      <c r="Z18" s="992"/>
      <c r="AA18" s="993"/>
      <c r="AB18" s="329"/>
      <c r="AC18" s="321"/>
      <c r="AD18" s="321"/>
    </row>
    <row r="19" spans="1:30" ht="15" customHeight="1">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c r="A21" s="321"/>
      <c r="B21" s="31"/>
      <c r="C21" s="607" t="s">
        <v>127</v>
      </c>
      <c r="D21" s="990"/>
      <c r="E21" s="332"/>
      <c r="F21" s="606"/>
      <c r="G21" s="990"/>
      <c r="H21" s="990"/>
      <c r="I21" s="990"/>
      <c r="J21" s="990"/>
      <c r="K21" s="990"/>
      <c r="L21" s="990"/>
      <c r="M21" s="990"/>
      <c r="N21" s="990"/>
      <c r="O21" s="990"/>
      <c r="P21" s="990"/>
      <c r="Q21" s="990"/>
      <c r="R21" s="990"/>
      <c r="S21" s="990"/>
      <c r="T21" s="990"/>
      <c r="U21" s="990"/>
      <c r="V21" s="990"/>
      <c r="W21" s="990"/>
      <c r="X21" s="990"/>
      <c r="Y21" s="990"/>
      <c r="Z21" s="990"/>
      <c r="AA21" s="990"/>
      <c r="AB21" s="989"/>
      <c r="AC21" s="321"/>
      <c r="AD21" s="321"/>
    </row>
    <row r="22" spans="1:30" ht="29.25" customHeight="1">
      <c r="A22" s="321"/>
      <c r="B22" s="31"/>
      <c r="C22" s="608" t="s">
        <v>802</v>
      </c>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81"/>
      <c r="AB22" s="333"/>
      <c r="AC22" s="321"/>
      <c r="AD22" s="321"/>
    </row>
    <row r="23" spans="1:30" ht="15" customHeight="1">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c r="A25" s="321"/>
      <c r="B25" s="31"/>
      <c r="C25" s="976" t="s">
        <v>803</v>
      </c>
      <c r="D25" s="986"/>
      <c r="E25" s="986"/>
      <c r="F25" s="986"/>
      <c r="G25" s="986"/>
      <c r="H25" s="986"/>
      <c r="I25" s="986"/>
      <c r="J25" s="986"/>
      <c r="K25" s="986"/>
      <c r="L25" s="986"/>
      <c r="M25" s="986"/>
      <c r="N25" s="986"/>
      <c r="O25" s="986"/>
      <c r="P25" s="987"/>
      <c r="Q25" s="321"/>
      <c r="R25" s="609"/>
      <c r="S25" s="994"/>
      <c r="T25" s="994"/>
      <c r="U25" s="994"/>
      <c r="V25" s="994"/>
      <c r="W25" s="994"/>
      <c r="X25" s="994"/>
      <c r="Y25" s="994"/>
      <c r="Z25" s="994"/>
      <c r="AA25" s="981"/>
      <c r="AB25" s="329"/>
      <c r="AC25" s="321"/>
      <c r="AD25" s="321"/>
    </row>
    <row r="26" spans="1:30" ht="15" customHeight="1">
      <c r="A26" s="321"/>
      <c r="B26" s="31"/>
      <c r="C26" s="988"/>
      <c r="D26" s="980"/>
      <c r="E26" s="980"/>
      <c r="F26" s="980"/>
      <c r="G26" s="980"/>
      <c r="H26" s="980"/>
      <c r="I26" s="980"/>
      <c r="J26" s="980"/>
      <c r="K26" s="980"/>
      <c r="L26" s="980"/>
      <c r="M26" s="980"/>
      <c r="N26" s="980"/>
      <c r="O26" s="980"/>
      <c r="P26" s="989"/>
      <c r="Q26" s="321"/>
      <c r="R26" s="321"/>
      <c r="S26" s="321"/>
      <c r="T26" s="321"/>
      <c r="U26" s="321"/>
      <c r="V26" s="321"/>
      <c r="W26" s="321"/>
      <c r="X26" s="321"/>
      <c r="Y26" s="321"/>
      <c r="Z26" s="321"/>
      <c r="AA26" s="321"/>
      <c r="AB26" s="329"/>
      <c r="AC26" s="321"/>
      <c r="AD26" s="321"/>
    </row>
    <row r="27" spans="1:30" ht="15" customHeight="1">
      <c r="A27" s="321"/>
      <c r="B27" s="31"/>
      <c r="C27" s="988"/>
      <c r="D27" s="980"/>
      <c r="E27" s="980"/>
      <c r="F27" s="980"/>
      <c r="G27" s="980"/>
      <c r="H27" s="980"/>
      <c r="I27" s="980"/>
      <c r="J27" s="980"/>
      <c r="K27" s="980"/>
      <c r="L27" s="980"/>
      <c r="M27" s="980"/>
      <c r="N27" s="980"/>
      <c r="O27" s="980"/>
      <c r="P27" s="989"/>
      <c r="Q27" s="331"/>
      <c r="R27" s="334" t="s">
        <v>130</v>
      </c>
      <c r="S27" s="334"/>
      <c r="T27" s="334"/>
      <c r="U27" s="334"/>
      <c r="V27" s="334"/>
      <c r="W27" s="331"/>
      <c r="X27" s="331"/>
      <c r="Y27" s="331"/>
      <c r="Z27" s="321"/>
      <c r="AA27" s="331"/>
      <c r="AB27" s="329"/>
      <c r="AC27" s="321"/>
      <c r="AD27" s="321"/>
    </row>
    <row r="28" spans="1:30" ht="15" customHeight="1">
      <c r="A28" s="321"/>
      <c r="B28" s="31"/>
      <c r="C28" s="988"/>
      <c r="D28" s="980"/>
      <c r="E28" s="980"/>
      <c r="F28" s="980"/>
      <c r="G28" s="980"/>
      <c r="H28" s="980"/>
      <c r="I28" s="980"/>
      <c r="J28" s="980"/>
      <c r="K28" s="980"/>
      <c r="L28" s="980"/>
      <c r="M28" s="980"/>
      <c r="N28" s="980"/>
      <c r="O28" s="980"/>
      <c r="P28" s="989"/>
      <c r="Q28" s="321"/>
      <c r="R28" s="37"/>
      <c r="S28" s="321" t="s">
        <v>15</v>
      </c>
      <c r="T28" s="321"/>
      <c r="U28" s="37"/>
      <c r="V28" s="321" t="s">
        <v>27</v>
      </c>
      <c r="W28" s="321"/>
      <c r="X28" s="37"/>
      <c r="Y28" s="336" t="s">
        <v>46</v>
      </c>
      <c r="Z28" s="321"/>
      <c r="AA28" s="321"/>
      <c r="AB28" s="329"/>
      <c r="AC28" s="321"/>
      <c r="AD28" s="321"/>
    </row>
    <row r="29" spans="1:30" ht="15" customHeight="1">
      <c r="A29" s="321"/>
      <c r="B29" s="31"/>
      <c r="C29" s="988"/>
      <c r="D29" s="980"/>
      <c r="E29" s="980"/>
      <c r="F29" s="980"/>
      <c r="G29" s="980"/>
      <c r="H29" s="980"/>
      <c r="I29" s="980"/>
      <c r="J29" s="980"/>
      <c r="K29" s="980"/>
      <c r="L29" s="980"/>
      <c r="M29" s="980"/>
      <c r="N29" s="980"/>
      <c r="O29" s="980"/>
      <c r="P29" s="989"/>
      <c r="Q29" s="321"/>
      <c r="R29" s="321"/>
      <c r="S29" s="321"/>
      <c r="T29" s="321"/>
      <c r="U29" s="321"/>
      <c r="V29" s="321"/>
      <c r="W29" s="321"/>
      <c r="X29" s="321"/>
      <c r="Y29" s="321"/>
      <c r="Z29" s="321"/>
      <c r="AA29" s="321"/>
      <c r="AB29" s="329"/>
      <c r="AC29" s="321"/>
      <c r="AD29" s="321"/>
    </row>
    <row r="30" spans="1:30" ht="15" customHeight="1">
      <c r="A30" s="321"/>
      <c r="B30" s="31"/>
      <c r="C30" s="991"/>
      <c r="D30" s="992"/>
      <c r="E30" s="992"/>
      <c r="F30" s="992"/>
      <c r="G30" s="992"/>
      <c r="H30" s="992"/>
      <c r="I30" s="992"/>
      <c r="J30" s="992"/>
      <c r="K30" s="992"/>
      <c r="L30" s="992"/>
      <c r="M30" s="992"/>
      <c r="N30" s="992"/>
      <c r="O30" s="992"/>
      <c r="P30" s="993"/>
      <c r="Q30" s="321"/>
      <c r="R30" s="334" t="s">
        <v>131</v>
      </c>
      <c r="S30" s="321"/>
      <c r="T30" s="321"/>
      <c r="U30" s="321"/>
      <c r="V30" s="321"/>
      <c r="W30" s="613" t="s">
        <v>23</v>
      </c>
      <c r="X30" s="994"/>
      <c r="Y30" s="994"/>
      <c r="Z30" s="994"/>
      <c r="AA30" s="981"/>
      <c r="AB30" s="329"/>
      <c r="AC30" s="321"/>
      <c r="AD30" s="321"/>
    </row>
    <row r="31" spans="1:30" ht="15" customHeight="1">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c r="A33" s="321"/>
      <c r="B33" s="31"/>
      <c r="C33" s="613" t="s">
        <v>733</v>
      </c>
      <c r="D33" s="994"/>
      <c r="E33" s="994"/>
      <c r="F33" s="994"/>
      <c r="G33" s="994"/>
      <c r="H33" s="994"/>
      <c r="I33" s="994"/>
      <c r="J33" s="994"/>
      <c r="K33" s="994"/>
      <c r="L33" s="994"/>
      <c r="M33" s="994"/>
      <c r="N33" s="994"/>
      <c r="O33" s="994"/>
      <c r="P33" s="994"/>
      <c r="Q33" s="994"/>
      <c r="R33" s="994"/>
      <c r="S33" s="994"/>
      <c r="T33" s="994"/>
      <c r="U33" s="994"/>
      <c r="V33" s="994"/>
      <c r="W33" s="994"/>
      <c r="X33" s="994"/>
      <c r="Y33" s="994"/>
      <c r="Z33" s="994"/>
      <c r="AA33" s="981"/>
      <c r="AB33" s="329"/>
      <c r="AC33" s="321"/>
      <c r="AD33" s="321"/>
    </row>
    <row r="34" spans="1:30" ht="15" customHeight="1">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c r="A36" s="321"/>
      <c r="B36" s="31"/>
      <c r="C36" s="613" t="s">
        <v>730</v>
      </c>
      <c r="D36" s="994"/>
      <c r="E36" s="994"/>
      <c r="F36" s="994"/>
      <c r="G36" s="994"/>
      <c r="H36" s="994"/>
      <c r="I36" s="994"/>
      <c r="J36" s="994"/>
      <c r="K36" s="981"/>
      <c r="L36" s="331"/>
      <c r="M36" s="613" t="s">
        <v>734</v>
      </c>
      <c r="N36" s="994"/>
      <c r="O36" s="994"/>
      <c r="P36" s="994"/>
      <c r="Q36" s="994"/>
      <c r="R36" s="994"/>
      <c r="S36" s="994"/>
      <c r="T36" s="994"/>
      <c r="U36" s="994"/>
      <c r="V36" s="994"/>
      <c r="W36" s="994"/>
      <c r="X36" s="994"/>
      <c r="Y36" s="994"/>
      <c r="Z36" s="994"/>
      <c r="AA36" s="981"/>
      <c r="AB36" s="337"/>
      <c r="AC36" s="321"/>
      <c r="AD36" s="321"/>
    </row>
    <row r="37" spans="1:30" ht="15" customHeight="1">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c r="A39" s="321"/>
      <c r="B39" s="31"/>
      <c r="C39" s="612" t="s">
        <v>735</v>
      </c>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81"/>
      <c r="AB39" s="329"/>
      <c r="AC39" s="321"/>
      <c r="AD39" s="321"/>
    </row>
    <row r="40" spans="1:30" ht="15" customHeight="1">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c r="A41" s="321"/>
      <c r="B41" s="31"/>
      <c r="C41" s="611" t="s">
        <v>139</v>
      </c>
      <c r="D41" s="990"/>
      <c r="E41" s="334"/>
      <c r="F41" s="608" t="s">
        <v>34</v>
      </c>
      <c r="G41" s="981"/>
      <c r="H41" s="334"/>
      <c r="I41" s="321"/>
      <c r="J41" s="341" t="s">
        <v>140</v>
      </c>
      <c r="K41" s="608">
        <v>1</v>
      </c>
      <c r="L41" s="994"/>
      <c r="M41" s="994"/>
      <c r="N41" s="981"/>
      <c r="O41" s="334"/>
      <c r="P41" s="334"/>
      <c r="Q41" s="325" t="s">
        <v>141</v>
      </c>
      <c r="R41" s="321"/>
      <c r="S41" s="334"/>
      <c r="T41" s="334"/>
      <c r="U41" s="334"/>
      <c r="V41" s="334"/>
      <c r="W41" s="608" t="s">
        <v>20</v>
      </c>
      <c r="X41" s="994"/>
      <c r="Y41" s="994"/>
      <c r="Z41" s="994"/>
      <c r="AA41" s="981"/>
      <c r="AB41" s="333"/>
      <c r="AC41" s="321"/>
      <c r="AD41" s="321"/>
    </row>
    <row r="42" spans="1:30" ht="15.75" customHeight="1">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c r="A43" s="321"/>
      <c r="B43" s="31"/>
      <c r="C43" s="321"/>
      <c r="D43" s="341" t="s">
        <v>142</v>
      </c>
      <c r="E43" s="334"/>
      <c r="F43" s="612"/>
      <c r="G43" s="994"/>
      <c r="H43" s="994"/>
      <c r="I43" s="994"/>
      <c r="J43" s="994"/>
      <c r="K43" s="994"/>
      <c r="L43" s="994"/>
      <c r="M43" s="981"/>
      <c r="N43" s="321"/>
      <c r="O43" s="341" t="s">
        <v>144</v>
      </c>
      <c r="P43" s="613">
        <v>0</v>
      </c>
      <c r="Q43" s="994"/>
      <c r="R43" s="994"/>
      <c r="S43" s="994"/>
      <c r="T43" s="994"/>
      <c r="U43" s="994"/>
      <c r="V43" s="994"/>
      <c r="W43" s="994"/>
      <c r="X43" s="994"/>
      <c r="Y43" s="994"/>
      <c r="Z43" s="994"/>
      <c r="AA43" s="981"/>
      <c r="AB43" s="329"/>
      <c r="AC43" s="321"/>
      <c r="AD43" s="321"/>
    </row>
    <row r="44" spans="1:30" ht="15.75" customHeight="1">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c r="A45" s="321"/>
      <c r="B45" s="31"/>
      <c r="C45" s="321"/>
      <c r="D45" s="341" t="s">
        <v>145</v>
      </c>
      <c r="E45" s="321"/>
      <c r="F45" s="609" t="s">
        <v>146</v>
      </c>
      <c r="G45" s="981"/>
      <c r="H45" s="321"/>
      <c r="I45" s="321"/>
      <c r="J45" s="334" t="s">
        <v>147</v>
      </c>
      <c r="K45" s="321"/>
      <c r="L45" s="609" t="s">
        <v>148</v>
      </c>
      <c r="M45" s="994"/>
      <c r="N45" s="981"/>
      <c r="O45" s="334"/>
      <c r="P45" s="334"/>
      <c r="Q45" s="321"/>
      <c r="R45" s="334" t="s">
        <v>149</v>
      </c>
      <c r="S45" s="334"/>
      <c r="T45" s="334"/>
      <c r="U45" s="334"/>
      <c r="V45" s="334"/>
      <c r="W45" s="614"/>
      <c r="X45" s="994"/>
      <c r="Y45" s="994"/>
      <c r="Z45" s="994"/>
      <c r="AA45" s="981"/>
      <c r="AB45" s="333"/>
      <c r="AC45" s="321"/>
      <c r="AD45" s="321"/>
    </row>
    <row r="46" spans="1:30" ht="15.75" customHeight="1">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c r="A47" s="321"/>
      <c r="B47" s="31"/>
      <c r="C47" s="342" t="s">
        <v>150</v>
      </c>
      <c r="D47" s="610">
        <v>2024</v>
      </c>
      <c r="E47" s="997"/>
      <c r="F47" s="998"/>
      <c r="G47" s="35"/>
      <c r="H47" s="325"/>
      <c r="I47" s="325"/>
      <c r="J47" s="325"/>
      <c r="K47" s="325"/>
      <c r="L47" s="325"/>
      <c r="M47" s="325"/>
      <c r="N47" s="325"/>
      <c r="O47" s="325"/>
      <c r="P47" s="325"/>
      <c r="Q47" s="606"/>
      <c r="R47" s="990"/>
      <c r="S47" s="990"/>
      <c r="T47" s="990"/>
      <c r="U47" s="990"/>
      <c r="V47" s="325"/>
      <c r="W47" s="325"/>
      <c r="X47" s="607"/>
      <c r="Y47" s="990"/>
      <c r="Z47" s="990"/>
      <c r="AA47" s="990"/>
      <c r="AB47" s="333"/>
      <c r="AC47" s="321"/>
      <c r="AD47" s="321"/>
    </row>
    <row r="48" spans="1:30" ht="5.25" customHeight="1">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c r="A49" s="321"/>
      <c r="B49" s="31"/>
      <c r="C49" s="334" t="s">
        <v>140</v>
      </c>
      <c r="D49" s="613">
        <v>1.2</v>
      </c>
      <c r="E49" s="994"/>
      <c r="F49" s="981"/>
      <c r="G49" s="321"/>
      <c r="H49" s="325"/>
      <c r="I49" s="325"/>
      <c r="J49" s="325"/>
      <c r="K49" s="325"/>
      <c r="L49" s="325"/>
      <c r="M49" s="325"/>
      <c r="N49" s="325"/>
      <c r="O49" s="325"/>
      <c r="P49" s="325"/>
      <c r="Q49" s="606"/>
      <c r="R49" s="990"/>
      <c r="S49" s="990"/>
      <c r="T49" s="990"/>
      <c r="U49" s="990"/>
      <c r="V49" s="325"/>
      <c r="W49" s="325"/>
      <c r="X49" s="607"/>
      <c r="Y49" s="990"/>
      <c r="Z49" s="990"/>
      <c r="AA49" s="990"/>
      <c r="AB49" s="326"/>
      <c r="AC49" s="321"/>
      <c r="AD49" s="321"/>
    </row>
    <row r="50" spans="1:30" ht="15.75" customHeight="1">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c r="A51" s="321"/>
      <c r="B51" s="31"/>
      <c r="C51" s="334"/>
      <c r="D51" s="608" t="s">
        <v>151</v>
      </c>
      <c r="E51" s="994"/>
      <c r="F51" s="994"/>
      <c r="G51" s="994"/>
      <c r="H51" s="994"/>
      <c r="I51" s="994"/>
      <c r="J51" s="994"/>
      <c r="K51" s="994"/>
      <c r="L51" s="994"/>
      <c r="M51" s="994"/>
      <c r="N51" s="994"/>
      <c r="O51" s="994"/>
      <c r="P51" s="994"/>
      <c r="Q51" s="994"/>
      <c r="R51" s="994"/>
      <c r="S51" s="994"/>
      <c r="T51" s="994"/>
      <c r="U51" s="994"/>
      <c r="V51" s="994"/>
      <c r="W51" s="994"/>
      <c r="X51" s="994"/>
      <c r="Y51" s="981"/>
      <c r="Z51" s="335"/>
      <c r="AA51" s="335"/>
      <c r="AB51" s="343"/>
      <c r="AC51" s="321"/>
      <c r="AD51" s="321"/>
    </row>
    <row r="52" spans="1:30" ht="15.75" customHeight="1">
      <c r="A52" s="321"/>
      <c r="B52" s="31"/>
      <c r="C52" s="321"/>
      <c r="D52" s="635" t="s">
        <v>152</v>
      </c>
      <c r="E52" s="994"/>
      <c r="F52" s="994"/>
      <c r="G52" s="994"/>
      <c r="H52" s="981"/>
      <c r="I52" s="631" t="s">
        <v>153</v>
      </c>
      <c r="J52" s="994"/>
      <c r="K52" s="994"/>
      <c r="L52" s="994"/>
      <c r="M52" s="994"/>
      <c r="N52" s="994"/>
      <c r="O52" s="994"/>
      <c r="P52" s="981"/>
      <c r="Q52" s="632" t="s">
        <v>154</v>
      </c>
      <c r="R52" s="994"/>
      <c r="S52" s="994"/>
      <c r="T52" s="994"/>
      <c r="U52" s="994"/>
      <c r="V52" s="994"/>
      <c r="W52" s="994"/>
      <c r="X52" s="994"/>
      <c r="Y52" s="981"/>
      <c r="Z52" s="335"/>
      <c r="AA52" s="335"/>
      <c r="AB52" s="343"/>
      <c r="AC52" s="321"/>
      <c r="AD52" s="321"/>
    </row>
    <row r="53" spans="1:30" ht="15.75" customHeight="1">
      <c r="A53" s="344"/>
      <c r="B53" s="39"/>
      <c r="C53" s="40"/>
      <c r="D53" s="636" t="s">
        <v>155</v>
      </c>
      <c r="E53" s="994"/>
      <c r="F53" s="994"/>
      <c r="G53" s="994"/>
      <c r="H53" s="981"/>
      <c r="I53" s="633" t="s">
        <v>156</v>
      </c>
      <c r="J53" s="994"/>
      <c r="K53" s="994"/>
      <c r="L53" s="994"/>
      <c r="M53" s="994"/>
      <c r="N53" s="994"/>
      <c r="O53" s="994"/>
      <c r="P53" s="981"/>
      <c r="Q53" s="634" t="s">
        <v>157</v>
      </c>
      <c r="R53" s="994"/>
      <c r="S53" s="994"/>
      <c r="T53" s="994"/>
      <c r="U53" s="994"/>
      <c r="V53" s="994"/>
      <c r="W53" s="994"/>
      <c r="X53" s="994"/>
      <c r="Y53" s="981"/>
      <c r="Z53" s="344"/>
      <c r="AA53" s="344"/>
      <c r="AB53" s="345"/>
      <c r="AC53" s="344"/>
      <c r="AD53" s="344"/>
    </row>
    <row r="54" spans="1:30" ht="15.75" customHeight="1">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c r="A55" s="348"/>
      <c r="B55" s="41"/>
      <c r="C55" s="624" t="s">
        <v>158</v>
      </c>
      <c r="D55" s="994"/>
      <c r="E55" s="994"/>
      <c r="F55" s="981"/>
      <c r="G55" s="629" t="s">
        <v>159</v>
      </c>
      <c r="H55" s="630" t="s">
        <v>160</v>
      </c>
      <c r="I55" s="986"/>
      <c r="J55" s="986"/>
      <c r="K55" s="986"/>
      <c r="L55" s="986"/>
      <c r="M55" s="986"/>
      <c r="N55" s="986"/>
      <c r="O55" s="986"/>
      <c r="P55" s="986"/>
      <c r="Q55" s="986"/>
      <c r="R55" s="986"/>
      <c r="S55" s="986"/>
      <c r="T55" s="986"/>
      <c r="U55" s="986"/>
      <c r="V55" s="986"/>
      <c r="W55" s="986"/>
      <c r="X55" s="986"/>
      <c r="Y55" s="986"/>
      <c r="Z55" s="986"/>
      <c r="AA55" s="987"/>
      <c r="AB55" s="343"/>
      <c r="AC55" s="348"/>
      <c r="AD55" s="348"/>
    </row>
    <row r="56" spans="1:30" ht="15.75" customHeight="1">
      <c r="A56" s="348"/>
      <c r="B56" s="41"/>
      <c r="C56" s="42" t="s">
        <v>161</v>
      </c>
      <c r="D56" s="43" t="s">
        <v>775</v>
      </c>
      <c r="E56" s="624" t="s">
        <v>162</v>
      </c>
      <c r="F56" s="981"/>
      <c r="G56" s="983"/>
      <c r="H56" s="991"/>
      <c r="I56" s="992"/>
      <c r="J56" s="992"/>
      <c r="K56" s="992"/>
      <c r="L56" s="992"/>
      <c r="M56" s="992"/>
      <c r="N56" s="992"/>
      <c r="O56" s="992"/>
      <c r="P56" s="992"/>
      <c r="Q56" s="992"/>
      <c r="R56" s="992"/>
      <c r="S56" s="992"/>
      <c r="T56" s="992"/>
      <c r="U56" s="992"/>
      <c r="V56" s="992"/>
      <c r="W56" s="992"/>
      <c r="X56" s="992"/>
      <c r="Y56" s="992"/>
      <c r="Z56" s="992"/>
      <c r="AA56" s="993"/>
      <c r="AB56" s="343"/>
      <c r="AC56" s="348"/>
      <c r="AD56" s="348"/>
    </row>
    <row r="57" spans="1:30" ht="15.75" customHeight="1">
      <c r="A57" s="348"/>
      <c r="B57" s="41"/>
      <c r="C57" s="44">
        <v>2024</v>
      </c>
      <c r="D57" s="45">
        <v>45474</v>
      </c>
      <c r="E57" s="623">
        <v>45656</v>
      </c>
      <c r="F57" s="981"/>
      <c r="G57" s="46">
        <v>1</v>
      </c>
      <c r="H57" s="628"/>
      <c r="I57" s="994"/>
      <c r="J57" s="994"/>
      <c r="K57" s="994"/>
      <c r="L57" s="994"/>
      <c r="M57" s="994"/>
      <c r="N57" s="994"/>
      <c r="O57" s="994"/>
      <c r="P57" s="994"/>
      <c r="Q57" s="994"/>
      <c r="R57" s="994"/>
      <c r="S57" s="994"/>
      <c r="T57" s="994"/>
      <c r="U57" s="994"/>
      <c r="V57" s="994"/>
      <c r="W57" s="994"/>
      <c r="X57" s="994"/>
      <c r="Y57" s="994"/>
      <c r="Z57" s="994"/>
      <c r="AA57" s="981"/>
      <c r="AB57" s="343"/>
      <c r="AC57" s="348"/>
      <c r="AD57" s="348"/>
    </row>
    <row r="58" spans="1:30" ht="15.75" customHeight="1">
      <c r="A58" s="348"/>
      <c r="B58" s="41"/>
      <c r="C58" s="44">
        <v>2025</v>
      </c>
      <c r="D58" s="45">
        <v>45658</v>
      </c>
      <c r="E58" s="623">
        <v>46021</v>
      </c>
      <c r="F58" s="981"/>
      <c r="G58" s="46">
        <v>1</v>
      </c>
      <c r="H58" s="628"/>
      <c r="I58" s="994"/>
      <c r="J58" s="994"/>
      <c r="K58" s="994"/>
      <c r="L58" s="994"/>
      <c r="M58" s="994"/>
      <c r="N58" s="994"/>
      <c r="O58" s="994"/>
      <c r="P58" s="994"/>
      <c r="Q58" s="994"/>
      <c r="R58" s="994"/>
      <c r="S58" s="994"/>
      <c r="T58" s="994"/>
      <c r="U58" s="994"/>
      <c r="V58" s="994"/>
      <c r="W58" s="994"/>
      <c r="X58" s="994"/>
      <c r="Y58" s="994"/>
      <c r="Z58" s="994"/>
      <c r="AA58" s="981"/>
      <c r="AB58" s="343"/>
      <c r="AC58" s="348"/>
      <c r="AD58" s="348"/>
    </row>
    <row r="59" spans="1:30" ht="15.75" customHeight="1">
      <c r="A59" s="348"/>
      <c r="B59" s="41"/>
      <c r="C59" s="44">
        <v>2026</v>
      </c>
      <c r="D59" s="45">
        <v>46023</v>
      </c>
      <c r="E59" s="623">
        <v>46386</v>
      </c>
      <c r="F59" s="981"/>
      <c r="G59" s="46">
        <v>1</v>
      </c>
      <c r="H59" s="628"/>
      <c r="I59" s="994"/>
      <c r="J59" s="994"/>
      <c r="K59" s="994"/>
      <c r="L59" s="994"/>
      <c r="M59" s="994"/>
      <c r="N59" s="994"/>
      <c r="O59" s="994"/>
      <c r="P59" s="994"/>
      <c r="Q59" s="994"/>
      <c r="R59" s="994"/>
      <c r="S59" s="994"/>
      <c r="T59" s="994"/>
      <c r="U59" s="994"/>
      <c r="V59" s="994"/>
      <c r="W59" s="994"/>
      <c r="X59" s="994"/>
      <c r="Y59" s="994"/>
      <c r="Z59" s="994"/>
      <c r="AA59" s="981"/>
      <c r="AB59" s="343"/>
      <c r="AC59" s="348"/>
      <c r="AD59" s="348"/>
    </row>
    <row r="60" spans="1:30" ht="15.75" customHeight="1">
      <c r="A60" s="348"/>
      <c r="B60" s="41"/>
      <c r="C60" s="44">
        <v>2027</v>
      </c>
      <c r="D60" s="45">
        <v>46388</v>
      </c>
      <c r="E60" s="623">
        <v>46751</v>
      </c>
      <c r="F60" s="981"/>
      <c r="G60" s="46">
        <v>1</v>
      </c>
      <c r="H60" s="628"/>
      <c r="I60" s="994"/>
      <c r="J60" s="994"/>
      <c r="K60" s="994"/>
      <c r="L60" s="994"/>
      <c r="M60" s="994"/>
      <c r="N60" s="994"/>
      <c r="O60" s="994"/>
      <c r="P60" s="994"/>
      <c r="Q60" s="994"/>
      <c r="R60" s="994"/>
      <c r="S60" s="994"/>
      <c r="T60" s="994"/>
      <c r="U60" s="994"/>
      <c r="V60" s="994"/>
      <c r="W60" s="994"/>
      <c r="X60" s="994"/>
      <c r="Y60" s="994"/>
      <c r="Z60" s="994"/>
      <c r="AA60" s="981"/>
      <c r="AB60" s="343"/>
      <c r="AC60" s="348"/>
      <c r="AD60" s="348"/>
    </row>
    <row r="61" spans="1:30" ht="15.75" customHeight="1">
      <c r="A61" s="348"/>
      <c r="B61" s="41"/>
      <c r="C61" s="44"/>
      <c r="D61" s="44"/>
      <c r="E61" s="624"/>
      <c r="F61" s="981"/>
      <c r="G61" s="43"/>
      <c r="H61" s="624"/>
      <c r="I61" s="994"/>
      <c r="J61" s="994"/>
      <c r="K61" s="994"/>
      <c r="L61" s="994"/>
      <c r="M61" s="994"/>
      <c r="N61" s="994"/>
      <c r="O61" s="994"/>
      <c r="P61" s="994"/>
      <c r="Q61" s="994"/>
      <c r="R61" s="994"/>
      <c r="S61" s="994"/>
      <c r="T61" s="994"/>
      <c r="U61" s="994"/>
      <c r="V61" s="994"/>
      <c r="W61" s="994"/>
      <c r="X61" s="994"/>
      <c r="Y61" s="994"/>
      <c r="Z61" s="994"/>
      <c r="AA61" s="981"/>
      <c r="AB61" s="343"/>
      <c r="AC61" s="348"/>
      <c r="AD61" s="348"/>
    </row>
    <row r="62" spans="1:30" ht="15.75" customHeight="1">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c r="A63" s="321"/>
      <c r="B63" s="31"/>
      <c r="C63" s="611" t="s">
        <v>163</v>
      </c>
      <c r="D63" s="990"/>
      <c r="E63" s="334"/>
      <c r="F63" s="325" t="s">
        <v>164</v>
      </c>
      <c r="G63" s="47"/>
      <c r="H63" s="336"/>
      <c r="I63" s="325" t="s">
        <v>165</v>
      </c>
      <c r="J63" s="321"/>
      <c r="K63" s="609"/>
      <c r="L63" s="981"/>
      <c r="M63" s="334"/>
      <c r="N63" s="321"/>
      <c r="O63" s="321"/>
      <c r="P63" s="321"/>
      <c r="Q63" s="321"/>
      <c r="R63" s="321"/>
      <c r="S63" s="321"/>
      <c r="T63" s="321"/>
      <c r="U63" s="321"/>
      <c r="V63" s="321"/>
      <c r="W63" s="321"/>
      <c r="X63" s="321"/>
      <c r="Y63" s="321"/>
      <c r="Z63" s="321"/>
      <c r="AA63" s="321"/>
      <c r="AB63" s="329"/>
      <c r="AC63" s="321"/>
      <c r="AD63" s="321"/>
    </row>
    <row r="64" spans="1:30" ht="15.75" customHeight="1">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c r="A65" s="321"/>
      <c r="B65" s="622" t="s">
        <v>166</v>
      </c>
      <c r="C65" s="994"/>
      <c r="D65" s="994"/>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81"/>
      <c r="AC65" s="321"/>
      <c r="AD65" s="321"/>
    </row>
    <row r="66" spans="1:30" ht="15.75" customHeight="1">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c r="A67" s="321"/>
      <c r="B67" s="624" t="s">
        <v>161</v>
      </c>
      <c r="C67" s="981"/>
      <c r="D67" s="43"/>
      <c r="E67" s="624" t="s">
        <v>167</v>
      </c>
      <c r="F67" s="981"/>
      <c r="G67" s="43"/>
      <c r="H67" s="608" t="s">
        <v>168</v>
      </c>
      <c r="I67" s="981"/>
      <c r="J67" s="624"/>
      <c r="K67" s="981"/>
      <c r="L67" s="627"/>
      <c r="M67" s="990"/>
      <c r="N67" s="43" t="s">
        <v>169</v>
      </c>
      <c r="O67" s="624"/>
      <c r="P67" s="994"/>
      <c r="Q67" s="981"/>
      <c r="R67" s="624" t="s">
        <v>170</v>
      </c>
      <c r="S67" s="994"/>
      <c r="T67" s="981"/>
      <c r="U67" s="624"/>
      <c r="V67" s="994"/>
      <c r="W67" s="981"/>
      <c r="X67" s="624" t="s">
        <v>171</v>
      </c>
      <c r="Y67" s="981"/>
      <c r="Z67" s="624"/>
      <c r="AA67" s="994"/>
      <c r="AB67" s="981"/>
      <c r="AC67" s="321"/>
      <c r="AD67" s="321"/>
    </row>
    <row r="68" spans="1:30" ht="15.75" customHeight="1">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c r="A69" s="321"/>
      <c r="B69" s="622" t="s">
        <v>172</v>
      </c>
      <c r="C69" s="981"/>
      <c r="D69" s="625"/>
      <c r="E69" s="992"/>
      <c r="F69" s="992"/>
      <c r="G69" s="992"/>
      <c r="H69" s="992"/>
      <c r="I69" s="992"/>
      <c r="J69" s="992"/>
      <c r="K69" s="992"/>
      <c r="L69" s="992"/>
      <c r="M69" s="992"/>
      <c r="N69" s="992"/>
      <c r="O69" s="992"/>
      <c r="P69" s="992"/>
      <c r="Q69" s="992"/>
      <c r="R69" s="992"/>
      <c r="S69" s="992"/>
      <c r="T69" s="992"/>
      <c r="U69" s="992"/>
      <c r="V69" s="992"/>
      <c r="W69" s="992"/>
      <c r="X69" s="992"/>
      <c r="Y69" s="992"/>
      <c r="Z69" s="992"/>
      <c r="AA69" s="992"/>
      <c r="AB69" s="993"/>
      <c r="AC69" s="321"/>
      <c r="AD69" s="321"/>
    </row>
    <row r="70" spans="1:30" ht="15.75" customHeight="1">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c r="A71" s="321"/>
      <c r="B71" s="622" t="s">
        <v>173</v>
      </c>
      <c r="C71" s="981"/>
      <c r="D71" s="626"/>
      <c r="E71" s="992"/>
      <c r="F71" s="992"/>
      <c r="G71" s="992"/>
      <c r="H71" s="992"/>
      <c r="I71" s="992"/>
      <c r="J71" s="992"/>
      <c r="K71" s="992"/>
      <c r="L71" s="992"/>
      <c r="M71" s="992"/>
      <c r="N71" s="992"/>
      <c r="O71" s="992"/>
      <c r="P71" s="992"/>
      <c r="Q71" s="992"/>
      <c r="R71" s="992"/>
      <c r="S71" s="992"/>
      <c r="T71" s="992"/>
      <c r="U71" s="992"/>
      <c r="V71" s="992"/>
      <c r="W71" s="992"/>
      <c r="X71" s="992"/>
      <c r="Y71" s="992"/>
      <c r="Z71" s="992"/>
      <c r="AA71" s="992"/>
      <c r="AB71" s="993"/>
      <c r="AC71" s="321"/>
      <c r="AD71" s="321"/>
    </row>
    <row r="72" spans="1:30" ht="15.75" customHeight="1">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c r="A73" s="321"/>
      <c r="B73" s="622" t="s">
        <v>174</v>
      </c>
      <c r="C73" s="981"/>
      <c r="D73" s="626"/>
      <c r="E73" s="992"/>
      <c r="F73" s="992"/>
      <c r="G73" s="992"/>
      <c r="H73" s="992"/>
      <c r="I73" s="992"/>
      <c r="J73" s="992"/>
      <c r="K73" s="992"/>
      <c r="L73" s="992"/>
      <c r="M73" s="992"/>
      <c r="N73" s="992"/>
      <c r="O73" s="992"/>
      <c r="P73" s="992"/>
      <c r="Q73" s="992"/>
      <c r="R73" s="992"/>
      <c r="S73" s="992"/>
      <c r="T73" s="992"/>
      <c r="U73" s="992"/>
      <c r="V73" s="992"/>
      <c r="W73" s="992"/>
      <c r="X73" s="992"/>
      <c r="Y73" s="992"/>
      <c r="Z73" s="992"/>
      <c r="AA73" s="992"/>
      <c r="AB73" s="993"/>
      <c r="AC73" s="321"/>
      <c r="AD73" s="321"/>
    </row>
    <row r="74" spans="1:30" ht="15.75" customHeight="1">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c r="A75" s="321"/>
      <c r="B75" s="622" t="s">
        <v>175</v>
      </c>
      <c r="C75" s="981"/>
      <c r="D75" s="626"/>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3"/>
      <c r="AC75" s="321"/>
      <c r="AD75" s="321"/>
    </row>
    <row r="76" spans="1:30" ht="15.75" customHeight="1">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c r="A77" s="321"/>
      <c r="B77" s="622" t="s">
        <v>176</v>
      </c>
      <c r="C77" s="981"/>
      <c r="D77" s="626"/>
      <c r="E77" s="992"/>
      <c r="F77" s="992"/>
      <c r="G77" s="992"/>
      <c r="H77" s="992"/>
      <c r="I77" s="992"/>
      <c r="J77" s="992"/>
      <c r="K77" s="992"/>
      <c r="L77" s="992"/>
      <c r="M77" s="992"/>
      <c r="N77" s="992"/>
      <c r="O77" s="992"/>
      <c r="P77" s="992"/>
      <c r="Q77" s="992"/>
      <c r="R77" s="992"/>
      <c r="S77" s="992"/>
      <c r="T77" s="992"/>
      <c r="U77" s="992"/>
      <c r="V77" s="992"/>
      <c r="W77" s="992"/>
      <c r="X77" s="992"/>
      <c r="Y77" s="992"/>
      <c r="Z77" s="992"/>
      <c r="AA77" s="992"/>
      <c r="AB77" s="993"/>
      <c r="AC77" s="321"/>
      <c r="AD77" s="321"/>
    </row>
    <row r="78" spans="1:30" ht="15.75" customHeight="1">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c r="A79" s="321"/>
      <c r="B79" s="622" t="s">
        <v>177</v>
      </c>
      <c r="C79" s="994"/>
      <c r="D79" s="994"/>
      <c r="E79" s="994"/>
      <c r="F79" s="994"/>
      <c r="G79" s="994"/>
      <c r="H79" s="994"/>
      <c r="I79" s="994"/>
      <c r="J79" s="994"/>
      <c r="K79" s="994"/>
      <c r="L79" s="994"/>
      <c r="M79" s="994"/>
      <c r="N79" s="994"/>
      <c r="O79" s="994"/>
      <c r="P79" s="994"/>
      <c r="Q79" s="994"/>
      <c r="R79" s="994"/>
      <c r="S79" s="994"/>
      <c r="T79" s="994"/>
      <c r="U79" s="994"/>
      <c r="V79" s="994"/>
      <c r="W79" s="994"/>
      <c r="X79" s="994"/>
      <c r="Y79" s="994"/>
      <c r="Z79" s="994"/>
      <c r="AA79" s="994"/>
      <c r="AB79" s="981"/>
      <c r="AC79" s="321"/>
      <c r="AD79" s="321"/>
    </row>
    <row r="80" spans="1:30" ht="15.75" customHeight="1">
      <c r="A80" s="321"/>
      <c r="B80" s="608" t="s">
        <v>122</v>
      </c>
      <c r="C80" s="981"/>
      <c r="D80" s="52" t="s">
        <v>178</v>
      </c>
      <c r="E80" s="608" t="s">
        <v>179</v>
      </c>
      <c r="F80" s="981"/>
      <c r="G80" s="608" t="s">
        <v>177</v>
      </c>
      <c r="H80" s="994"/>
      <c r="I80" s="994"/>
      <c r="J80" s="994"/>
      <c r="K80" s="994"/>
      <c r="L80" s="994"/>
      <c r="M80" s="994"/>
      <c r="N80" s="994"/>
      <c r="O80" s="981"/>
      <c r="P80" s="608" t="s">
        <v>180</v>
      </c>
      <c r="Q80" s="994"/>
      <c r="R80" s="994"/>
      <c r="S80" s="994"/>
      <c r="T80" s="994"/>
      <c r="U80" s="994"/>
      <c r="V80" s="994"/>
      <c r="W80" s="994"/>
      <c r="X80" s="994"/>
      <c r="Y80" s="994"/>
      <c r="Z80" s="994"/>
      <c r="AA80" s="994"/>
      <c r="AB80" s="981"/>
      <c r="AC80" s="321"/>
      <c r="AD80" s="321"/>
    </row>
    <row r="81" spans="1:30" ht="15.75" customHeight="1">
      <c r="A81" s="321"/>
      <c r="B81" s="608"/>
      <c r="C81" s="981"/>
      <c r="D81" s="37"/>
      <c r="E81" s="608"/>
      <c r="F81" s="981"/>
      <c r="G81" s="621"/>
      <c r="H81" s="994"/>
      <c r="I81" s="994"/>
      <c r="J81" s="994"/>
      <c r="K81" s="994"/>
      <c r="L81" s="994"/>
      <c r="M81" s="994"/>
      <c r="N81" s="994"/>
      <c r="O81" s="981"/>
      <c r="P81" s="621"/>
      <c r="Q81" s="994"/>
      <c r="R81" s="994"/>
      <c r="S81" s="994"/>
      <c r="T81" s="994"/>
      <c r="U81" s="994"/>
      <c r="V81" s="994"/>
      <c r="W81" s="994"/>
      <c r="X81" s="994"/>
      <c r="Y81" s="994"/>
      <c r="Z81" s="994"/>
      <c r="AA81" s="994"/>
      <c r="AB81" s="981"/>
      <c r="AC81" s="321"/>
      <c r="AD81" s="321"/>
    </row>
    <row r="82" spans="1:30" ht="15.75" customHeight="1">
      <c r="A82" s="321"/>
      <c r="B82" s="608"/>
      <c r="C82" s="981"/>
      <c r="D82" s="37"/>
      <c r="E82" s="608"/>
      <c r="F82" s="981"/>
      <c r="G82" s="621"/>
      <c r="H82" s="994"/>
      <c r="I82" s="994"/>
      <c r="J82" s="994"/>
      <c r="K82" s="994"/>
      <c r="L82" s="994"/>
      <c r="M82" s="994"/>
      <c r="N82" s="994"/>
      <c r="O82" s="981"/>
      <c r="P82" s="621"/>
      <c r="Q82" s="994"/>
      <c r="R82" s="994"/>
      <c r="S82" s="994"/>
      <c r="T82" s="994"/>
      <c r="U82" s="994"/>
      <c r="V82" s="994"/>
      <c r="W82" s="994"/>
      <c r="X82" s="994"/>
      <c r="Y82" s="994"/>
      <c r="Z82" s="994"/>
      <c r="AA82" s="994"/>
      <c r="AB82" s="981"/>
      <c r="AC82" s="321"/>
      <c r="AD82" s="321"/>
    </row>
    <row r="83" spans="1:30" ht="26.25" customHeight="1">
      <c r="A83" s="321"/>
      <c r="B83" s="620" t="s">
        <v>181</v>
      </c>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81"/>
      <c r="AC83" s="321"/>
      <c r="AD83" s="354"/>
    </row>
    <row r="84" spans="1:30"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row>
    <row r="3" spans="1:30"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row>
    <row r="4" spans="1:30"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row>
    <row r="5" spans="1:30"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row>
    <row r="6" spans="1:30"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row>
    <row r="7" spans="1:30"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c r="A10" s="321"/>
      <c r="B10" s="31"/>
      <c r="C10" s="607" t="s">
        <v>123</v>
      </c>
      <c r="D10" s="990"/>
      <c r="E10" s="608" t="s">
        <v>804</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row>
    <row r="11" spans="1:30"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row>
    <row r="12" spans="1:30" ht="29.25" customHeight="1">
      <c r="A12" s="321"/>
      <c r="B12" s="31"/>
      <c r="C12" s="607" t="s">
        <v>125</v>
      </c>
      <c r="D12" s="990"/>
      <c r="E12" s="615" t="s">
        <v>805</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row>
    <row r="13" spans="1:30"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c r="A14" s="321"/>
      <c r="B14" s="31"/>
      <c r="C14" s="607" t="s">
        <v>768</v>
      </c>
      <c r="D14" s="990"/>
      <c r="E14" s="617" t="s">
        <v>806</v>
      </c>
      <c r="F14" s="986"/>
      <c r="G14" s="986"/>
      <c r="H14" s="986"/>
      <c r="I14" s="986"/>
      <c r="J14" s="986"/>
      <c r="K14" s="986"/>
      <c r="L14" s="986"/>
      <c r="M14" s="986"/>
      <c r="N14" s="986"/>
      <c r="O14" s="986"/>
      <c r="P14" s="986"/>
      <c r="Q14" s="986"/>
      <c r="R14" s="986"/>
      <c r="S14" s="986"/>
      <c r="T14" s="986"/>
      <c r="U14" s="986"/>
      <c r="V14" s="986"/>
      <c r="W14" s="986"/>
      <c r="X14" s="986"/>
      <c r="Y14" s="986"/>
      <c r="Z14" s="986"/>
      <c r="AA14" s="987"/>
      <c r="AB14" s="329"/>
      <c r="AC14" s="321"/>
      <c r="AD14" s="321"/>
    </row>
    <row r="15" spans="1:30" ht="15.75" customHeight="1">
      <c r="A15" s="321"/>
      <c r="B15" s="31"/>
      <c r="C15" s="331"/>
      <c r="D15" s="331"/>
      <c r="E15" s="991"/>
      <c r="F15" s="992"/>
      <c r="G15" s="992"/>
      <c r="H15" s="992"/>
      <c r="I15" s="992"/>
      <c r="J15" s="992"/>
      <c r="K15" s="992"/>
      <c r="L15" s="992"/>
      <c r="M15" s="992"/>
      <c r="N15" s="992"/>
      <c r="O15" s="992"/>
      <c r="P15" s="992"/>
      <c r="Q15" s="992"/>
      <c r="R15" s="992"/>
      <c r="S15" s="992"/>
      <c r="T15" s="992"/>
      <c r="U15" s="992"/>
      <c r="V15" s="992"/>
      <c r="W15" s="992"/>
      <c r="X15" s="992"/>
      <c r="Y15" s="992"/>
      <c r="Z15" s="992"/>
      <c r="AA15" s="993"/>
      <c r="AB15" s="329"/>
      <c r="AC15" s="321"/>
      <c r="AD15" s="321"/>
    </row>
    <row r="16" spans="1:30" ht="15" customHeight="1">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c r="A17" s="321"/>
      <c r="B17" s="31"/>
      <c r="C17" s="607" t="s">
        <v>770</v>
      </c>
      <c r="D17" s="990"/>
      <c r="E17" s="977" t="s">
        <v>785</v>
      </c>
      <c r="F17" s="986"/>
      <c r="G17" s="986"/>
      <c r="H17" s="986"/>
      <c r="I17" s="986"/>
      <c r="J17" s="986"/>
      <c r="K17" s="986"/>
      <c r="L17" s="986"/>
      <c r="M17" s="986"/>
      <c r="N17" s="986"/>
      <c r="O17" s="986"/>
      <c r="P17" s="986"/>
      <c r="Q17" s="986"/>
      <c r="R17" s="986"/>
      <c r="S17" s="986"/>
      <c r="T17" s="986"/>
      <c r="U17" s="986"/>
      <c r="V17" s="986"/>
      <c r="W17" s="986"/>
      <c r="X17" s="986"/>
      <c r="Y17" s="986"/>
      <c r="Z17" s="986"/>
      <c r="AA17" s="987"/>
      <c r="AB17" s="329"/>
      <c r="AC17" s="321"/>
      <c r="AD17" s="321"/>
    </row>
    <row r="18" spans="1:30" ht="15" customHeight="1">
      <c r="A18" s="321"/>
      <c r="B18" s="31"/>
      <c r="C18" s="331"/>
      <c r="D18" s="331"/>
      <c r="E18" s="991"/>
      <c r="F18" s="992"/>
      <c r="G18" s="992"/>
      <c r="H18" s="992"/>
      <c r="I18" s="992"/>
      <c r="J18" s="992"/>
      <c r="K18" s="992"/>
      <c r="L18" s="992"/>
      <c r="M18" s="992"/>
      <c r="N18" s="992"/>
      <c r="O18" s="992"/>
      <c r="P18" s="992"/>
      <c r="Q18" s="992"/>
      <c r="R18" s="992"/>
      <c r="S18" s="992"/>
      <c r="T18" s="992"/>
      <c r="U18" s="992"/>
      <c r="V18" s="992"/>
      <c r="W18" s="992"/>
      <c r="X18" s="992"/>
      <c r="Y18" s="992"/>
      <c r="Z18" s="992"/>
      <c r="AA18" s="993"/>
      <c r="AB18" s="329"/>
      <c r="AC18" s="321"/>
      <c r="AD18" s="321"/>
    </row>
    <row r="19" spans="1:30" ht="15" customHeight="1">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c r="A21" s="321"/>
      <c r="B21" s="31"/>
      <c r="C21" s="607" t="s">
        <v>127</v>
      </c>
      <c r="D21" s="990"/>
      <c r="E21" s="332"/>
      <c r="F21" s="606"/>
      <c r="G21" s="990"/>
      <c r="H21" s="990"/>
      <c r="I21" s="990"/>
      <c r="J21" s="990"/>
      <c r="K21" s="990"/>
      <c r="L21" s="990"/>
      <c r="M21" s="990"/>
      <c r="N21" s="990"/>
      <c r="O21" s="990"/>
      <c r="P21" s="990"/>
      <c r="Q21" s="990"/>
      <c r="R21" s="990"/>
      <c r="S21" s="990"/>
      <c r="T21" s="990"/>
      <c r="U21" s="990"/>
      <c r="V21" s="990"/>
      <c r="W21" s="990"/>
      <c r="X21" s="990"/>
      <c r="Y21" s="990"/>
      <c r="Z21" s="990"/>
      <c r="AA21" s="990"/>
      <c r="AB21" s="989"/>
      <c r="AC21" s="321"/>
      <c r="AD21" s="321"/>
    </row>
    <row r="22" spans="1:30" ht="29.25" customHeight="1">
      <c r="A22" s="321"/>
      <c r="B22" s="31"/>
      <c r="C22" s="608" t="s">
        <v>807</v>
      </c>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81"/>
      <c r="AB22" s="333"/>
      <c r="AC22" s="321"/>
      <c r="AD22" s="321"/>
    </row>
    <row r="23" spans="1:30" ht="15" customHeight="1">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c r="A25" s="321"/>
      <c r="B25" s="31"/>
      <c r="C25" s="976" t="s">
        <v>808</v>
      </c>
      <c r="D25" s="986"/>
      <c r="E25" s="986"/>
      <c r="F25" s="986"/>
      <c r="G25" s="986"/>
      <c r="H25" s="986"/>
      <c r="I25" s="986"/>
      <c r="J25" s="986"/>
      <c r="K25" s="986"/>
      <c r="L25" s="986"/>
      <c r="M25" s="986"/>
      <c r="N25" s="986"/>
      <c r="O25" s="986"/>
      <c r="P25" s="987"/>
      <c r="Q25" s="321"/>
      <c r="R25" s="609"/>
      <c r="S25" s="994"/>
      <c r="T25" s="994"/>
      <c r="U25" s="994"/>
      <c r="V25" s="994"/>
      <c r="W25" s="994"/>
      <c r="X25" s="994"/>
      <c r="Y25" s="994"/>
      <c r="Z25" s="994"/>
      <c r="AA25" s="981"/>
      <c r="AB25" s="329"/>
      <c r="AC25" s="321"/>
      <c r="AD25" s="321"/>
    </row>
    <row r="26" spans="1:30" ht="15" customHeight="1">
      <c r="A26" s="321"/>
      <c r="B26" s="31"/>
      <c r="C26" s="988"/>
      <c r="D26" s="980"/>
      <c r="E26" s="980"/>
      <c r="F26" s="980"/>
      <c r="G26" s="980"/>
      <c r="H26" s="980"/>
      <c r="I26" s="980"/>
      <c r="J26" s="980"/>
      <c r="K26" s="980"/>
      <c r="L26" s="980"/>
      <c r="M26" s="980"/>
      <c r="N26" s="980"/>
      <c r="O26" s="980"/>
      <c r="P26" s="989"/>
      <c r="Q26" s="321"/>
      <c r="R26" s="321"/>
      <c r="S26" s="321"/>
      <c r="T26" s="321"/>
      <c r="U26" s="321"/>
      <c r="V26" s="321"/>
      <c r="W26" s="321"/>
      <c r="X26" s="321"/>
      <c r="Y26" s="321"/>
      <c r="Z26" s="321"/>
      <c r="AA26" s="321"/>
      <c r="AB26" s="329"/>
      <c r="AC26" s="321"/>
      <c r="AD26" s="321"/>
    </row>
    <row r="27" spans="1:30" ht="15" customHeight="1">
      <c r="A27" s="321"/>
      <c r="B27" s="31"/>
      <c r="C27" s="988"/>
      <c r="D27" s="980"/>
      <c r="E27" s="980"/>
      <c r="F27" s="980"/>
      <c r="G27" s="980"/>
      <c r="H27" s="980"/>
      <c r="I27" s="980"/>
      <c r="J27" s="980"/>
      <c r="K27" s="980"/>
      <c r="L27" s="980"/>
      <c r="M27" s="980"/>
      <c r="N27" s="980"/>
      <c r="O27" s="980"/>
      <c r="P27" s="989"/>
      <c r="Q27" s="331"/>
      <c r="R27" s="334" t="s">
        <v>130</v>
      </c>
      <c r="S27" s="334"/>
      <c r="T27" s="334"/>
      <c r="U27" s="334"/>
      <c r="V27" s="334"/>
      <c r="W27" s="331"/>
      <c r="X27" s="331"/>
      <c r="Y27" s="331"/>
      <c r="Z27" s="321"/>
      <c r="AA27" s="331"/>
      <c r="AB27" s="329"/>
      <c r="AC27" s="321"/>
      <c r="AD27" s="321"/>
    </row>
    <row r="28" spans="1:30" ht="15" customHeight="1">
      <c r="A28" s="321"/>
      <c r="B28" s="31"/>
      <c r="C28" s="988"/>
      <c r="D28" s="980"/>
      <c r="E28" s="980"/>
      <c r="F28" s="980"/>
      <c r="G28" s="980"/>
      <c r="H28" s="980"/>
      <c r="I28" s="980"/>
      <c r="J28" s="980"/>
      <c r="K28" s="980"/>
      <c r="L28" s="980"/>
      <c r="M28" s="980"/>
      <c r="N28" s="980"/>
      <c r="O28" s="980"/>
      <c r="P28" s="989"/>
      <c r="Q28" s="321"/>
      <c r="R28" s="37"/>
      <c r="S28" s="321" t="s">
        <v>15</v>
      </c>
      <c r="T28" s="321"/>
      <c r="U28" s="37"/>
      <c r="V28" s="321" t="s">
        <v>27</v>
      </c>
      <c r="W28" s="321"/>
      <c r="X28" s="37"/>
      <c r="Y28" s="336" t="s">
        <v>46</v>
      </c>
      <c r="Z28" s="321"/>
      <c r="AA28" s="321"/>
      <c r="AB28" s="329"/>
      <c r="AC28" s="321"/>
      <c r="AD28" s="321"/>
    </row>
    <row r="29" spans="1:30" ht="15" customHeight="1">
      <c r="A29" s="321"/>
      <c r="B29" s="31"/>
      <c r="C29" s="988"/>
      <c r="D29" s="980"/>
      <c r="E29" s="980"/>
      <c r="F29" s="980"/>
      <c r="G29" s="980"/>
      <c r="H29" s="980"/>
      <c r="I29" s="980"/>
      <c r="J29" s="980"/>
      <c r="K29" s="980"/>
      <c r="L29" s="980"/>
      <c r="M29" s="980"/>
      <c r="N29" s="980"/>
      <c r="O29" s="980"/>
      <c r="P29" s="989"/>
      <c r="Q29" s="321"/>
      <c r="R29" s="321"/>
      <c r="S29" s="321"/>
      <c r="T29" s="321"/>
      <c r="U29" s="321"/>
      <c r="V29" s="321"/>
      <c r="W29" s="321"/>
      <c r="X29" s="321"/>
      <c r="Y29" s="321"/>
      <c r="Z29" s="321"/>
      <c r="AA29" s="321"/>
      <c r="AB29" s="329"/>
      <c r="AC29" s="321"/>
      <c r="AD29" s="321"/>
    </row>
    <row r="30" spans="1:30" ht="15" customHeight="1">
      <c r="A30" s="321"/>
      <c r="B30" s="31"/>
      <c r="C30" s="991"/>
      <c r="D30" s="992"/>
      <c r="E30" s="992"/>
      <c r="F30" s="992"/>
      <c r="G30" s="992"/>
      <c r="H30" s="992"/>
      <c r="I30" s="992"/>
      <c r="J30" s="992"/>
      <c r="K30" s="992"/>
      <c r="L30" s="992"/>
      <c r="M30" s="992"/>
      <c r="N30" s="992"/>
      <c r="O30" s="992"/>
      <c r="P30" s="993"/>
      <c r="Q30" s="321"/>
      <c r="R30" s="334" t="s">
        <v>131</v>
      </c>
      <c r="S30" s="321"/>
      <c r="T30" s="321"/>
      <c r="U30" s="321"/>
      <c r="V30" s="321"/>
      <c r="W30" s="613" t="s">
        <v>21</v>
      </c>
      <c r="X30" s="994"/>
      <c r="Y30" s="994"/>
      <c r="Z30" s="994"/>
      <c r="AA30" s="981"/>
      <c r="AB30" s="329"/>
      <c r="AC30" s="321"/>
      <c r="AD30" s="321"/>
    </row>
    <row r="31" spans="1:30" ht="15" customHeight="1">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c r="A33" s="321"/>
      <c r="B33" s="31"/>
      <c r="C33" s="973" t="s">
        <v>740</v>
      </c>
      <c r="D33" s="994"/>
      <c r="E33" s="994"/>
      <c r="F33" s="994"/>
      <c r="G33" s="994"/>
      <c r="H33" s="994"/>
      <c r="I33" s="994"/>
      <c r="J33" s="994"/>
      <c r="K33" s="994"/>
      <c r="L33" s="994"/>
      <c r="M33" s="994"/>
      <c r="N33" s="994"/>
      <c r="O33" s="994"/>
      <c r="P33" s="994"/>
      <c r="Q33" s="994"/>
      <c r="R33" s="994"/>
      <c r="S33" s="994"/>
      <c r="T33" s="994"/>
      <c r="U33" s="994"/>
      <c r="V33" s="994"/>
      <c r="W33" s="994"/>
      <c r="X33" s="994"/>
      <c r="Y33" s="994"/>
      <c r="Z33" s="994"/>
      <c r="AA33" s="981"/>
      <c r="AB33" s="329"/>
      <c r="AC33" s="321"/>
      <c r="AD33" s="321"/>
    </row>
    <row r="34" spans="1:30" ht="15" customHeight="1">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c r="A36" s="321"/>
      <c r="B36" s="31"/>
      <c r="C36" s="613" t="s">
        <v>741</v>
      </c>
      <c r="D36" s="994"/>
      <c r="E36" s="994"/>
      <c r="F36" s="994"/>
      <c r="G36" s="994"/>
      <c r="H36" s="994"/>
      <c r="I36" s="994"/>
      <c r="J36" s="994"/>
      <c r="K36" s="981"/>
      <c r="L36" s="331"/>
      <c r="M36" s="613"/>
      <c r="N36" s="994"/>
      <c r="O36" s="994"/>
      <c r="P36" s="994"/>
      <c r="Q36" s="994"/>
      <c r="R36" s="994"/>
      <c r="S36" s="994"/>
      <c r="T36" s="994"/>
      <c r="U36" s="994"/>
      <c r="V36" s="994"/>
      <c r="W36" s="994"/>
      <c r="X36" s="994"/>
      <c r="Y36" s="994"/>
      <c r="Z36" s="994"/>
      <c r="AA36" s="981"/>
      <c r="AB36" s="337"/>
      <c r="AC36" s="321"/>
      <c r="AD36" s="321"/>
    </row>
    <row r="37" spans="1:30" ht="15" customHeight="1">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c r="A39" s="321"/>
      <c r="B39" s="31"/>
      <c r="C39" s="612" t="s">
        <v>742</v>
      </c>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81"/>
      <c r="AB39" s="329"/>
      <c r="AC39" s="321"/>
      <c r="AD39" s="321"/>
    </row>
    <row r="40" spans="1:30" ht="15" customHeight="1">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c r="A41" s="321"/>
      <c r="B41" s="31"/>
      <c r="C41" s="611" t="s">
        <v>139</v>
      </c>
      <c r="D41" s="990"/>
      <c r="E41" s="334"/>
      <c r="F41" s="608" t="s">
        <v>22</v>
      </c>
      <c r="G41" s="981"/>
      <c r="H41" s="334"/>
      <c r="I41" s="321"/>
      <c r="J41" s="341" t="s">
        <v>140</v>
      </c>
      <c r="K41" s="608">
        <v>5</v>
      </c>
      <c r="L41" s="994"/>
      <c r="M41" s="994"/>
      <c r="N41" s="981"/>
      <c r="O41" s="334"/>
      <c r="P41" s="334"/>
      <c r="Q41" s="325" t="s">
        <v>141</v>
      </c>
      <c r="R41" s="321"/>
      <c r="S41" s="334"/>
      <c r="T41" s="334"/>
      <c r="U41" s="334"/>
      <c r="V41" s="334"/>
      <c r="W41" s="608" t="s">
        <v>20</v>
      </c>
      <c r="X41" s="994"/>
      <c r="Y41" s="994"/>
      <c r="Z41" s="994"/>
      <c r="AA41" s="981"/>
      <c r="AB41" s="333"/>
      <c r="AC41" s="321"/>
      <c r="AD41" s="321"/>
    </row>
    <row r="42" spans="1:30" ht="15.75" customHeight="1">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c r="A43" s="321"/>
      <c r="B43" s="31"/>
      <c r="C43" s="321"/>
      <c r="D43" s="341" t="s">
        <v>142</v>
      </c>
      <c r="E43" s="334"/>
      <c r="F43" s="612"/>
      <c r="G43" s="994"/>
      <c r="H43" s="994"/>
      <c r="I43" s="994"/>
      <c r="J43" s="994"/>
      <c r="K43" s="994"/>
      <c r="L43" s="994"/>
      <c r="M43" s="981"/>
      <c r="N43" s="321"/>
      <c r="O43" s="341" t="s">
        <v>144</v>
      </c>
      <c r="P43" s="613">
        <v>0</v>
      </c>
      <c r="Q43" s="994"/>
      <c r="R43" s="994"/>
      <c r="S43" s="994"/>
      <c r="T43" s="994"/>
      <c r="U43" s="994"/>
      <c r="V43" s="994"/>
      <c r="W43" s="994"/>
      <c r="X43" s="994"/>
      <c r="Y43" s="994"/>
      <c r="Z43" s="994"/>
      <c r="AA43" s="981"/>
      <c r="AB43" s="329"/>
      <c r="AC43" s="321"/>
      <c r="AD43" s="321"/>
    </row>
    <row r="44" spans="1:30" ht="15.75" customHeight="1">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c r="A45" s="321"/>
      <c r="B45" s="31"/>
      <c r="C45" s="321"/>
      <c r="D45" s="341" t="s">
        <v>145</v>
      </c>
      <c r="E45" s="321"/>
      <c r="F45" s="609" t="s">
        <v>146</v>
      </c>
      <c r="G45" s="981"/>
      <c r="H45" s="321"/>
      <c r="I45" s="321"/>
      <c r="J45" s="334" t="s">
        <v>147</v>
      </c>
      <c r="K45" s="321"/>
      <c r="L45" s="609" t="s">
        <v>148</v>
      </c>
      <c r="M45" s="994"/>
      <c r="N45" s="981"/>
      <c r="O45" s="334"/>
      <c r="P45" s="334"/>
      <c r="Q45" s="321"/>
      <c r="R45" s="334" t="s">
        <v>149</v>
      </c>
      <c r="S45" s="334"/>
      <c r="T45" s="334"/>
      <c r="U45" s="334"/>
      <c r="V45" s="334"/>
      <c r="W45" s="614"/>
      <c r="X45" s="994"/>
      <c r="Y45" s="994"/>
      <c r="Z45" s="994"/>
      <c r="AA45" s="981"/>
      <c r="AB45" s="333"/>
      <c r="AC45" s="321"/>
      <c r="AD45" s="321"/>
    </row>
    <row r="46" spans="1:30" ht="15.75" customHeight="1">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c r="A47" s="321"/>
      <c r="B47" s="31"/>
      <c r="C47" s="342" t="s">
        <v>150</v>
      </c>
      <c r="D47" s="610">
        <v>2024</v>
      </c>
      <c r="E47" s="997"/>
      <c r="F47" s="998"/>
      <c r="G47" s="35"/>
      <c r="H47" s="325"/>
      <c r="I47" s="325"/>
      <c r="J47" s="325"/>
      <c r="K47" s="325"/>
      <c r="L47" s="325"/>
      <c r="M47" s="325"/>
      <c r="N47" s="325"/>
      <c r="O47" s="325"/>
      <c r="P47" s="325"/>
      <c r="Q47" s="606"/>
      <c r="R47" s="990"/>
      <c r="S47" s="990"/>
      <c r="T47" s="990"/>
      <c r="U47" s="990"/>
      <c r="V47" s="325"/>
      <c r="W47" s="325"/>
      <c r="X47" s="607"/>
      <c r="Y47" s="990"/>
      <c r="Z47" s="990"/>
      <c r="AA47" s="990"/>
      <c r="AB47" s="333"/>
      <c r="AC47" s="321"/>
      <c r="AD47" s="321"/>
    </row>
    <row r="48" spans="1:30" ht="5.25" customHeight="1">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c r="A49" s="321"/>
      <c r="B49" s="31"/>
      <c r="C49" s="334" t="s">
        <v>140</v>
      </c>
      <c r="D49" s="613">
        <v>1.2</v>
      </c>
      <c r="E49" s="994"/>
      <c r="F49" s="981"/>
      <c r="G49" s="321"/>
      <c r="H49" s="325"/>
      <c r="I49" s="325"/>
      <c r="J49" s="325"/>
      <c r="K49" s="325"/>
      <c r="L49" s="325"/>
      <c r="M49" s="325"/>
      <c r="N49" s="325"/>
      <c r="O49" s="325"/>
      <c r="P49" s="325"/>
      <c r="Q49" s="606"/>
      <c r="R49" s="990"/>
      <c r="S49" s="990"/>
      <c r="T49" s="990"/>
      <c r="U49" s="990"/>
      <c r="V49" s="325"/>
      <c r="W49" s="325"/>
      <c r="X49" s="607"/>
      <c r="Y49" s="990"/>
      <c r="Z49" s="990"/>
      <c r="AA49" s="990"/>
      <c r="AB49" s="326"/>
      <c r="AC49" s="321"/>
      <c r="AD49" s="321"/>
    </row>
    <row r="50" spans="1:30" ht="15.75" customHeight="1">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c r="A51" s="321"/>
      <c r="B51" s="31"/>
      <c r="C51" s="334"/>
      <c r="D51" s="608" t="s">
        <v>151</v>
      </c>
      <c r="E51" s="994"/>
      <c r="F51" s="994"/>
      <c r="G51" s="994"/>
      <c r="H51" s="994"/>
      <c r="I51" s="994"/>
      <c r="J51" s="994"/>
      <c r="K51" s="994"/>
      <c r="L51" s="994"/>
      <c r="M51" s="994"/>
      <c r="N51" s="994"/>
      <c r="O51" s="994"/>
      <c r="P51" s="994"/>
      <c r="Q51" s="994"/>
      <c r="R51" s="994"/>
      <c r="S51" s="994"/>
      <c r="T51" s="994"/>
      <c r="U51" s="994"/>
      <c r="V51" s="994"/>
      <c r="W51" s="994"/>
      <c r="X51" s="994"/>
      <c r="Y51" s="981"/>
      <c r="Z51" s="335"/>
      <c r="AA51" s="335"/>
      <c r="AB51" s="343"/>
      <c r="AC51" s="321"/>
      <c r="AD51" s="321"/>
    </row>
    <row r="52" spans="1:30" ht="15.75" customHeight="1">
      <c r="A52" s="321"/>
      <c r="B52" s="31"/>
      <c r="C52" s="321"/>
      <c r="D52" s="635" t="s">
        <v>152</v>
      </c>
      <c r="E52" s="994"/>
      <c r="F52" s="994"/>
      <c r="G52" s="994"/>
      <c r="H52" s="981"/>
      <c r="I52" s="631" t="s">
        <v>153</v>
      </c>
      <c r="J52" s="994"/>
      <c r="K52" s="994"/>
      <c r="L52" s="994"/>
      <c r="M52" s="994"/>
      <c r="N52" s="994"/>
      <c r="O52" s="994"/>
      <c r="P52" s="981"/>
      <c r="Q52" s="632" t="s">
        <v>154</v>
      </c>
      <c r="R52" s="994"/>
      <c r="S52" s="994"/>
      <c r="T52" s="994"/>
      <c r="U52" s="994"/>
      <c r="V52" s="994"/>
      <c r="W52" s="994"/>
      <c r="X52" s="994"/>
      <c r="Y52" s="981"/>
      <c r="Z52" s="335"/>
      <c r="AA52" s="335"/>
      <c r="AB52" s="343"/>
      <c r="AC52" s="321"/>
      <c r="AD52" s="321"/>
    </row>
    <row r="53" spans="1:30" ht="15.75" customHeight="1">
      <c r="A53" s="344"/>
      <c r="B53" s="39"/>
      <c r="C53" s="40"/>
      <c r="D53" s="636" t="s">
        <v>155</v>
      </c>
      <c r="E53" s="994"/>
      <c r="F53" s="994"/>
      <c r="G53" s="994"/>
      <c r="H53" s="981"/>
      <c r="I53" s="633" t="s">
        <v>156</v>
      </c>
      <c r="J53" s="994"/>
      <c r="K53" s="994"/>
      <c r="L53" s="994"/>
      <c r="M53" s="994"/>
      <c r="N53" s="994"/>
      <c r="O53" s="994"/>
      <c r="P53" s="981"/>
      <c r="Q53" s="634" t="s">
        <v>157</v>
      </c>
      <c r="R53" s="994"/>
      <c r="S53" s="994"/>
      <c r="T53" s="994"/>
      <c r="U53" s="994"/>
      <c r="V53" s="994"/>
      <c r="W53" s="994"/>
      <c r="X53" s="994"/>
      <c r="Y53" s="981"/>
      <c r="Z53" s="344"/>
      <c r="AA53" s="344"/>
      <c r="AB53" s="345"/>
      <c r="AC53" s="344"/>
      <c r="AD53" s="344"/>
    </row>
    <row r="54" spans="1:30" ht="15.75" customHeight="1">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c r="A55" s="348"/>
      <c r="B55" s="41"/>
      <c r="C55" s="624" t="s">
        <v>158</v>
      </c>
      <c r="D55" s="994"/>
      <c r="E55" s="994"/>
      <c r="F55" s="981"/>
      <c r="G55" s="629" t="s">
        <v>159</v>
      </c>
      <c r="H55" s="630" t="s">
        <v>160</v>
      </c>
      <c r="I55" s="986"/>
      <c r="J55" s="986"/>
      <c r="K55" s="986"/>
      <c r="L55" s="986"/>
      <c r="M55" s="986"/>
      <c r="N55" s="986"/>
      <c r="O55" s="986"/>
      <c r="P55" s="986"/>
      <c r="Q55" s="986"/>
      <c r="R55" s="986"/>
      <c r="S55" s="986"/>
      <c r="T55" s="986"/>
      <c r="U55" s="986"/>
      <c r="V55" s="986"/>
      <c r="W55" s="986"/>
      <c r="X55" s="986"/>
      <c r="Y55" s="986"/>
      <c r="Z55" s="986"/>
      <c r="AA55" s="987"/>
      <c r="AB55" s="343"/>
      <c r="AC55" s="348"/>
      <c r="AD55" s="348"/>
    </row>
    <row r="56" spans="1:30" ht="15.75" customHeight="1">
      <c r="A56" s="348"/>
      <c r="B56" s="41"/>
      <c r="C56" s="42" t="s">
        <v>161</v>
      </c>
      <c r="D56" s="43" t="s">
        <v>775</v>
      </c>
      <c r="E56" s="624" t="s">
        <v>162</v>
      </c>
      <c r="F56" s="981"/>
      <c r="G56" s="983"/>
      <c r="H56" s="991"/>
      <c r="I56" s="992"/>
      <c r="J56" s="992"/>
      <c r="K56" s="992"/>
      <c r="L56" s="992"/>
      <c r="M56" s="992"/>
      <c r="N56" s="992"/>
      <c r="O56" s="992"/>
      <c r="P56" s="992"/>
      <c r="Q56" s="992"/>
      <c r="R56" s="992"/>
      <c r="S56" s="992"/>
      <c r="T56" s="992"/>
      <c r="U56" s="992"/>
      <c r="V56" s="992"/>
      <c r="W56" s="992"/>
      <c r="X56" s="992"/>
      <c r="Y56" s="992"/>
      <c r="Z56" s="992"/>
      <c r="AA56" s="993"/>
      <c r="AB56" s="343"/>
      <c r="AC56" s="348"/>
      <c r="AD56" s="348"/>
    </row>
    <row r="57" spans="1:30" ht="15.75" customHeight="1">
      <c r="A57" s="348"/>
      <c r="B57" s="41"/>
      <c r="C57" s="44">
        <v>2024</v>
      </c>
      <c r="D57" s="45">
        <v>45474</v>
      </c>
      <c r="E57" s="623">
        <v>45656</v>
      </c>
      <c r="F57" s="981"/>
      <c r="G57" s="46">
        <v>1.2</v>
      </c>
      <c r="H57" s="628"/>
      <c r="I57" s="994"/>
      <c r="J57" s="994"/>
      <c r="K57" s="994"/>
      <c r="L57" s="994"/>
      <c r="M57" s="994"/>
      <c r="N57" s="994"/>
      <c r="O57" s="994"/>
      <c r="P57" s="994"/>
      <c r="Q57" s="994"/>
      <c r="R57" s="994"/>
      <c r="S57" s="994"/>
      <c r="T57" s="994"/>
      <c r="U57" s="994"/>
      <c r="V57" s="994"/>
      <c r="W57" s="994"/>
      <c r="X57" s="994"/>
      <c r="Y57" s="994"/>
      <c r="Z57" s="994"/>
      <c r="AA57" s="981"/>
      <c r="AB57" s="343"/>
      <c r="AC57" s="348"/>
      <c r="AD57" s="348"/>
    </row>
    <row r="58" spans="1:30" ht="15.75" customHeight="1">
      <c r="A58" s="348"/>
      <c r="B58" s="41"/>
      <c r="C58" s="44">
        <v>2025</v>
      </c>
      <c r="D58" s="45">
        <v>45658</v>
      </c>
      <c r="E58" s="623">
        <v>46021</v>
      </c>
      <c r="F58" s="981"/>
      <c r="G58" s="46">
        <v>1.7</v>
      </c>
      <c r="H58" s="628"/>
      <c r="I58" s="994"/>
      <c r="J58" s="994"/>
      <c r="K58" s="994"/>
      <c r="L58" s="994"/>
      <c r="M58" s="994"/>
      <c r="N58" s="994"/>
      <c r="O58" s="994"/>
      <c r="P58" s="994"/>
      <c r="Q58" s="994"/>
      <c r="R58" s="994"/>
      <c r="S58" s="994"/>
      <c r="T58" s="994"/>
      <c r="U58" s="994"/>
      <c r="V58" s="994"/>
      <c r="W58" s="994"/>
      <c r="X58" s="994"/>
      <c r="Y58" s="994"/>
      <c r="Z58" s="994"/>
      <c r="AA58" s="981"/>
      <c r="AB58" s="343"/>
      <c r="AC58" s="348"/>
      <c r="AD58" s="348"/>
    </row>
    <row r="59" spans="1:30" ht="15.75" customHeight="1">
      <c r="A59" s="348"/>
      <c r="B59" s="41"/>
      <c r="C59" s="44">
        <v>2026</v>
      </c>
      <c r="D59" s="45">
        <v>46023</v>
      </c>
      <c r="E59" s="623">
        <v>46386</v>
      </c>
      <c r="F59" s="981"/>
      <c r="G59" s="46">
        <v>1.1000000000000001</v>
      </c>
      <c r="H59" s="628"/>
      <c r="I59" s="994"/>
      <c r="J59" s="994"/>
      <c r="K59" s="994"/>
      <c r="L59" s="994"/>
      <c r="M59" s="994"/>
      <c r="N59" s="994"/>
      <c r="O59" s="994"/>
      <c r="P59" s="994"/>
      <c r="Q59" s="994"/>
      <c r="R59" s="994"/>
      <c r="S59" s="994"/>
      <c r="T59" s="994"/>
      <c r="U59" s="994"/>
      <c r="V59" s="994"/>
      <c r="W59" s="994"/>
      <c r="X59" s="994"/>
      <c r="Y59" s="994"/>
      <c r="Z59" s="994"/>
      <c r="AA59" s="981"/>
      <c r="AB59" s="343"/>
      <c r="AC59" s="348"/>
      <c r="AD59" s="348"/>
    </row>
    <row r="60" spans="1:30" ht="15.75" customHeight="1">
      <c r="A60" s="348"/>
      <c r="B60" s="41"/>
      <c r="C60" s="44">
        <v>2027</v>
      </c>
      <c r="D60" s="45">
        <v>46388</v>
      </c>
      <c r="E60" s="623">
        <v>46751</v>
      </c>
      <c r="F60" s="981"/>
      <c r="G60" s="46">
        <v>1</v>
      </c>
      <c r="H60" s="628"/>
      <c r="I60" s="994"/>
      <c r="J60" s="994"/>
      <c r="K60" s="994"/>
      <c r="L60" s="994"/>
      <c r="M60" s="994"/>
      <c r="N60" s="994"/>
      <c r="O60" s="994"/>
      <c r="P60" s="994"/>
      <c r="Q60" s="994"/>
      <c r="R60" s="994"/>
      <c r="S60" s="994"/>
      <c r="T60" s="994"/>
      <c r="U60" s="994"/>
      <c r="V60" s="994"/>
      <c r="W60" s="994"/>
      <c r="X60" s="994"/>
      <c r="Y60" s="994"/>
      <c r="Z60" s="994"/>
      <c r="AA60" s="981"/>
      <c r="AB60" s="343"/>
      <c r="AC60" s="348"/>
      <c r="AD60" s="348"/>
    </row>
    <row r="61" spans="1:30" ht="15.75" customHeight="1">
      <c r="A61" s="348"/>
      <c r="B61" s="41"/>
      <c r="C61" s="44"/>
      <c r="D61" s="44"/>
      <c r="E61" s="624"/>
      <c r="F61" s="981"/>
      <c r="G61" s="43"/>
      <c r="H61" s="624"/>
      <c r="I61" s="994"/>
      <c r="J61" s="994"/>
      <c r="K61" s="994"/>
      <c r="L61" s="994"/>
      <c r="M61" s="994"/>
      <c r="N61" s="994"/>
      <c r="O61" s="994"/>
      <c r="P61" s="994"/>
      <c r="Q61" s="994"/>
      <c r="R61" s="994"/>
      <c r="S61" s="994"/>
      <c r="T61" s="994"/>
      <c r="U61" s="994"/>
      <c r="V61" s="994"/>
      <c r="W61" s="994"/>
      <c r="X61" s="994"/>
      <c r="Y61" s="994"/>
      <c r="Z61" s="994"/>
      <c r="AA61" s="981"/>
      <c r="AB61" s="343"/>
      <c r="AC61" s="348"/>
      <c r="AD61" s="348"/>
    </row>
    <row r="62" spans="1:30" ht="15.75" customHeight="1">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c r="A63" s="321"/>
      <c r="B63" s="31"/>
      <c r="C63" s="611" t="s">
        <v>163</v>
      </c>
      <c r="D63" s="990"/>
      <c r="E63" s="334"/>
      <c r="F63" s="325" t="s">
        <v>164</v>
      </c>
      <c r="G63" s="47"/>
      <c r="H63" s="336"/>
      <c r="I63" s="325" t="s">
        <v>165</v>
      </c>
      <c r="J63" s="321"/>
      <c r="K63" s="609"/>
      <c r="L63" s="981"/>
      <c r="M63" s="334"/>
      <c r="N63" s="321"/>
      <c r="O63" s="321"/>
      <c r="P63" s="321"/>
      <c r="Q63" s="321"/>
      <c r="R63" s="321"/>
      <c r="S63" s="321"/>
      <c r="T63" s="321"/>
      <c r="U63" s="321"/>
      <c r="V63" s="321"/>
      <c r="W63" s="321"/>
      <c r="X63" s="321"/>
      <c r="Y63" s="321"/>
      <c r="Z63" s="321"/>
      <c r="AA63" s="321"/>
      <c r="AB63" s="329"/>
      <c r="AC63" s="321"/>
      <c r="AD63" s="321"/>
    </row>
    <row r="64" spans="1:30" ht="15.75" customHeight="1">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c r="A65" s="321"/>
      <c r="B65" s="622" t="s">
        <v>166</v>
      </c>
      <c r="C65" s="994"/>
      <c r="D65" s="994"/>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81"/>
      <c r="AC65" s="321"/>
      <c r="AD65" s="321"/>
    </row>
    <row r="66" spans="1:30" ht="15.75" customHeight="1">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c r="A67" s="321"/>
      <c r="B67" s="624" t="s">
        <v>161</v>
      </c>
      <c r="C67" s="981"/>
      <c r="D67" s="43"/>
      <c r="E67" s="624" t="s">
        <v>167</v>
      </c>
      <c r="F67" s="981"/>
      <c r="G67" s="43"/>
      <c r="H67" s="608" t="s">
        <v>168</v>
      </c>
      <c r="I67" s="981"/>
      <c r="J67" s="624"/>
      <c r="K67" s="981"/>
      <c r="L67" s="627"/>
      <c r="M67" s="990"/>
      <c r="N67" s="43" t="s">
        <v>169</v>
      </c>
      <c r="O67" s="624"/>
      <c r="P67" s="994"/>
      <c r="Q67" s="981"/>
      <c r="R67" s="624" t="s">
        <v>170</v>
      </c>
      <c r="S67" s="994"/>
      <c r="T67" s="981"/>
      <c r="U67" s="624"/>
      <c r="V67" s="994"/>
      <c r="W67" s="981"/>
      <c r="X67" s="624" t="s">
        <v>171</v>
      </c>
      <c r="Y67" s="981"/>
      <c r="Z67" s="624"/>
      <c r="AA67" s="994"/>
      <c r="AB67" s="981"/>
      <c r="AC67" s="321"/>
      <c r="AD67" s="321"/>
    </row>
    <row r="68" spans="1:30" ht="15.75" customHeight="1">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c r="A69" s="321"/>
      <c r="B69" s="622" t="s">
        <v>172</v>
      </c>
      <c r="C69" s="981"/>
      <c r="D69" s="625"/>
      <c r="E69" s="992"/>
      <c r="F69" s="992"/>
      <c r="G69" s="992"/>
      <c r="H69" s="992"/>
      <c r="I69" s="992"/>
      <c r="J69" s="992"/>
      <c r="K69" s="992"/>
      <c r="L69" s="992"/>
      <c r="M69" s="992"/>
      <c r="N69" s="992"/>
      <c r="O69" s="992"/>
      <c r="P69" s="992"/>
      <c r="Q69" s="992"/>
      <c r="R69" s="992"/>
      <c r="S69" s="992"/>
      <c r="T69" s="992"/>
      <c r="U69" s="992"/>
      <c r="V69" s="992"/>
      <c r="W69" s="992"/>
      <c r="X69" s="992"/>
      <c r="Y69" s="992"/>
      <c r="Z69" s="992"/>
      <c r="AA69" s="992"/>
      <c r="AB69" s="993"/>
      <c r="AC69" s="321"/>
      <c r="AD69" s="321"/>
    </row>
    <row r="70" spans="1:30" ht="15.75" customHeight="1">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c r="A71" s="321"/>
      <c r="B71" s="622" t="s">
        <v>173</v>
      </c>
      <c r="C71" s="981"/>
      <c r="D71" s="626"/>
      <c r="E71" s="992"/>
      <c r="F71" s="992"/>
      <c r="G71" s="992"/>
      <c r="H71" s="992"/>
      <c r="I71" s="992"/>
      <c r="J71" s="992"/>
      <c r="K71" s="992"/>
      <c r="L71" s="992"/>
      <c r="M71" s="992"/>
      <c r="N71" s="992"/>
      <c r="O71" s="992"/>
      <c r="P71" s="992"/>
      <c r="Q71" s="992"/>
      <c r="R71" s="992"/>
      <c r="S71" s="992"/>
      <c r="T71" s="992"/>
      <c r="U71" s="992"/>
      <c r="V71" s="992"/>
      <c r="W71" s="992"/>
      <c r="X71" s="992"/>
      <c r="Y71" s="992"/>
      <c r="Z71" s="992"/>
      <c r="AA71" s="992"/>
      <c r="AB71" s="993"/>
      <c r="AC71" s="321"/>
      <c r="AD71" s="321"/>
    </row>
    <row r="72" spans="1:30" ht="15.75" customHeight="1">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c r="A73" s="321"/>
      <c r="B73" s="622" t="s">
        <v>174</v>
      </c>
      <c r="C73" s="981"/>
      <c r="D73" s="626"/>
      <c r="E73" s="992"/>
      <c r="F73" s="992"/>
      <c r="G73" s="992"/>
      <c r="H73" s="992"/>
      <c r="I73" s="992"/>
      <c r="J73" s="992"/>
      <c r="K73" s="992"/>
      <c r="L73" s="992"/>
      <c r="M73" s="992"/>
      <c r="N73" s="992"/>
      <c r="O73" s="992"/>
      <c r="P73" s="992"/>
      <c r="Q73" s="992"/>
      <c r="R73" s="992"/>
      <c r="S73" s="992"/>
      <c r="T73" s="992"/>
      <c r="U73" s="992"/>
      <c r="V73" s="992"/>
      <c r="W73" s="992"/>
      <c r="X73" s="992"/>
      <c r="Y73" s="992"/>
      <c r="Z73" s="992"/>
      <c r="AA73" s="992"/>
      <c r="AB73" s="993"/>
      <c r="AC73" s="321"/>
      <c r="AD73" s="321"/>
    </row>
    <row r="74" spans="1:30" ht="15.75" customHeight="1">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c r="A75" s="321"/>
      <c r="B75" s="622" t="s">
        <v>175</v>
      </c>
      <c r="C75" s="981"/>
      <c r="D75" s="626"/>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3"/>
      <c r="AC75" s="321"/>
      <c r="AD75" s="321"/>
    </row>
    <row r="76" spans="1:30" ht="15.75" customHeight="1">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c r="A77" s="321"/>
      <c r="B77" s="622" t="s">
        <v>176</v>
      </c>
      <c r="C77" s="981"/>
      <c r="D77" s="626"/>
      <c r="E77" s="992"/>
      <c r="F77" s="992"/>
      <c r="G77" s="992"/>
      <c r="H77" s="992"/>
      <c r="I77" s="992"/>
      <c r="J77" s="992"/>
      <c r="K77" s="992"/>
      <c r="L77" s="992"/>
      <c r="M77" s="992"/>
      <c r="N77" s="992"/>
      <c r="O77" s="992"/>
      <c r="P77" s="992"/>
      <c r="Q77" s="992"/>
      <c r="R77" s="992"/>
      <c r="S77" s="992"/>
      <c r="T77" s="992"/>
      <c r="U77" s="992"/>
      <c r="V77" s="992"/>
      <c r="W77" s="992"/>
      <c r="X77" s="992"/>
      <c r="Y77" s="992"/>
      <c r="Z77" s="992"/>
      <c r="AA77" s="992"/>
      <c r="AB77" s="993"/>
      <c r="AC77" s="321"/>
      <c r="AD77" s="321"/>
    </row>
    <row r="78" spans="1:30" ht="15.75" customHeight="1">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c r="A79" s="321"/>
      <c r="B79" s="622" t="s">
        <v>177</v>
      </c>
      <c r="C79" s="994"/>
      <c r="D79" s="994"/>
      <c r="E79" s="994"/>
      <c r="F79" s="994"/>
      <c r="G79" s="994"/>
      <c r="H79" s="994"/>
      <c r="I79" s="994"/>
      <c r="J79" s="994"/>
      <c r="K79" s="994"/>
      <c r="L79" s="994"/>
      <c r="M79" s="994"/>
      <c r="N79" s="994"/>
      <c r="O79" s="994"/>
      <c r="P79" s="994"/>
      <c r="Q79" s="994"/>
      <c r="R79" s="994"/>
      <c r="S79" s="994"/>
      <c r="T79" s="994"/>
      <c r="U79" s="994"/>
      <c r="V79" s="994"/>
      <c r="W79" s="994"/>
      <c r="X79" s="994"/>
      <c r="Y79" s="994"/>
      <c r="Z79" s="994"/>
      <c r="AA79" s="994"/>
      <c r="AB79" s="981"/>
      <c r="AC79" s="321"/>
      <c r="AD79" s="321"/>
    </row>
    <row r="80" spans="1:30" ht="15.75" customHeight="1">
      <c r="A80" s="321"/>
      <c r="B80" s="608" t="s">
        <v>122</v>
      </c>
      <c r="C80" s="981"/>
      <c r="D80" s="52" t="s">
        <v>178</v>
      </c>
      <c r="E80" s="608" t="s">
        <v>179</v>
      </c>
      <c r="F80" s="981"/>
      <c r="G80" s="608" t="s">
        <v>177</v>
      </c>
      <c r="H80" s="994"/>
      <c r="I80" s="994"/>
      <c r="J80" s="994"/>
      <c r="K80" s="994"/>
      <c r="L80" s="994"/>
      <c r="M80" s="994"/>
      <c r="N80" s="994"/>
      <c r="O80" s="981"/>
      <c r="P80" s="608" t="s">
        <v>180</v>
      </c>
      <c r="Q80" s="994"/>
      <c r="R80" s="994"/>
      <c r="S80" s="994"/>
      <c r="T80" s="994"/>
      <c r="U80" s="994"/>
      <c r="V80" s="994"/>
      <c r="W80" s="994"/>
      <c r="X80" s="994"/>
      <c r="Y80" s="994"/>
      <c r="Z80" s="994"/>
      <c r="AA80" s="994"/>
      <c r="AB80" s="981"/>
      <c r="AC80" s="321"/>
      <c r="AD80" s="321"/>
    </row>
    <row r="81" spans="1:30" ht="15.75" customHeight="1">
      <c r="A81" s="321"/>
      <c r="B81" s="608"/>
      <c r="C81" s="981"/>
      <c r="D81" s="37"/>
      <c r="E81" s="608"/>
      <c r="F81" s="981"/>
      <c r="G81" s="621"/>
      <c r="H81" s="994"/>
      <c r="I81" s="994"/>
      <c r="J81" s="994"/>
      <c r="K81" s="994"/>
      <c r="L81" s="994"/>
      <c r="M81" s="994"/>
      <c r="N81" s="994"/>
      <c r="O81" s="981"/>
      <c r="P81" s="621"/>
      <c r="Q81" s="994"/>
      <c r="R81" s="994"/>
      <c r="S81" s="994"/>
      <c r="T81" s="994"/>
      <c r="U81" s="994"/>
      <c r="V81" s="994"/>
      <c r="W81" s="994"/>
      <c r="X81" s="994"/>
      <c r="Y81" s="994"/>
      <c r="Z81" s="994"/>
      <c r="AA81" s="994"/>
      <c r="AB81" s="981"/>
      <c r="AC81" s="321"/>
      <c r="AD81" s="321"/>
    </row>
    <row r="82" spans="1:30" ht="15.75" customHeight="1">
      <c r="A82" s="321"/>
      <c r="B82" s="608"/>
      <c r="C82" s="981"/>
      <c r="D82" s="37"/>
      <c r="E82" s="608"/>
      <c r="F82" s="981"/>
      <c r="G82" s="621"/>
      <c r="H82" s="994"/>
      <c r="I82" s="994"/>
      <c r="J82" s="994"/>
      <c r="K82" s="994"/>
      <c r="L82" s="994"/>
      <c r="M82" s="994"/>
      <c r="N82" s="994"/>
      <c r="O82" s="981"/>
      <c r="P82" s="621"/>
      <c r="Q82" s="994"/>
      <c r="R82" s="994"/>
      <c r="S82" s="994"/>
      <c r="T82" s="994"/>
      <c r="U82" s="994"/>
      <c r="V82" s="994"/>
      <c r="W82" s="994"/>
      <c r="X82" s="994"/>
      <c r="Y82" s="994"/>
      <c r="Z82" s="994"/>
      <c r="AA82" s="994"/>
      <c r="AB82" s="981"/>
      <c r="AC82" s="321"/>
      <c r="AD82" s="321"/>
    </row>
    <row r="83" spans="1:30" ht="26.25" customHeight="1">
      <c r="A83" s="321"/>
      <c r="B83" s="620" t="s">
        <v>181</v>
      </c>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81"/>
      <c r="AC83" s="321"/>
      <c r="AD83" s="354"/>
    </row>
    <row r="84" spans="1:30"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row>
    <row r="3" spans="1:30"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row>
    <row r="4" spans="1:30"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row>
    <row r="5" spans="1:30"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row>
    <row r="6" spans="1:30"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row>
    <row r="7" spans="1:30"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c r="A10" s="321"/>
      <c r="B10" s="31"/>
      <c r="C10" s="607" t="s">
        <v>123</v>
      </c>
      <c r="D10" s="990"/>
      <c r="E10" s="608" t="s">
        <v>809</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row>
    <row r="11" spans="1:30"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row>
    <row r="12" spans="1:30" ht="29.25" customHeight="1">
      <c r="A12" s="321"/>
      <c r="B12" s="31"/>
      <c r="C12" s="607" t="s">
        <v>125</v>
      </c>
      <c r="D12" s="990"/>
      <c r="E12" s="615" t="s">
        <v>805</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row>
    <row r="13" spans="1:30"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c r="A14" s="321"/>
      <c r="B14" s="31"/>
      <c r="C14" s="607" t="s">
        <v>768</v>
      </c>
      <c r="D14" s="990"/>
      <c r="E14" s="617" t="s">
        <v>810</v>
      </c>
      <c r="F14" s="986"/>
      <c r="G14" s="986"/>
      <c r="H14" s="986"/>
      <c r="I14" s="986"/>
      <c r="J14" s="986"/>
      <c r="K14" s="986"/>
      <c r="L14" s="986"/>
      <c r="M14" s="986"/>
      <c r="N14" s="986"/>
      <c r="O14" s="986"/>
      <c r="P14" s="986"/>
      <c r="Q14" s="986"/>
      <c r="R14" s="986"/>
      <c r="S14" s="986"/>
      <c r="T14" s="986"/>
      <c r="U14" s="986"/>
      <c r="V14" s="986"/>
      <c r="W14" s="986"/>
      <c r="X14" s="986"/>
      <c r="Y14" s="986"/>
      <c r="Z14" s="986"/>
      <c r="AA14" s="987"/>
      <c r="AB14" s="329"/>
      <c r="AC14" s="321"/>
      <c r="AD14" s="321"/>
    </row>
    <row r="15" spans="1:30" ht="15.75" customHeight="1">
      <c r="A15" s="321"/>
      <c r="B15" s="31"/>
      <c r="C15" s="331"/>
      <c r="D15" s="331"/>
      <c r="E15" s="991"/>
      <c r="F15" s="992"/>
      <c r="G15" s="992"/>
      <c r="H15" s="992"/>
      <c r="I15" s="992"/>
      <c r="J15" s="992"/>
      <c r="K15" s="992"/>
      <c r="L15" s="992"/>
      <c r="M15" s="992"/>
      <c r="N15" s="992"/>
      <c r="O15" s="992"/>
      <c r="P15" s="992"/>
      <c r="Q15" s="992"/>
      <c r="R15" s="992"/>
      <c r="S15" s="992"/>
      <c r="T15" s="992"/>
      <c r="U15" s="992"/>
      <c r="V15" s="992"/>
      <c r="W15" s="992"/>
      <c r="X15" s="992"/>
      <c r="Y15" s="992"/>
      <c r="Z15" s="992"/>
      <c r="AA15" s="993"/>
      <c r="AB15" s="329"/>
      <c r="AC15" s="321"/>
      <c r="AD15" s="321"/>
    </row>
    <row r="16" spans="1:30" ht="15" customHeight="1">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c r="A17" s="321"/>
      <c r="B17" s="31"/>
      <c r="C17" s="607" t="s">
        <v>770</v>
      </c>
      <c r="D17" s="990"/>
      <c r="E17" s="977" t="s">
        <v>811</v>
      </c>
      <c r="F17" s="986"/>
      <c r="G17" s="986"/>
      <c r="H17" s="986"/>
      <c r="I17" s="986"/>
      <c r="J17" s="986"/>
      <c r="K17" s="986"/>
      <c r="L17" s="986"/>
      <c r="M17" s="986"/>
      <c r="N17" s="986"/>
      <c r="O17" s="986"/>
      <c r="P17" s="986"/>
      <c r="Q17" s="986"/>
      <c r="R17" s="986"/>
      <c r="S17" s="986"/>
      <c r="T17" s="986"/>
      <c r="U17" s="986"/>
      <c r="V17" s="986"/>
      <c r="W17" s="986"/>
      <c r="X17" s="986"/>
      <c r="Y17" s="986"/>
      <c r="Z17" s="986"/>
      <c r="AA17" s="987"/>
      <c r="AB17" s="329"/>
      <c r="AC17" s="321"/>
      <c r="AD17" s="321"/>
    </row>
    <row r="18" spans="1:30" ht="15" customHeight="1">
      <c r="A18" s="321"/>
      <c r="B18" s="31"/>
      <c r="C18" s="331"/>
      <c r="D18" s="331"/>
      <c r="E18" s="991"/>
      <c r="F18" s="992"/>
      <c r="G18" s="992"/>
      <c r="H18" s="992"/>
      <c r="I18" s="992"/>
      <c r="J18" s="992"/>
      <c r="K18" s="992"/>
      <c r="L18" s="992"/>
      <c r="M18" s="992"/>
      <c r="N18" s="992"/>
      <c r="O18" s="992"/>
      <c r="P18" s="992"/>
      <c r="Q18" s="992"/>
      <c r="R18" s="992"/>
      <c r="S18" s="992"/>
      <c r="T18" s="992"/>
      <c r="U18" s="992"/>
      <c r="V18" s="992"/>
      <c r="W18" s="992"/>
      <c r="X18" s="992"/>
      <c r="Y18" s="992"/>
      <c r="Z18" s="992"/>
      <c r="AA18" s="993"/>
      <c r="AB18" s="329"/>
      <c r="AC18" s="321"/>
      <c r="AD18" s="321"/>
    </row>
    <row r="19" spans="1:30" ht="15" customHeight="1">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c r="A21" s="321"/>
      <c r="B21" s="31"/>
      <c r="C21" s="607" t="s">
        <v>127</v>
      </c>
      <c r="D21" s="990"/>
      <c r="E21" s="332"/>
      <c r="F21" s="606"/>
      <c r="G21" s="990"/>
      <c r="H21" s="990"/>
      <c r="I21" s="990"/>
      <c r="J21" s="990"/>
      <c r="K21" s="990"/>
      <c r="L21" s="990"/>
      <c r="M21" s="990"/>
      <c r="N21" s="990"/>
      <c r="O21" s="990"/>
      <c r="P21" s="990"/>
      <c r="Q21" s="990"/>
      <c r="R21" s="990"/>
      <c r="S21" s="990"/>
      <c r="T21" s="990"/>
      <c r="U21" s="990"/>
      <c r="V21" s="990"/>
      <c r="W21" s="990"/>
      <c r="X21" s="990"/>
      <c r="Y21" s="990"/>
      <c r="Z21" s="990"/>
      <c r="AA21" s="990"/>
      <c r="AB21" s="989"/>
      <c r="AC21" s="321"/>
      <c r="AD21" s="321"/>
    </row>
    <row r="22" spans="1:30" ht="29.25" customHeight="1">
      <c r="A22" s="321"/>
      <c r="B22" s="31"/>
      <c r="C22" s="979" t="s">
        <v>812</v>
      </c>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81"/>
      <c r="AB22" s="333"/>
      <c r="AC22" s="321"/>
      <c r="AD22" s="321"/>
    </row>
    <row r="23" spans="1:30" ht="15" customHeight="1">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c r="A25" s="321"/>
      <c r="B25" s="31"/>
      <c r="C25" s="976" t="s">
        <v>808</v>
      </c>
      <c r="D25" s="986"/>
      <c r="E25" s="986"/>
      <c r="F25" s="986"/>
      <c r="G25" s="986"/>
      <c r="H25" s="986"/>
      <c r="I25" s="986"/>
      <c r="J25" s="986"/>
      <c r="K25" s="986"/>
      <c r="L25" s="986"/>
      <c r="M25" s="986"/>
      <c r="N25" s="986"/>
      <c r="O25" s="986"/>
      <c r="P25" s="987"/>
      <c r="Q25" s="321"/>
      <c r="R25" s="609"/>
      <c r="S25" s="994"/>
      <c r="T25" s="994"/>
      <c r="U25" s="994"/>
      <c r="V25" s="994"/>
      <c r="W25" s="994"/>
      <c r="X25" s="994"/>
      <c r="Y25" s="994"/>
      <c r="Z25" s="994"/>
      <c r="AA25" s="981"/>
      <c r="AB25" s="329"/>
      <c r="AC25" s="321"/>
      <c r="AD25" s="321"/>
    </row>
    <row r="26" spans="1:30" ht="15" customHeight="1">
      <c r="A26" s="321"/>
      <c r="B26" s="31"/>
      <c r="C26" s="988"/>
      <c r="D26" s="980"/>
      <c r="E26" s="980"/>
      <c r="F26" s="980"/>
      <c r="G26" s="980"/>
      <c r="H26" s="980"/>
      <c r="I26" s="980"/>
      <c r="J26" s="980"/>
      <c r="K26" s="980"/>
      <c r="L26" s="980"/>
      <c r="M26" s="980"/>
      <c r="N26" s="980"/>
      <c r="O26" s="980"/>
      <c r="P26" s="989"/>
      <c r="Q26" s="321"/>
      <c r="R26" s="321"/>
      <c r="S26" s="321"/>
      <c r="T26" s="321"/>
      <c r="U26" s="321"/>
      <c r="V26" s="321"/>
      <c r="W26" s="321"/>
      <c r="X26" s="321"/>
      <c r="Y26" s="321"/>
      <c r="Z26" s="321"/>
      <c r="AA26" s="321"/>
      <c r="AB26" s="329"/>
      <c r="AC26" s="321"/>
      <c r="AD26" s="321"/>
    </row>
    <row r="27" spans="1:30" ht="15" customHeight="1">
      <c r="A27" s="321"/>
      <c r="B27" s="31"/>
      <c r="C27" s="988"/>
      <c r="D27" s="980"/>
      <c r="E27" s="980"/>
      <c r="F27" s="980"/>
      <c r="G27" s="980"/>
      <c r="H27" s="980"/>
      <c r="I27" s="980"/>
      <c r="J27" s="980"/>
      <c r="K27" s="980"/>
      <c r="L27" s="980"/>
      <c r="M27" s="980"/>
      <c r="N27" s="980"/>
      <c r="O27" s="980"/>
      <c r="P27" s="989"/>
      <c r="Q27" s="331"/>
      <c r="R27" s="334" t="s">
        <v>130</v>
      </c>
      <c r="S27" s="334"/>
      <c r="T27" s="334"/>
      <c r="U27" s="334"/>
      <c r="V27" s="334"/>
      <c r="W27" s="331"/>
      <c r="X27" s="331"/>
      <c r="Y27" s="331"/>
      <c r="Z27" s="321"/>
      <c r="AA27" s="331"/>
      <c r="AB27" s="329"/>
      <c r="AC27" s="321"/>
      <c r="AD27" s="321"/>
    </row>
    <row r="28" spans="1:30" ht="15" customHeight="1">
      <c r="A28" s="321"/>
      <c r="B28" s="31"/>
      <c r="C28" s="988"/>
      <c r="D28" s="980"/>
      <c r="E28" s="980"/>
      <c r="F28" s="980"/>
      <c r="G28" s="980"/>
      <c r="H28" s="980"/>
      <c r="I28" s="980"/>
      <c r="J28" s="980"/>
      <c r="K28" s="980"/>
      <c r="L28" s="980"/>
      <c r="M28" s="980"/>
      <c r="N28" s="980"/>
      <c r="O28" s="980"/>
      <c r="P28" s="989"/>
      <c r="Q28" s="321"/>
      <c r="R28" s="37"/>
      <c r="S28" s="321" t="s">
        <v>15</v>
      </c>
      <c r="T28" s="321"/>
      <c r="U28" s="37"/>
      <c r="V28" s="321" t="s">
        <v>27</v>
      </c>
      <c r="W28" s="321"/>
      <c r="X28" s="37"/>
      <c r="Y28" s="336" t="s">
        <v>46</v>
      </c>
      <c r="Z28" s="321"/>
      <c r="AA28" s="321"/>
      <c r="AB28" s="329"/>
      <c r="AC28" s="321"/>
      <c r="AD28" s="321"/>
    </row>
    <row r="29" spans="1:30" ht="15" customHeight="1">
      <c r="A29" s="321"/>
      <c r="B29" s="31"/>
      <c r="C29" s="988"/>
      <c r="D29" s="980"/>
      <c r="E29" s="980"/>
      <c r="F29" s="980"/>
      <c r="G29" s="980"/>
      <c r="H29" s="980"/>
      <c r="I29" s="980"/>
      <c r="J29" s="980"/>
      <c r="K29" s="980"/>
      <c r="L29" s="980"/>
      <c r="M29" s="980"/>
      <c r="N29" s="980"/>
      <c r="O29" s="980"/>
      <c r="P29" s="989"/>
      <c r="Q29" s="321"/>
      <c r="R29" s="321"/>
      <c r="S29" s="321"/>
      <c r="T29" s="321"/>
      <c r="U29" s="321"/>
      <c r="V29" s="321"/>
      <c r="W29" s="321"/>
      <c r="X29" s="321"/>
      <c r="Y29" s="321"/>
      <c r="Z29" s="321"/>
      <c r="AA29" s="321"/>
      <c r="AB29" s="329"/>
      <c r="AC29" s="321"/>
      <c r="AD29" s="321"/>
    </row>
    <row r="30" spans="1:30" ht="15" customHeight="1">
      <c r="A30" s="321"/>
      <c r="B30" s="31"/>
      <c r="C30" s="991"/>
      <c r="D30" s="992"/>
      <c r="E30" s="992"/>
      <c r="F30" s="992"/>
      <c r="G30" s="992"/>
      <c r="H30" s="992"/>
      <c r="I30" s="992"/>
      <c r="J30" s="992"/>
      <c r="K30" s="992"/>
      <c r="L30" s="992"/>
      <c r="M30" s="992"/>
      <c r="N30" s="992"/>
      <c r="O30" s="992"/>
      <c r="P30" s="993"/>
      <c r="Q30" s="321"/>
      <c r="R30" s="334" t="s">
        <v>131</v>
      </c>
      <c r="S30" s="321"/>
      <c r="T30" s="321"/>
      <c r="U30" s="321"/>
      <c r="V30" s="321"/>
      <c r="W30" s="613" t="s">
        <v>23</v>
      </c>
      <c r="X30" s="994"/>
      <c r="Y30" s="994"/>
      <c r="Z30" s="994"/>
      <c r="AA30" s="981"/>
      <c r="AB30" s="329"/>
      <c r="AC30" s="321"/>
      <c r="AD30" s="321"/>
    </row>
    <row r="31" spans="1:30" ht="15" customHeight="1">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c r="A33" s="321"/>
      <c r="B33" s="31"/>
      <c r="C33" s="978" t="s">
        <v>813</v>
      </c>
      <c r="D33" s="994"/>
      <c r="E33" s="994"/>
      <c r="F33" s="994"/>
      <c r="G33" s="994"/>
      <c r="H33" s="994"/>
      <c r="I33" s="994"/>
      <c r="J33" s="994"/>
      <c r="K33" s="994"/>
      <c r="L33" s="994"/>
      <c r="M33" s="994"/>
      <c r="N33" s="994"/>
      <c r="O33" s="994"/>
      <c r="P33" s="994"/>
      <c r="Q33" s="994"/>
      <c r="R33" s="994"/>
      <c r="S33" s="994"/>
      <c r="T33" s="994"/>
      <c r="U33" s="994"/>
      <c r="V33" s="994"/>
      <c r="W33" s="994"/>
      <c r="X33" s="994"/>
      <c r="Y33" s="994"/>
      <c r="Z33" s="994"/>
      <c r="AA33" s="981"/>
      <c r="AB33" s="329"/>
      <c r="AC33" s="321"/>
      <c r="AD33" s="321"/>
    </row>
    <row r="34" spans="1:30" ht="15" customHeight="1">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c r="A36" s="321"/>
      <c r="B36" s="31"/>
      <c r="C36" s="613" t="s">
        <v>814</v>
      </c>
      <c r="D36" s="994"/>
      <c r="E36" s="994"/>
      <c r="F36" s="994"/>
      <c r="G36" s="994"/>
      <c r="H36" s="994"/>
      <c r="I36" s="994"/>
      <c r="J36" s="994"/>
      <c r="K36" s="981"/>
      <c r="L36" s="331"/>
      <c r="M36" s="613"/>
      <c r="N36" s="994"/>
      <c r="O36" s="994"/>
      <c r="P36" s="994"/>
      <c r="Q36" s="994"/>
      <c r="R36" s="994"/>
      <c r="S36" s="994"/>
      <c r="T36" s="994"/>
      <c r="U36" s="994"/>
      <c r="V36" s="994"/>
      <c r="W36" s="994"/>
      <c r="X36" s="994"/>
      <c r="Y36" s="994"/>
      <c r="Z36" s="994"/>
      <c r="AA36" s="981"/>
      <c r="AB36" s="337"/>
      <c r="AC36" s="321"/>
      <c r="AD36" s="321"/>
    </row>
    <row r="37" spans="1:30" ht="15" customHeight="1">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c r="A39" s="321"/>
      <c r="B39" s="31"/>
      <c r="C39" s="612" t="s">
        <v>815</v>
      </c>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81"/>
      <c r="AB39" s="329"/>
      <c r="AC39" s="321"/>
      <c r="AD39" s="321"/>
    </row>
    <row r="40" spans="1:30" ht="15" customHeight="1">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c r="A41" s="321"/>
      <c r="B41" s="31"/>
      <c r="C41" s="611" t="s">
        <v>139</v>
      </c>
      <c r="D41" s="990"/>
      <c r="E41" s="334"/>
      <c r="F41" s="608" t="s">
        <v>22</v>
      </c>
      <c r="G41" s="981"/>
      <c r="H41" s="334"/>
      <c r="I41" s="321"/>
      <c r="J41" s="341" t="s">
        <v>140</v>
      </c>
      <c r="K41" s="608">
        <v>40</v>
      </c>
      <c r="L41" s="994"/>
      <c r="M41" s="994"/>
      <c r="N41" s="981"/>
      <c r="O41" s="334"/>
      <c r="P41" s="334"/>
      <c r="Q41" s="325" t="s">
        <v>141</v>
      </c>
      <c r="R41" s="321"/>
      <c r="S41" s="334"/>
      <c r="T41" s="334"/>
      <c r="U41" s="334"/>
      <c r="V41" s="334"/>
      <c r="W41" s="608" t="s">
        <v>20</v>
      </c>
      <c r="X41" s="994"/>
      <c r="Y41" s="994"/>
      <c r="Z41" s="994"/>
      <c r="AA41" s="981"/>
      <c r="AB41" s="333"/>
      <c r="AC41" s="321"/>
      <c r="AD41" s="321"/>
    </row>
    <row r="42" spans="1:30" ht="15.75" customHeight="1">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c r="A43" s="321"/>
      <c r="B43" s="31"/>
      <c r="C43" s="321"/>
      <c r="D43" s="341" t="s">
        <v>142</v>
      </c>
      <c r="E43" s="334"/>
      <c r="F43" s="612"/>
      <c r="G43" s="994"/>
      <c r="H43" s="994"/>
      <c r="I43" s="994"/>
      <c r="J43" s="994"/>
      <c r="K43" s="994"/>
      <c r="L43" s="994"/>
      <c r="M43" s="981"/>
      <c r="N43" s="321"/>
      <c r="O43" s="341" t="s">
        <v>144</v>
      </c>
      <c r="P43" s="613">
        <v>0</v>
      </c>
      <c r="Q43" s="994"/>
      <c r="R43" s="994"/>
      <c r="S43" s="994"/>
      <c r="T43" s="994"/>
      <c r="U43" s="994"/>
      <c r="V43" s="994"/>
      <c r="W43" s="994"/>
      <c r="X43" s="994"/>
      <c r="Y43" s="994"/>
      <c r="Z43" s="994"/>
      <c r="AA43" s="981"/>
      <c r="AB43" s="329"/>
      <c r="AC43" s="321"/>
      <c r="AD43" s="321"/>
    </row>
    <row r="44" spans="1:30" ht="15.75" customHeight="1">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c r="A45" s="321"/>
      <c r="B45" s="31"/>
      <c r="C45" s="321"/>
      <c r="D45" s="341" t="s">
        <v>145</v>
      </c>
      <c r="E45" s="321"/>
      <c r="F45" s="609" t="s">
        <v>146</v>
      </c>
      <c r="G45" s="981"/>
      <c r="H45" s="321"/>
      <c r="I45" s="321"/>
      <c r="J45" s="334" t="s">
        <v>147</v>
      </c>
      <c r="K45" s="321"/>
      <c r="L45" s="609" t="s">
        <v>148</v>
      </c>
      <c r="M45" s="994"/>
      <c r="N45" s="981"/>
      <c r="O45" s="334"/>
      <c r="P45" s="334"/>
      <c r="Q45" s="321"/>
      <c r="R45" s="334" t="s">
        <v>149</v>
      </c>
      <c r="S45" s="334"/>
      <c r="T45" s="334"/>
      <c r="U45" s="334"/>
      <c r="V45" s="334"/>
      <c r="W45" s="614"/>
      <c r="X45" s="994"/>
      <c r="Y45" s="994"/>
      <c r="Z45" s="994"/>
      <c r="AA45" s="981"/>
      <c r="AB45" s="333"/>
      <c r="AC45" s="321"/>
      <c r="AD45" s="321"/>
    </row>
    <row r="46" spans="1:30" ht="15.75" customHeight="1">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c r="A47" s="321"/>
      <c r="B47" s="31"/>
      <c r="C47" s="342" t="s">
        <v>150</v>
      </c>
      <c r="D47" s="610">
        <v>2024</v>
      </c>
      <c r="E47" s="997"/>
      <c r="F47" s="998"/>
      <c r="G47" s="35"/>
      <c r="H47" s="325"/>
      <c r="I47" s="325"/>
      <c r="J47" s="325"/>
      <c r="K47" s="325"/>
      <c r="L47" s="325"/>
      <c r="M47" s="325"/>
      <c r="N47" s="325"/>
      <c r="O47" s="325"/>
      <c r="P47" s="325"/>
      <c r="Q47" s="606"/>
      <c r="R47" s="990"/>
      <c r="S47" s="990"/>
      <c r="T47" s="990"/>
      <c r="U47" s="990"/>
      <c r="V47" s="325"/>
      <c r="W47" s="325"/>
      <c r="X47" s="607"/>
      <c r="Y47" s="990"/>
      <c r="Z47" s="990"/>
      <c r="AA47" s="990"/>
      <c r="AB47" s="333"/>
      <c r="AC47" s="321"/>
      <c r="AD47" s="321"/>
    </row>
    <row r="48" spans="1:30" ht="5.25" customHeight="1">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c r="A49" s="321"/>
      <c r="B49" s="31"/>
      <c r="C49" s="334" t="s">
        <v>140</v>
      </c>
      <c r="D49" s="613">
        <v>40</v>
      </c>
      <c r="E49" s="994"/>
      <c r="F49" s="981"/>
      <c r="G49" s="321"/>
      <c r="H49" s="325"/>
      <c r="I49" s="325"/>
      <c r="J49" s="325"/>
      <c r="K49" s="325"/>
      <c r="L49" s="325"/>
      <c r="M49" s="325"/>
      <c r="N49" s="325"/>
      <c r="O49" s="325"/>
      <c r="P49" s="325"/>
      <c r="Q49" s="606"/>
      <c r="R49" s="990"/>
      <c r="S49" s="990"/>
      <c r="T49" s="990"/>
      <c r="U49" s="990"/>
      <c r="V49" s="325"/>
      <c r="W49" s="325"/>
      <c r="X49" s="607"/>
      <c r="Y49" s="990"/>
      <c r="Z49" s="990"/>
      <c r="AA49" s="990"/>
      <c r="AB49" s="326"/>
      <c r="AC49" s="321"/>
      <c r="AD49" s="321"/>
    </row>
    <row r="50" spans="1:30" ht="15.75" customHeight="1">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c r="A51" s="321"/>
      <c r="B51" s="31"/>
      <c r="C51" s="334"/>
      <c r="D51" s="608" t="s">
        <v>151</v>
      </c>
      <c r="E51" s="994"/>
      <c r="F51" s="994"/>
      <c r="G51" s="994"/>
      <c r="H51" s="994"/>
      <c r="I51" s="994"/>
      <c r="J51" s="994"/>
      <c r="K51" s="994"/>
      <c r="L51" s="994"/>
      <c r="M51" s="994"/>
      <c r="N51" s="994"/>
      <c r="O51" s="994"/>
      <c r="P51" s="994"/>
      <c r="Q51" s="994"/>
      <c r="R51" s="994"/>
      <c r="S51" s="994"/>
      <c r="T51" s="994"/>
      <c r="U51" s="994"/>
      <c r="V51" s="994"/>
      <c r="W51" s="994"/>
      <c r="X51" s="994"/>
      <c r="Y51" s="981"/>
      <c r="Z51" s="335"/>
      <c r="AA51" s="335"/>
      <c r="AB51" s="343"/>
      <c r="AC51" s="321"/>
      <c r="AD51" s="321"/>
    </row>
    <row r="52" spans="1:30" ht="15.75" customHeight="1">
      <c r="A52" s="321"/>
      <c r="B52" s="31"/>
      <c r="C52" s="321"/>
      <c r="D52" s="635" t="s">
        <v>152</v>
      </c>
      <c r="E52" s="994"/>
      <c r="F52" s="994"/>
      <c r="G52" s="994"/>
      <c r="H52" s="981"/>
      <c r="I52" s="631" t="s">
        <v>153</v>
      </c>
      <c r="J52" s="994"/>
      <c r="K52" s="994"/>
      <c r="L52" s="994"/>
      <c r="M52" s="994"/>
      <c r="N52" s="994"/>
      <c r="O52" s="994"/>
      <c r="P52" s="981"/>
      <c r="Q52" s="632" t="s">
        <v>154</v>
      </c>
      <c r="R52" s="994"/>
      <c r="S52" s="994"/>
      <c r="T52" s="994"/>
      <c r="U52" s="994"/>
      <c r="V52" s="994"/>
      <c r="W52" s="994"/>
      <c r="X52" s="994"/>
      <c r="Y52" s="981"/>
      <c r="Z52" s="335"/>
      <c r="AA52" s="335"/>
      <c r="AB52" s="343"/>
      <c r="AC52" s="321"/>
      <c r="AD52" s="321"/>
    </row>
    <row r="53" spans="1:30" ht="15.75" customHeight="1">
      <c r="A53" s="344"/>
      <c r="B53" s="39"/>
      <c r="C53" s="40"/>
      <c r="D53" s="636" t="s">
        <v>155</v>
      </c>
      <c r="E53" s="994"/>
      <c r="F53" s="994"/>
      <c r="G53" s="994"/>
      <c r="H53" s="981"/>
      <c r="I53" s="633" t="s">
        <v>156</v>
      </c>
      <c r="J53" s="994"/>
      <c r="K53" s="994"/>
      <c r="L53" s="994"/>
      <c r="M53" s="994"/>
      <c r="N53" s="994"/>
      <c r="O53" s="994"/>
      <c r="P53" s="981"/>
      <c r="Q53" s="634" t="s">
        <v>157</v>
      </c>
      <c r="R53" s="994"/>
      <c r="S53" s="994"/>
      <c r="T53" s="994"/>
      <c r="U53" s="994"/>
      <c r="V53" s="994"/>
      <c r="W53" s="994"/>
      <c r="X53" s="994"/>
      <c r="Y53" s="981"/>
      <c r="Z53" s="344"/>
      <c r="AA53" s="344"/>
      <c r="AB53" s="345"/>
      <c r="AC53" s="344"/>
      <c r="AD53" s="344"/>
    </row>
    <row r="54" spans="1:30" ht="15.75" customHeight="1">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c r="A55" s="348"/>
      <c r="B55" s="41"/>
      <c r="C55" s="624" t="s">
        <v>158</v>
      </c>
      <c r="D55" s="994"/>
      <c r="E55" s="994"/>
      <c r="F55" s="981"/>
      <c r="G55" s="629" t="s">
        <v>159</v>
      </c>
      <c r="H55" s="630" t="s">
        <v>160</v>
      </c>
      <c r="I55" s="986"/>
      <c r="J55" s="986"/>
      <c r="K55" s="986"/>
      <c r="L55" s="986"/>
      <c r="M55" s="986"/>
      <c r="N55" s="986"/>
      <c r="O55" s="986"/>
      <c r="P55" s="986"/>
      <c r="Q55" s="986"/>
      <c r="R55" s="986"/>
      <c r="S55" s="986"/>
      <c r="T55" s="986"/>
      <c r="U55" s="986"/>
      <c r="V55" s="986"/>
      <c r="W55" s="986"/>
      <c r="X55" s="986"/>
      <c r="Y55" s="986"/>
      <c r="Z55" s="986"/>
      <c r="AA55" s="987"/>
      <c r="AB55" s="343"/>
      <c r="AC55" s="348"/>
      <c r="AD55" s="348"/>
    </row>
    <row r="56" spans="1:30" ht="15.75" customHeight="1">
      <c r="A56" s="348"/>
      <c r="B56" s="41"/>
      <c r="C56" s="42" t="s">
        <v>161</v>
      </c>
      <c r="D56" s="43" t="s">
        <v>775</v>
      </c>
      <c r="E56" s="624" t="s">
        <v>162</v>
      </c>
      <c r="F56" s="981"/>
      <c r="G56" s="983"/>
      <c r="H56" s="991"/>
      <c r="I56" s="992"/>
      <c r="J56" s="992"/>
      <c r="K56" s="992"/>
      <c r="L56" s="992"/>
      <c r="M56" s="992"/>
      <c r="N56" s="992"/>
      <c r="O56" s="992"/>
      <c r="P56" s="992"/>
      <c r="Q56" s="992"/>
      <c r="R56" s="992"/>
      <c r="S56" s="992"/>
      <c r="T56" s="992"/>
      <c r="U56" s="992"/>
      <c r="V56" s="992"/>
      <c r="W56" s="992"/>
      <c r="X56" s="992"/>
      <c r="Y56" s="992"/>
      <c r="Z56" s="992"/>
      <c r="AA56" s="993"/>
      <c r="AB56" s="343"/>
      <c r="AC56" s="348"/>
      <c r="AD56" s="348"/>
    </row>
    <row r="57" spans="1:30" ht="15.75" customHeight="1">
      <c r="A57" s="348"/>
      <c r="B57" s="41"/>
      <c r="C57" s="44">
        <v>2024</v>
      </c>
      <c r="D57" s="45">
        <v>45474</v>
      </c>
      <c r="E57" s="623">
        <v>45656</v>
      </c>
      <c r="F57" s="981"/>
      <c r="G57" s="46">
        <v>40</v>
      </c>
      <c r="H57" s="628"/>
      <c r="I57" s="994"/>
      <c r="J57" s="994"/>
      <c r="K57" s="994"/>
      <c r="L57" s="994"/>
      <c r="M57" s="994"/>
      <c r="N57" s="994"/>
      <c r="O57" s="994"/>
      <c r="P57" s="994"/>
      <c r="Q57" s="994"/>
      <c r="R57" s="994"/>
      <c r="S57" s="994"/>
      <c r="T57" s="994"/>
      <c r="U57" s="994"/>
      <c r="V57" s="994"/>
      <c r="W57" s="994"/>
      <c r="X57" s="994"/>
      <c r="Y57" s="994"/>
      <c r="Z57" s="994"/>
      <c r="AA57" s="981"/>
      <c r="AB57" s="343"/>
      <c r="AC57" s="348"/>
      <c r="AD57" s="348"/>
    </row>
    <row r="58" spans="1:30" ht="15.75" customHeight="1">
      <c r="A58" s="348"/>
      <c r="B58" s="41"/>
      <c r="C58" s="44">
        <v>2025</v>
      </c>
      <c r="D58" s="45">
        <v>45658</v>
      </c>
      <c r="E58" s="623">
        <v>46021</v>
      </c>
      <c r="F58" s="981"/>
      <c r="G58" s="46">
        <v>40</v>
      </c>
      <c r="H58" s="628"/>
      <c r="I58" s="994"/>
      <c r="J58" s="994"/>
      <c r="K58" s="994"/>
      <c r="L58" s="994"/>
      <c r="M58" s="994"/>
      <c r="N58" s="994"/>
      <c r="O58" s="994"/>
      <c r="P58" s="994"/>
      <c r="Q58" s="994"/>
      <c r="R58" s="994"/>
      <c r="S58" s="994"/>
      <c r="T58" s="994"/>
      <c r="U58" s="994"/>
      <c r="V58" s="994"/>
      <c r="W58" s="994"/>
      <c r="X58" s="994"/>
      <c r="Y58" s="994"/>
      <c r="Z58" s="994"/>
      <c r="AA58" s="981"/>
      <c r="AB58" s="343"/>
      <c r="AC58" s="348"/>
      <c r="AD58" s="348"/>
    </row>
    <row r="59" spans="1:30" ht="15.75" customHeight="1">
      <c r="A59" s="348"/>
      <c r="B59" s="41"/>
      <c r="C59" s="44">
        <v>2026</v>
      </c>
      <c r="D59" s="45">
        <v>46023</v>
      </c>
      <c r="E59" s="623">
        <v>46386</v>
      </c>
      <c r="F59" s="981"/>
      <c r="G59" s="46">
        <v>40</v>
      </c>
      <c r="H59" s="628"/>
      <c r="I59" s="994"/>
      <c r="J59" s="994"/>
      <c r="K59" s="994"/>
      <c r="L59" s="994"/>
      <c r="M59" s="994"/>
      <c r="N59" s="994"/>
      <c r="O59" s="994"/>
      <c r="P59" s="994"/>
      <c r="Q59" s="994"/>
      <c r="R59" s="994"/>
      <c r="S59" s="994"/>
      <c r="T59" s="994"/>
      <c r="U59" s="994"/>
      <c r="V59" s="994"/>
      <c r="W59" s="994"/>
      <c r="X59" s="994"/>
      <c r="Y59" s="994"/>
      <c r="Z59" s="994"/>
      <c r="AA59" s="981"/>
      <c r="AB59" s="343"/>
      <c r="AC59" s="348"/>
      <c r="AD59" s="348"/>
    </row>
    <row r="60" spans="1:30" ht="15.75" customHeight="1">
      <c r="A60" s="348"/>
      <c r="B60" s="41"/>
      <c r="C60" s="44">
        <v>2027</v>
      </c>
      <c r="D60" s="45">
        <v>46388</v>
      </c>
      <c r="E60" s="623">
        <v>46751</v>
      </c>
      <c r="F60" s="981"/>
      <c r="G60" s="46">
        <v>40</v>
      </c>
      <c r="H60" s="628"/>
      <c r="I60" s="994"/>
      <c r="J60" s="994"/>
      <c r="K60" s="994"/>
      <c r="L60" s="994"/>
      <c r="M60" s="994"/>
      <c r="N60" s="994"/>
      <c r="O60" s="994"/>
      <c r="P60" s="994"/>
      <c r="Q60" s="994"/>
      <c r="R60" s="994"/>
      <c r="S60" s="994"/>
      <c r="T60" s="994"/>
      <c r="U60" s="994"/>
      <c r="V60" s="994"/>
      <c r="W60" s="994"/>
      <c r="X60" s="994"/>
      <c r="Y60" s="994"/>
      <c r="Z60" s="994"/>
      <c r="AA60" s="981"/>
      <c r="AB60" s="343"/>
      <c r="AC60" s="348"/>
      <c r="AD60" s="348"/>
    </row>
    <row r="61" spans="1:30" ht="15.75" customHeight="1">
      <c r="A61" s="348"/>
      <c r="B61" s="41"/>
      <c r="C61" s="44"/>
      <c r="D61" s="44"/>
      <c r="E61" s="624"/>
      <c r="F61" s="981"/>
      <c r="G61" s="43"/>
      <c r="H61" s="624"/>
      <c r="I61" s="994"/>
      <c r="J61" s="994"/>
      <c r="K61" s="994"/>
      <c r="L61" s="994"/>
      <c r="M61" s="994"/>
      <c r="N61" s="994"/>
      <c r="O61" s="994"/>
      <c r="P61" s="994"/>
      <c r="Q61" s="994"/>
      <c r="R61" s="994"/>
      <c r="S61" s="994"/>
      <c r="T61" s="994"/>
      <c r="U61" s="994"/>
      <c r="V61" s="994"/>
      <c r="W61" s="994"/>
      <c r="X61" s="994"/>
      <c r="Y61" s="994"/>
      <c r="Z61" s="994"/>
      <c r="AA61" s="981"/>
      <c r="AB61" s="343"/>
      <c r="AC61" s="348"/>
      <c r="AD61" s="348"/>
    </row>
    <row r="62" spans="1:30" ht="15.75" customHeight="1">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c r="A63" s="321"/>
      <c r="B63" s="31"/>
      <c r="C63" s="611" t="s">
        <v>163</v>
      </c>
      <c r="D63" s="990"/>
      <c r="E63" s="334"/>
      <c r="F63" s="325" t="s">
        <v>164</v>
      </c>
      <c r="G63" s="47"/>
      <c r="H63" s="336"/>
      <c r="I63" s="325" t="s">
        <v>165</v>
      </c>
      <c r="J63" s="321"/>
      <c r="K63" s="609"/>
      <c r="L63" s="981"/>
      <c r="M63" s="334"/>
      <c r="N63" s="321"/>
      <c r="O63" s="321"/>
      <c r="P63" s="321"/>
      <c r="Q63" s="321"/>
      <c r="R63" s="321"/>
      <c r="S63" s="321"/>
      <c r="T63" s="321"/>
      <c r="U63" s="321"/>
      <c r="V63" s="321"/>
      <c r="W63" s="321"/>
      <c r="X63" s="321"/>
      <c r="Y63" s="321"/>
      <c r="Z63" s="321"/>
      <c r="AA63" s="321"/>
      <c r="AB63" s="329"/>
      <c r="AC63" s="321"/>
      <c r="AD63" s="321"/>
    </row>
    <row r="64" spans="1:30" ht="15.75" customHeight="1">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c r="A65" s="321"/>
      <c r="B65" s="622" t="s">
        <v>166</v>
      </c>
      <c r="C65" s="994"/>
      <c r="D65" s="994"/>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81"/>
      <c r="AC65" s="321"/>
      <c r="AD65" s="321"/>
    </row>
    <row r="66" spans="1:30" ht="15.75" customHeight="1">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c r="A67" s="321"/>
      <c r="B67" s="624" t="s">
        <v>161</v>
      </c>
      <c r="C67" s="981"/>
      <c r="D67" s="43"/>
      <c r="E67" s="624" t="s">
        <v>167</v>
      </c>
      <c r="F67" s="981"/>
      <c r="G67" s="43"/>
      <c r="H67" s="608" t="s">
        <v>168</v>
      </c>
      <c r="I67" s="981"/>
      <c r="J67" s="624"/>
      <c r="K67" s="981"/>
      <c r="L67" s="627"/>
      <c r="M67" s="990"/>
      <c r="N67" s="43" t="s">
        <v>169</v>
      </c>
      <c r="O67" s="624"/>
      <c r="P67" s="994"/>
      <c r="Q67" s="981"/>
      <c r="R67" s="624" t="s">
        <v>170</v>
      </c>
      <c r="S67" s="994"/>
      <c r="T67" s="981"/>
      <c r="U67" s="624"/>
      <c r="V67" s="994"/>
      <c r="W67" s="981"/>
      <c r="X67" s="624" t="s">
        <v>171</v>
      </c>
      <c r="Y67" s="981"/>
      <c r="Z67" s="624"/>
      <c r="AA67" s="994"/>
      <c r="AB67" s="981"/>
      <c r="AC67" s="321"/>
      <c r="AD67" s="321"/>
    </row>
    <row r="68" spans="1:30" ht="15.75" customHeight="1">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c r="A69" s="321"/>
      <c r="B69" s="622" t="s">
        <v>172</v>
      </c>
      <c r="C69" s="981"/>
      <c r="D69" s="625"/>
      <c r="E69" s="992"/>
      <c r="F69" s="992"/>
      <c r="G69" s="992"/>
      <c r="H69" s="992"/>
      <c r="I69" s="992"/>
      <c r="J69" s="992"/>
      <c r="K69" s="992"/>
      <c r="L69" s="992"/>
      <c r="M69" s="992"/>
      <c r="N69" s="992"/>
      <c r="O69" s="992"/>
      <c r="P69" s="992"/>
      <c r="Q69" s="992"/>
      <c r="R69" s="992"/>
      <c r="S69" s="992"/>
      <c r="T69" s="992"/>
      <c r="U69" s="992"/>
      <c r="V69" s="992"/>
      <c r="W69" s="992"/>
      <c r="X69" s="992"/>
      <c r="Y69" s="992"/>
      <c r="Z69" s="992"/>
      <c r="AA69" s="992"/>
      <c r="AB69" s="993"/>
      <c r="AC69" s="321"/>
      <c r="AD69" s="321"/>
    </row>
    <row r="70" spans="1:30" ht="15.75" customHeight="1">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c r="A71" s="321"/>
      <c r="B71" s="622" t="s">
        <v>173</v>
      </c>
      <c r="C71" s="981"/>
      <c r="D71" s="626"/>
      <c r="E71" s="992"/>
      <c r="F71" s="992"/>
      <c r="G71" s="992"/>
      <c r="H71" s="992"/>
      <c r="I71" s="992"/>
      <c r="J71" s="992"/>
      <c r="K71" s="992"/>
      <c r="L71" s="992"/>
      <c r="M71" s="992"/>
      <c r="N71" s="992"/>
      <c r="O71" s="992"/>
      <c r="P71" s="992"/>
      <c r="Q71" s="992"/>
      <c r="R71" s="992"/>
      <c r="S71" s="992"/>
      <c r="T71" s="992"/>
      <c r="U71" s="992"/>
      <c r="V71" s="992"/>
      <c r="W71" s="992"/>
      <c r="X71" s="992"/>
      <c r="Y71" s="992"/>
      <c r="Z71" s="992"/>
      <c r="AA71" s="992"/>
      <c r="AB71" s="993"/>
      <c r="AC71" s="321"/>
      <c r="AD71" s="321"/>
    </row>
    <row r="72" spans="1:30" ht="15.75" customHeight="1">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c r="A73" s="321"/>
      <c r="B73" s="622" t="s">
        <v>174</v>
      </c>
      <c r="C73" s="981"/>
      <c r="D73" s="626"/>
      <c r="E73" s="992"/>
      <c r="F73" s="992"/>
      <c r="G73" s="992"/>
      <c r="H73" s="992"/>
      <c r="I73" s="992"/>
      <c r="J73" s="992"/>
      <c r="K73" s="992"/>
      <c r="L73" s="992"/>
      <c r="M73" s="992"/>
      <c r="N73" s="992"/>
      <c r="O73" s="992"/>
      <c r="P73" s="992"/>
      <c r="Q73" s="992"/>
      <c r="R73" s="992"/>
      <c r="S73" s="992"/>
      <c r="T73" s="992"/>
      <c r="U73" s="992"/>
      <c r="V73" s="992"/>
      <c r="W73" s="992"/>
      <c r="X73" s="992"/>
      <c r="Y73" s="992"/>
      <c r="Z73" s="992"/>
      <c r="AA73" s="992"/>
      <c r="AB73" s="993"/>
      <c r="AC73" s="321"/>
      <c r="AD73" s="321"/>
    </row>
    <row r="74" spans="1:30" ht="15.75" customHeight="1">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c r="A75" s="321"/>
      <c r="B75" s="622" t="s">
        <v>175</v>
      </c>
      <c r="C75" s="981"/>
      <c r="D75" s="626"/>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3"/>
      <c r="AC75" s="321"/>
      <c r="AD75" s="321"/>
    </row>
    <row r="76" spans="1:30" ht="15.75" customHeight="1">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c r="A77" s="321"/>
      <c r="B77" s="622" t="s">
        <v>176</v>
      </c>
      <c r="C77" s="981"/>
      <c r="D77" s="626"/>
      <c r="E77" s="992"/>
      <c r="F77" s="992"/>
      <c r="G77" s="992"/>
      <c r="H77" s="992"/>
      <c r="I77" s="992"/>
      <c r="J77" s="992"/>
      <c r="K77" s="992"/>
      <c r="L77" s="992"/>
      <c r="M77" s="992"/>
      <c r="N77" s="992"/>
      <c r="O77" s="992"/>
      <c r="P77" s="992"/>
      <c r="Q77" s="992"/>
      <c r="R77" s="992"/>
      <c r="S77" s="992"/>
      <c r="T77" s="992"/>
      <c r="U77" s="992"/>
      <c r="V77" s="992"/>
      <c r="W77" s="992"/>
      <c r="X77" s="992"/>
      <c r="Y77" s="992"/>
      <c r="Z77" s="992"/>
      <c r="AA77" s="992"/>
      <c r="AB77" s="993"/>
      <c r="AC77" s="321"/>
      <c r="AD77" s="321"/>
    </row>
    <row r="78" spans="1:30" ht="15.75" customHeight="1">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c r="A79" s="321"/>
      <c r="B79" s="622" t="s">
        <v>177</v>
      </c>
      <c r="C79" s="994"/>
      <c r="D79" s="994"/>
      <c r="E79" s="994"/>
      <c r="F79" s="994"/>
      <c r="G79" s="994"/>
      <c r="H79" s="994"/>
      <c r="I79" s="994"/>
      <c r="J79" s="994"/>
      <c r="K79" s="994"/>
      <c r="L79" s="994"/>
      <c r="M79" s="994"/>
      <c r="N79" s="994"/>
      <c r="O79" s="994"/>
      <c r="P79" s="994"/>
      <c r="Q79" s="994"/>
      <c r="R79" s="994"/>
      <c r="S79" s="994"/>
      <c r="T79" s="994"/>
      <c r="U79" s="994"/>
      <c r="V79" s="994"/>
      <c r="W79" s="994"/>
      <c r="X79" s="994"/>
      <c r="Y79" s="994"/>
      <c r="Z79" s="994"/>
      <c r="AA79" s="994"/>
      <c r="AB79" s="981"/>
      <c r="AC79" s="321"/>
      <c r="AD79" s="321"/>
    </row>
    <row r="80" spans="1:30" ht="15.75" customHeight="1">
      <c r="A80" s="321"/>
      <c r="B80" s="608" t="s">
        <v>122</v>
      </c>
      <c r="C80" s="981"/>
      <c r="D80" s="52" t="s">
        <v>178</v>
      </c>
      <c r="E80" s="608" t="s">
        <v>179</v>
      </c>
      <c r="F80" s="981"/>
      <c r="G80" s="608" t="s">
        <v>177</v>
      </c>
      <c r="H80" s="994"/>
      <c r="I80" s="994"/>
      <c r="J80" s="994"/>
      <c r="K80" s="994"/>
      <c r="L80" s="994"/>
      <c r="M80" s="994"/>
      <c r="N80" s="994"/>
      <c r="O80" s="981"/>
      <c r="P80" s="608" t="s">
        <v>180</v>
      </c>
      <c r="Q80" s="994"/>
      <c r="R80" s="994"/>
      <c r="S80" s="994"/>
      <c r="T80" s="994"/>
      <c r="U80" s="994"/>
      <c r="V80" s="994"/>
      <c r="W80" s="994"/>
      <c r="X80" s="994"/>
      <c r="Y80" s="994"/>
      <c r="Z80" s="994"/>
      <c r="AA80" s="994"/>
      <c r="AB80" s="981"/>
      <c r="AC80" s="321"/>
      <c r="AD80" s="321"/>
    </row>
    <row r="81" spans="1:30" ht="15.75" customHeight="1">
      <c r="A81" s="321"/>
      <c r="B81" s="608"/>
      <c r="C81" s="981"/>
      <c r="D81" s="37"/>
      <c r="E81" s="608"/>
      <c r="F81" s="981"/>
      <c r="G81" s="621"/>
      <c r="H81" s="994"/>
      <c r="I81" s="994"/>
      <c r="J81" s="994"/>
      <c r="K81" s="994"/>
      <c r="L81" s="994"/>
      <c r="M81" s="994"/>
      <c r="N81" s="994"/>
      <c r="O81" s="981"/>
      <c r="P81" s="621"/>
      <c r="Q81" s="994"/>
      <c r="R81" s="994"/>
      <c r="S81" s="994"/>
      <c r="T81" s="994"/>
      <c r="U81" s="994"/>
      <c r="V81" s="994"/>
      <c r="W81" s="994"/>
      <c r="X81" s="994"/>
      <c r="Y81" s="994"/>
      <c r="Z81" s="994"/>
      <c r="AA81" s="994"/>
      <c r="AB81" s="981"/>
      <c r="AC81" s="321"/>
      <c r="AD81" s="321"/>
    </row>
    <row r="82" spans="1:30" ht="15.75" customHeight="1">
      <c r="A82" s="321"/>
      <c r="B82" s="608"/>
      <c r="C82" s="981"/>
      <c r="D82" s="37"/>
      <c r="E82" s="608"/>
      <c r="F82" s="981"/>
      <c r="G82" s="621"/>
      <c r="H82" s="994"/>
      <c r="I82" s="994"/>
      <c r="J82" s="994"/>
      <c r="K82" s="994"/>
      <c r="L82" s="994"/>
      <c r="M82" s="994"/>
      <c r="N82" s="994"/>
      <c r="O82" s="981"/>
      <c r="P82" s="621"/>
      <c r="Q82" s="994"/>
      <c r="R82" s="994"/>
      <c r="S82" s="994"/>
      <c r="T82" s="994"/>
      <c r="U82" s="994"/>
      <c r="V82" s="994"/>
      <c r="W82" s="994"/>
      <c r="X82" s="994"/>
      <c r="Y82" s="994"/>
      <c r="Z82" s="994"/>
      <c r="AA82" s="994"/>
      <c r="AB82" s="981"/>
      <c r="AC82" s="321"/>
      <c r="AD82" s="321"/>
    </row>
    <row r="83" spans="1:30" ht="26.25" customHeight="1">
      <c r="A83" s="321"/>
      <c r="B83" s="620" t="s">
        <v>181</v>
      </c>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81"/>
      <c r="AC83" s="321"/>
      <c r="AD83" s="354"/>
    </row>
    <row r="84" spans="1:30"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row>
    <row r="2" spans="1:34" ht="12.75" customHeight="1">
      <c r="A2" s="321"/>
      <c r="B2" s="617"/>
      <c r="C2" s="986"/>
      <c r="D2" s="987"/>
      <c r="E2" s="25"/>
      <c r="F2" s="618" t="s">
        <v>120</v>
      </c>
      <c r="G2" s="986"/>
      <c r="H2" s="986"/>
      <c r="I2" s="986"/>
      <c r="J2" s="986"/>
      <c r="K2" s="986"/>
      <c r="L2" s="986"/>
      <c r="M2" s="986"/>
      <c r="N2" s="986"/>
      <c r="O2" s="986"/>
      <c r="P2" s="986"/>
      <c r="Q2" s="986"/>
      <c r="R2" s="986"/>
      <c r="S2" s="986"/>
      <c r="T2" s="986"/>
      <c r="U2" s="986"/>
      <c r="V2" s="986"/>
      <c r="W2" s="986"/>
      <c r="X2" s="986"/>
      <c r="Y2" s="986"/>
      <c r="Z2" s="986"/>
      <c r="AA2" s="986"/>
      <c r="AB2" s="987"/>
      <c r="AC2" s="321"/>
      <c r="AD2" s="321"/>
      <c r="AE2" s="321"/>
      <c r="AF2" s="321"/>
      <c r="AG2" s="321"/>
      <c r="AH2" s="321"/>
    </row>
    <row r="3" spans="1:34" ht="12.75" customHeight="1">
      <c r="A3" s="321"/>
      <c r="B3" s="988"/>
      <c r="C3" s="980"/>
      <c r="D3" s="989"/>
      <c r="E3" s="26"/>
      <c r="F3" s="990"/>
      <c r="G3" s="980"/>
      <c r="H3" s="980"/>
      <c r="I3" s="980"/>
      <c r="J3" s="980"/>
      <c r="K3" s="980"/>
      <c r="L3" s="980"/>
      <c r="M3" s="980"/>
      <c r="N3" s="980"/>
      <c r="O3" s="980"/>
      <c r="P3" s="980"/>
      <c r="Q3" s="980"/>
      <c r="R3" s="980"/>
      <c r="S3" s="980"/>
      <c r="T3" s="980"/>
      <c r="U3" s="980"/>
      <c r="V3" s="980"/>
      <c r="W3" s="980"/>
      <c r="X3" s="980"/>
      <c r="Y3" s="980"/>
      <c r="Z3" s="980"/>
      <c r="AA3" s="980"/>
      <c r="AB3" s="989"/>
      <c r="AC3" s="321"/>
      <c r="AD3" s="321"/>
      <c r="AE3" s="321"/>
      <c r="AF3" s="321"/>
      <c r="AG3" s="321"/>
      <c r="AH3" s="321"/>
    </row>
    <row r="4" spans="1:34" ht="12.75" customHeight="1">
      <c r="A4" s="321"/>
      <c r="B4" s="988"/>
      <c r="C4" s="980"/>
      <c r="D4" s="989"/>
      <c r="E4" s="26"/>
      <c r="F4" s="990"/>
      <c r="G4" s="980"/>
      <c r="H4" s="980"/>
      <c r="I4" s="980"/>
      <c r="J4" s="980"/>
      <c r="K4" s="980"/>
      <c r="L4" s="980"/>
      <c r="M4" s="980"/>
      <c r="N4" s="980"/>
      <c r="O4" s="980"/>
      <c r="P4" s="980"/>
      <c r="Q4" s="980"/>
      <c r="R4" s="980"/>
      <c r="S4" s="980"/>
      <c r="T4" s="980"/>
      <c r="U4" s="980"/>
      <c r="V4" s="980"/>
      <c r="W4" s="980"/>
      <c r="X4" s="980"/>
      <c r="Y4" s="980"/>
      <c r="Z4" s="980"/>
      <c r="AA4" s="980"/>
      <c r="AB4" s="989"/>
      <c r="AC4" s="321"/>
      <c r="AD4" s="321"/>
      <c r="AE4" s="321"/>
      <c r="AF4" s="321"/>
      <c r="AG4" s="321"/>
      <c r="AH4" s="321"/>
    </row>
    <row r="5" spans="1:34" ht="12.75" customHeight="1">
      <c r="A5" s="321"/>
      <c r="B5" s="988"/>
      <c r="C5" s="980"/>
      <c r="D5" s="989"/>
      <c r="E5" s="26"/>
      <c r="F5" s="990"/>
      <c r="G5" s="980"/>
      <c r="H5" s="980"/>
      <c r="I5" s="980"/>
      <c r="J5" s="980"/>
      <c r="K5" s="980"/>
      <c r="L5" s="980"/>
      <c r="M5" s="980"/>
      <c r="N5" s="980"/>
      <c r="O5" s="980"/>
      <c r="P5" s="980"/>
      <c r="Q5" s="980"/>
      <c r="R5" s="980"/>
      <c r="S5" s="980"/>
      <c r="T5" s="980"/>
      <c r="U5" s="980"/>
      <c r="V5" s="980"/>
      <c r="W5" s="980"/>
      <c r="X5" s="980"/>
      <c r="Y5" s="980"/>
      <c r="Z5" s="980"/>
      <c r="AA5" s="980"/>
      <c r="AB5" s="989"/>
      <c r="AC5" s="321"/>
      <c r="AD5" s="321"/>
      <c r="AE5" s="321"/>
      <c r="AF5" s="321"/>
      <c r="AG5" s="321"/>
      <c r="AH5" s="321"/>
    </row>
    <row r="6" spans="1:34" ht="37.5" customHeight="1">
      <c r="A6" s="321"/>
      <c r="B6" s="991"/>
      <c r="C6" s="992"/>
      <c r="D6" s="993"/>
      <c r="E6" s="322"/>
      <c r="F6" s="992"/>
      <c r="G6" s="992"/>
      <c r="H6" s="992"/>
      <c r="I6" s="992"/>
      <c r="J6" s="992"/>
      <c r="K6" s="992"/>
      <c r="L6" s="992"/>
      <c r="M6" s="992"/>
      <c r="N6" s="992"/>
      <c r="O6" s="992"/>
      <c r="P6" s="992"/>
      <c r="Q6" s="992"/>
      <c r="R6" s="992"/>
      <c r="S6" s="992"/>
      <c r="T6" s="992"/>
      <c r="U6" s="992"/>
      <c r="V6" s="992"/>
      <c r="W6" s="992"/>
      <c r="X6" s="992"/>
      <c r="Y6" s="992"/>
      <c r="Z6" s="992"/>
      <c r="AA6" s="992"/>
      <c r="AB6" s="993"/>
      <c r="AC6" s="321"/>
      <c r="AD6" s="321"/>
      <c r="AE6" s="321"/>
      <c r="AF6" s="321"/>
      <c r="AG6" s="321"/>
      <c r="AH6" s="321"/>
    </row>
    <row r="7" spans="1:34" ht="15" customHeight="1">
      <c r="A7" s="321"/>
      <c r="B7" s="27"/>
      <c r="C7" s="619"/>
      <c r="D7" s="986"/>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321"/>
      <c r="AG7" s="321"/>
      <c r="AH7" s="321"/>
    </row>
    <row r="8" spans="1:34" ht="15" customHeight="1">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321"/>
      <c r="AG8" s="321"/>
      <c r="AH8" s="321"/>
    </row>
    <row r="9" spans="1:34" ht="15" customHeight="1">
      <c r="A9" s="321"/>
      <c r="B9" s="31"/>
      <c r="C9" s="607"/>
      <c r="D9" s="990"/>
      <c r="E9" s="990"/>
      <c r="F9" s="990"/>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321"/>
      <c r="AH9" s="321"/>
    </row>
    <row r="10" spans="1:34" ht="30" customHeight="1">
      <c r="A10" s="321"/>
      <c r="B10" s="31"/>
      <c r="C10" s="607" t="s">
        <v>123</v>
      </c>
      <c r="D10" s="990"/>
      <c r="E10" s="608" t="s">
        <v>816</v>
      </c>
      <c r="F10" s="994"/>
      <c r="G10" s="994"/>
      <c r="H10" s="994"/>
      <c r="I10" s="994"/>
      <c r="J10" s="994"/>
      <c r="K10" s="994"/>
      <c r="L10" s="994"/>
      <c r="M10" s="994"/>
      <c r="N10" s="994"/>
      <c r="O10" s="994"/>
      <c r="P10" s="994"/>
      <c r="Q10" s="994"/>
      <c r="R10" s="994"/>
      <c r="S10" s="994"/>
      <c r="T10" s="994"/>
      <c r="U10" s="994"/>
      <c r="V10" s="994"/>
      <c r="W10" s="994"/>
      <c r="X10" s="994"/>
      <c r="Y10" s="994"/>
      <c r="Z10" s="994"/>
      <c r="AA10" s="981"/>
      <c r="AB10" s="330"/>
      <c r="AC10" s="321"/>
      <c r="AD10" s="321"/>
      <c r="AE10" s="321"/>
      <c r="AF10" s="321"/>
      <c r="AG10" s="975" t="s">
        <v>745</v>
      </c>
      <c r="AH10" s="990"/>
    </row>
    <row r="11" spans="1:34" ht="15" customHeight="1">
      <c r="A11" s="321"/>
      <c r="B11" s="31"/>
      <c r="C11" s="607"/>
      <c r="D11" s="990"/>
      <c r="E11" s="990"/>
      <c r="F11" s="990"/>
      <c r="G11" s="321"/>
      <c r="H11" s="321"/>
      <c r="I11" s="321"/>
      <c r="J11" s="321"/>
      <c r="K11" s="321"/>
      <c r="L11" s="321"/>
      <c r="M11" s="321"/>
      <c r="N11" s="321"/>
      <c r="O11" s="321"/>
      <c r="P11" s="321"/>
      <c r="Q11" s="321"/>
      <c r="R11" s="321"/>
      <c r="S11" s="321"/>
      <c r="T11" s="321"/>
      <c r="U11" s="321"/>
      <c r="V11" s="321"/>
      <c r="W11" s="321"/>
      <c r="X11" s="321"/>
      <c r="Y11" s="321"/>
      <c r="Z11" s="321"/>
      <c r="AA11" s="606"/>
      <c r="AB11" s="989"/>
      <c r="AC11" s="321"/>
      <c r="AD11" s="321"/>
      <c r="AE11" s="321"/>
      <c r="AF11" s="321"/>
      <c r="AG11" s="321"/>
      <c r="AH11" s="321"/>
    </row>
    <row r="12" spans="1:34" ht="29.25" customHeight="1">
      <c r="A12" s="321"/>
      <c r="B12" s="31"/>
      <c r="C12" s="616" t="s">
        <v>125</v>
      </c>
      <c r="D12" s="995"/>
      <c r="E12" s="615" t="s">
        <v>817</v>
      </c>
      <c r="F12" s="996"/>
      <c r="G12" s="996"/>
      <c r="H12" s="996"/>
      <c r="I12" s="996"/>
      <c r="J12" s="996"/>
      <c r="K12" s="996"/>
      <c r="L12" s="996"/>
      <c r="M12" s="996"/>
      <c r="N12" s="996"/>
      <c r="O12" s="996"/>
      <c r="P12" s="996"/>
      <c r="Q12" s="996"/>
      <c r="R12" s="996"/>
      <c r="S12" s="996"/>
      <c r="T12" s="996"/>
      <c r="U12" s="996"/>
      <c r="V12" s="996"/>
      <c r="W12" s="996"/>
      <c r="X12" s="996"/>
      <c r="Y12" s="996"/>
      <c r="Z12" s="996"/>
      <c r="AA12" s="996"/>
      <c r="AB12" s="36"/>
      <c r="AC12" s="321"/>
      <c r="AD12" s="321"/>
      <c r="AE12" s="321"/>
      <c r="AF12" s="321"/>
      <c r="AG12" s="321"/>
      <c r="AH12" s="321"/>
    </row>
    <row r="13" spans="1:34" ht="15" customHeight="1">
      <c r="A13" s="321"/>
      <c r="B13" s="31"/>
      <c r="C13" s="606"/>
      <c r="D13" s="990"/>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21"/>
      <c r="AG13" s="52" t="s">
        <v>746</v>
      </c>
      <c r="AH13" s="52" t="s">
        <v>747</v>
      </c>
    </row>
    <row r="14" spans="1:34" ht="15" customHeight="1">
      <c r="A14" s="321"/>
      <c r="B14" s="31"/>
      <c r="C14" s="607" t="s">
        <v>768</v>
      </c>
      <c r="D14" s="990"/>
      <c r="E14" s="617"/>
      <c r="F14" s="986"/>
      <c r="G14" s="986"/>
      <c r="H14" s="986"/>
      <c r="I14" s="986"/>
      <c r="J14" s="986"/>
      <c r="K14" s="986"/>
      <c r="L14" s="986"/>
      <c r="M14" s="986"/>
      <c r="N14" s="986"/>
      <c r="O14" s="986"/>
      <c r="P14" s="986"/>
      <c r="Q14" s="986"/>
      <c r="R14" s="986"/>
      <c r="S14" s="986"/>
      <c r="T14" s="986"/>
      <c r="U14" s="986"/>
      <c r="V14" s="986"/>
      <c r="W14" s="986"/>
      <c r="X14" s="986"/>
      <c r="Y14" s="986"/>
      <c r="Z14" s="986"/>
      <c r="AA14" s="987"/>
      <c r="AB14" s="329"/>
      <c r="AC14" s="321"/>
      <c r="AD14" s="321"/>
      <c r="AE14" s="321"/>
      <c r="AF14" s="321"/>
      <c r="AG14" s="37" t="s">
        <v>777</v>
      </c>
      <c r="AH14" s="37">
        <v>25</v>
      </c>
    </row>
    <row r="15" spans="1:34" ht="15.75" customHeight="1">
      <c r="A15" s="321"/>
      <c r="B15" s="31"/>
      <c r="C15" s="331"/>
      <c r="D15" s="331"/>
      <c r="E15" s="991"/>
      <c r="F15" s="992"/>
      <c r="G15" s="992"/>
      <c r="H15" s="992"/>
      <c r="I15" s="992"/>
      <c r="J15" s="992"/>
      <c r="K15" s="992"/>
      <c r="L15" s="992"/>
      <c r="M15" s="992"/>
      <c r="N15" s="992"/>
      <c r="O15" s="992"/>
      <c r="P15" s="992"/>
      <c r="Q15" s="992"/>
      <c r="R15" s="992"/>
      <c r="S15" s="992"/>
      <c r="T15" s="992"/>
      <c r="U15" s="992"/>
      <c r="V15" s="992"/>
      <c r="W15" s="992"/>
      <c r="X15" s="992"/>
      <c r="Y15" s="992"/>
      <c r="Z15" s="992"/>
      <c r="AA15" s="993"/>
      <c r="AB15" s="329"/>
      <c r="AC15" s="321"/>
      <c r="AD15" s="321"/>
      <c r="AE15" s="321"/>
      <c r="AF15" s="321"/>
      <c r="AG15" s="37" t="s">
        <v>779</v>
      </c>
      <c r="AH15" s="37">
        <v>12</v>
      </c>
    </row>
    <row r="16" spans="1:34" ht="15" customHeight="1">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c r="AE16" s="321"/>
      <c r="AF16" s="321"/>
      <c r="AG16" s="37" t="s">
        <v>780</v>
      </c>
      <c r="AH16" s="37">
        <v>12</v>
      </c>
    </row>
    <row r="17" spans="1:34" ht="15" customHeight="1">
      <c r="A17" s="321"/>
      <c r="B17" s="31"/>
      <c r="C17" s="607" t="s">
        <v>770</v>
      </c>
      <c r="D17" s="990"/>
      <c r="E17" s="617"/>
      <c r="F17" s="986"/>
      <c r="G17" s="986"/>
      <c r="H17" s="986"/>
      <c r="I17" s="986"/>
      <c r="J17" s="986"/>
      <c r="K17" s="986"/>
      <c r="L17" s="986"/>
      <c r="M17" s="986"/>
      <c r="N17" s="986"/>
      <c r="O17" s="986"/>
      <c r="P17" s="986"/>
      <c r="Q17" s="986"/>
      <c r="R17" s="986"/>
      <c r="S17" s="986"/>
      <c r="T17" s="986"/>
      <c r="U17" s="986"/>
      <c r="V17" s="986"/>
      <c r="W17" s="986"/>
      <c r="X17" s="986"/>
      <c r="Y17" s="986"/>
      <c r="Z17" s="986"/>
      <c r="AA17" s="987"/>
      <c r="AB17" s="329"/>
      <c r="AC17" s="321"/>
      <c r="AD17" s="321"/>
      <c r="AE17" s="321"/>
      <c r="AF17" s="321"/>
      <c r="AG17" s="37" t="s">
        <v>782</v>
      </c>
      <c r="AH17" s="37">
        <v>25</v>
      </c>
    </row>
    <row r="18" spans="1:34" ht="15" customHeight="1">
      <c r="A18" s="321"/>
      <c r="B18" s="31"/>
      <c r="C18" s="331"/>
      <c r="D18" s="331"/>
      <c r="E18" s="991"/>
      <c r="F18" s="992"/>
      <c r="G18" s="992"/>
      <c r="H18" s="992"/>
      <c r="I18" s="992"/>
      <c r="J18" s="992"/>
      <c r="K18" s="992"/>
      <c r="L18" s="992"/>
      <c r="M18" s="992"/>
      <c r="N18" s="992"/>
      <c r="O18" s="992"/>
      <c r="P18" s="992"/>
      <c r="Q18" s="992"/>
      <c r="R18" s="992"/>
      <c r="S18" s="992"/>
      <c r="T18" s="992"/>
      <c r="U18" s="992"/>
      <c r="V18" s="992"/>
      <c r="W18" s="992"/>
      <c r="X18" s="992"/>
      <c r="Y18" s="992"/>
      <c r="Z18" s="992"/>
      <c r="AA18" s="993"/>
      <c r="AB18" s="329"/>
      <c r="AC18" s="321"/>
      <c r="AD18" s="321"/>
      <c r="AE18" s="321"/>
      <c r="AF18" s="321"/>
      <c r="AG18" s="37" t="s">
        <v>783</v>
      </c>
      <c r="AH18" s="37">
        <v>12</v>
      </c>
    </row>
    <row r="19" spans="1:34" ht="15" customHeight="1">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c r="AE19" s="321"/>
      <c r="AF19" s="321"/>
      <c r="AG19" s="37" t="s">
        <v>780</v>
      </c>
      <c r="AH19" s="37">
        <v>12</v>
      </c>
    </row>
    <row r="20" spans="1:34" ht="15" customHeight="1">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c r="AE20" s="321"/>
      <c r="AF20" s="321"/>
      <c r="AG20" s="37" t="s">
        <v>818</v>
      </c>
      <c r="AH20" s="37">
        <v>25</v>
      </c>
    </row>
    <row r="21" spans="1:34" ht="15" customHeight="1">
      <c r="A21" s="321"/>
      <c r="B21" s="31"/>
      <c r="C21" s="607" t="s">
        <v>127</v>
      </c>
      <c r="D21" s="990"/>
      <c r="E21" s="332"/>
      <c r="F21" s="606"/>
      <c r="G21" s="990"/>
      <c r="H21" s="990"/>
      <c r="I21" s="990"/>
      <c r="J21" s="990"/>
      <c r="K21" s="990"/>
      <c r="L21" s="990"/>
      <c r="M21" s="990"/>
      <c r="N21" s="990"/>
      <c r="O21" s="990"/>
      <c r="P21" s="990"/>
      <c r="Q21" s="990"/>
      <c r="R21" s="990"/>
      <c r="S21" s="990"/>
      <c r="T21" s="990"/>
      <c r="U21" s="990"/>
      <c r="V21" s="990"/>
      <c r="W21" s="990"/>
      <c r="X21" s="990"/>
      <c r="Y21" s="990"/>
      <c r="Z21" s="990"/>
      <c r="AA21" s="990"/>
      <c r="AB21" s="989"/>
      <c r="AC21" s="321"/>
      <c r="AD21" s="321"/>
      <c r="AE21" s="321"/>
      <c r="AF21" s="321"/>
      <c r="AG21" s="37" t="s">
        <v>819</v>
      </c>
      <c r="AH21" s="37">
        <v>12</v>
      </c>
    </row>
    <row r="22" spans="1:34" ht="29.25" customHeight="1">
      <c r="A22" s="321"/>
      <c r="B22" s="31"/>
      <c r="C22" s="608" t="s">
        <v>820</v>
      </c>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81"/>
      <c r="AB22" s="333"/>
      <c r="AC22" s="321"/>
      <c r="AD22" s="321"/>
      <c r="AE22" s="321"/>
      <c r="AF22" s="321"/>
      <c r="AG22" s="37" t="s">
        <v>780</v>
      </c>
      <c r="AH22" s="37">
        <v>12</v>
      </c>
    </row>
    <row r="23" spans="1:34" ht="15" customHeight="1">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c r="AE23" s="321"/>
      <c r="AF23" s="321"/>
      <c r="AG23" s="37" t="s">
        <v>821</v>
      </c>
      <c r="AH23" s="37">
        <v>25</v>
      </c>
    </row>
    <row r="24" spans="1:34" ht="15" customHeight="1">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c r="AE24" s="321"/>
      <c r="AF24" s="321"/>
      <c r="AG24" s="37" t="s">
        <v>822</v>
      </c>
      <c r="AH24" s="37">
        <v>12</v>
      </c>
    </row>
    <row r="25" spans="1:34" ht="15" customHeight="1">
      <c r="A25" s="321"/>
      <c r="B25" s="31"/>
      <c r="C25" s="977" t="s">
        <v>823</v>
      </c>
      <c r="D25" s="986"/>
      <c r="E25" s="986"/>
      <c r="F25" s="986"/>
      <c r="G25" s="986"/>
      <c r="H25" s="986"/>
      <c r="I25" s="986"/>
      <c r="J25" s="986"/>
      <c r="K25" s="986"/>
      <c r="L25" s="986"/>
      <c r="M25" s="986"/>
      <c r="N25" s="986"/>
      <c r="O25" s="986"/>
      <c r="P25" s="987"/>
      <c r="Q25" s="321"/>
      <c r="R25" s="609"/>
      <c r="S25" s="994"/>
      <c r="T25" s="994"/>
      <c r="U25" s="994"/>
      <c r="V25" s="994"/>
      <c r="W25" s="994"/>
      <c r="X25" s="994"/>
      <c r="Y25" s="994"/>
      <c r="Z25" s="994"/>
      <c r="AA25" s="981"/>
      <c r="AB25" s="329"/>
      <c r="AC25" s="321"/>
      <c r="AD25" s="321"/>
      <c r="AE25" s="321"/>
      <c r="AF25" s="321"/>
      <c r="AG25" s="37" t="s">
        <v>780</v>
      </c>
      <c r="AH25" s="37">
        <v>12</v>
      </c>
    </row>
    <row r="26" spans="1:34" ht="15" customHeight="1">
      <c r="A26" s="321"/>
      <c r="B26" s="31"/>
      <c r="C26" s="988"/>
      <c r="D26" s="980"/>
      <c r="E26" s="980"/>
      <c r="F26" s="980"/>
      <c r="G26" s="980"/>
      <c r="H26" s="980"/>
      <c r="I26" s="980"/>
      <c r="J26" s="980"/>
      <c r="K26" s="980"/>
      <c r="L26" s="980"/>
      <c r="M26" s="980"/>
      <c r="N26" s="980"/>
      <c r="O26" s="980"/>
      <c r="P26" s="989"/>
      <c r="Q26" s="321"/>
      <c r="R26" s="321"/>
      <c r="S26" s="321"/>
      <c r="T26" s="321"/>
      <c r="U26" s="321"/>
      <c r="V26" s="321"/>
      <c r="W26" s="321"/>
      <c r="X26" s="321"/>
      <c r="Y26" s="321"/>
      <c r="Z26" s="321"/>
      <c r="AA26" s="321"/>
      <c r="AB26" s="329"/>
      <c r="AC26" s="321"/>
      <c r="AD26" s="321"/>
      <c r="AE26" s="321"/>
      <c r="AF26" s="321"/>
      <c r="AG26" s="321"/>
      <c r="AH26" s="321"/>
    </row>
    <row r="27" spans="1:34" ht="15" customHeight="1">
      <c r="A27" s="321"/>
      <c r="B27" s="31"/>
      <c r="C27" s="988"/>
      <c r="D27" s="980"/>
      <c r="E27" s="980"/>
      <c r="F27" s="980"/>
      <c r="G27" s="980"/>
      <c r="H27" s="980"/>
      <c r="I27" s="980"/>
      <c r="J27" s="980"/>
      <c r="K27" s="980"/>
      <c r="L27" s="980"/>
      <c r="M27" s="980"/>
      <c r="N27" s="980"/>
      <c r="O27" s="980"/>
      <c r="P27" s="989"/>
      <c r="Q27" s="331"/>
      <c r="R27" s="334" t="s">
        <v>130</v>
      </c>
      <c r="S27" s="334"/>
      <c r="T27" s="334"/>
      <c r="U27" s="334"/>
      <c r="V27" s="334"/>
      <c r="W27" s="331"/>
      <c r="X27" s="331"/>
      <c r="Y27" s="331"/>
      <c r="Z27" s="321"/>
      <c r="AA27" s="331"/>
      <c r="AB27" s="329"/>
      <c r="AC27" s="321"/>
      <c r="AD27" s="321"/>
      <c r="AE27" s="321"/>
      <c r="AF27" s="321"/>
      <c r="AG27" s="321"/>
      <c r="AH27" s="321"/>
    </row>
    <row r="28" spans="1:34" ht="15" customHeight="1">
      <c r="A28" s="321"/>
      <c r="B28" s="31"/>
      <c r="C28" s="988"/>
      <c r="D28" s="980"/>
      <c r="E28" s="980"/>
      <c r="F28" s="980"/>
      <c r="G28" s="980"/>
      <c r="H28" s="980"/>
      <c r="I28" s="980"/>
      <c r="J28" s="980"/>
      <c r="K28" s="980"/>
      <c r="L28" s="980"/>
      <c r="M28" s="980"/>
      <c r="N28" s="980"/>
      <c r="O28" s="980"/>
      <c r="P28" s="989"/>
      <c r="Q28" s="321"/>
      <c r="R28" s="37"/>
      <c r="S28" s="321" t="s">
        <v>15</v>
      </c>
      <c r="T28" s="321"/>
      <c r="U28" s="37"/>
      <c r="V28" s="321" t="s">
        <v>27</v>
      </c>
      <c r="W28" s="321"/>
      <c r="X28" s="37"/>
      <c r="Y28" s="336" t="s">
        <v>46</v>
      </c>
      <c r="Z28" s="321"/>
      <c r="AA28" s="321"/>
      <c r="AB28" s="329"/>
      <c r="AC28" s="321"/>
      <c r="AD28" s="321"/>
      <c r="AE28" s="321"/>
      <c r="AF28" s="321"/>
      <c r="AG28" s="356">
        <f>+(((AH14/AH15)*AH16)+((AH17/AH18)*AH19)+((AH20/AH21)*AH22)+((AH23/AH24)*AH25))*4/100</f>
        <v>4</v>
      </c>
      <c r="AH28" s="321"/>
    </row>
    <row r="29" spans="1:34" ht="15" customHeight="1">
      <c r="A29" s="321"/>
      <c r="B29" s="31"/>
      <c r="C29" s="988"/>
      <c r="D29" s="980"/>
      <c r="E29" s="980"/>
      <c r="F29" s="980"/>
      <c r="G29" s="980"/>
      <c r="H29" s="980"/>
      <c r="I29" s="980"/>
      <c r="J29" s="980"/>
      <c r="K29" s="980"/>
      <c r="L29" s="980"/>
      <c r="M29" s="980"/>
      <c r="N29" s="980"/>
      <c r="O29" s="980"/>
      <c r="P29" s="989"/>
      <c r="Q29" s="321"/>
      <c r="R29" s="321"/>
      <c r="S29" s="321"/>
      <c r="T29" s="321"/>
      <c r="U29" s="321"/>
      <c r="V29" s="321"/>
      <c r="W29" s="321"/>
      <c r="X29" s="321"/>
      <c r="Y29" s="321"/>
      <c r="Z29" s="321"/>
      <c r="AA29" s="321"/>
      <c r="AB29" s="329"/>
      <c r="AC29" s="321"/>
      <c r="AD29" s="321"/>
      <c r="AE29" s="321"/>
      <c r="AF29" s="321"/>
      <c r="AG29" s="321"/>
      <c r="AH29" s="321"/>
    </row>
    <row r="30" spans="1:34" ht="15" customHeight="1">
      <c r="A30" s="321"/>
      <c r="B30" s="31"/>
      <c r="C30" s="991"/>
      <c r="D30" s="992"/>
      <c r="E30" s="992"/>
      <c r="F30" s="992"/>
      <c r="G30" s="992"/>
      <c r="H30" s="992"/>
      <c r="I30" s="992"/>
      <c r="J30" s="992"/>
      <c r="K30" s="992"/>
      <c r="L30" s="992"/>
      <c r="M30" s="992"/>
      <c r="N30" s="992"/>
      <c r="O30" s="992"/>
      <c r="P30" s="993"/>
      <c r="Q30" s="321"/>
      <c r="R30" s="334" t="s">
        <v>131</v>
      </c>
      <c r="S30" s="321"/>
      <c r="T30" s="321"/>
      <c r="U30" s="321"/>
      <c r="V30" s="321"/>
      <c r="W30" s="613" t="s">
        <v>23</v>
      </c>
      <c r="X30" s="994"/>
      <c r="Y30" s="994"/>
      <c r="Z30" s="994"/>
      <c r="AA30" s="981"/>
      <c r="AB30" s="329"/>
      <c r="AC30" s="321"/>
      <c r="AD30" s="321"/>
      <c r="AE30" s="321"/>
      <c r="AF30" s="321"/>
      <c r="AG30" s="321"/>
      <c r="AH30" s="321"/>
    </row>
    <row r="31" spans="1:34" ht="15" customHeight="1">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c r="AE31" s="321"/>
      <c r="AF31" s="321"/>
      <c r="AG31" s="321"/>
      <c r="AH31" s="321"/>
    </row>
    <row r="32" spans="1:34" ht="15" customHeight="1">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c r="AE32" s="321"/>
      <c r="AF32" s="321"/>
      <c r="AG32" s="321"/>
      <c r="AH32" s="321"/>
    </row>
    <row r="33" spans="1:34" ht="39.75" customHeight="1">
      <c r="A33" s="321"/>
      <c r="B33" s="31"/>
      <c r="C33" s="974" t="s">
        <v>824</v>
      </c>
      <c r="D33" s="994"/>
      <c r="E33" s="994"/>
      <c r="F33" s="994"/>
      <c r="G33" s="994"/>
      <c r="H33" s="994"/>
      <c r="I33" s="994"/>
      <c r="J33" s="994"/>
      <c r="K33" s="994"/>
      <c r="L33" s="994"/>
      <c r="M33" s="994"/>
      <c r="N33" s="994"/>
      <c r="O33" s="994"/>
      <c r="P33" s="994"/>
      <c r="Q33" s="994"/>
      <c r="R33" s="994"/>
      <c r="S33" s="994"/>
      <c r="T33" s="994"/>
      <c r="U33" s="994"/>
      <c r="V33" s="994"/>
      <c r="W33" s="994"/>
      <c r="X33" s="994"/>
      <c r="Y33" s="994"/>
      <c r="Z33" s="994"/>
      <c r="AA33" s="981"/>
      <c r="AB33" s="329"/>
      <c r="AC33" s="321"/>
      <c r="AD33" s="321"/>
      <c r="AE33" s="321"/>
      <c r="AF33" s="321"/>
      <c r="AG33" s="321"/>
      <c r="AH33" s="321"/>
    </row>
    <row r="34" spans="1:34" ht="15" customHeight="1">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c r="AE34" s="321"/>
      <c r="AF34" s="321"/>
      <c r="AG34" s="321"/>
      <c r="AH34" s="321"/>
    </row>
    <row r="35" spans="1:34" ht="15" customHeight="1">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c r="AE35" s="321"/>
      <c r="AF35" s="321"/>
      <c r="AG35" s="321"/>
      <c r="AH35" s="321"/>
    </row>
    <row r="36" spans="1:34" ht="29.25" customHeight="1">
      <c r="A36" s="321"/>
      <c r="B36" s="31"/>
      <c r="C36" s="613"/>
      <c r="D36" s="994"/>
      <c r="E36" s="994"/>
      <c r="F36" s="994"/>
      <c r="G36" s="994"/>
      <c r="H36" s="994"/>
      <c r="I36" s="994"/>
      <c r="J36" s="994"/>
      <c r="K36" s="981"/>
      <c r="L36" s="331"/>
      <c r="M36" s="613"/>
      <c r="N36" s="994"/>
      <c r="O36" s="994"/>
      <c r="P36" s="994"/>
      <c r="Q36" s="994"/>
      <c r="R36" s="994"/>
      <c r="S36" s="994"/>
      <c r="T36" s="994"/>
      <c r="U36" s="994"/>
      <c r="V36" s="994"/>
      <c r="W36" s="994"/>
      <c r="X36" s="994"/>
      <c r="Y36" s="994"/>
      <c r="Z36" s="994"/>
      <c r="AA36" s="981"/>
      <c r="AB36" s="337"/>
      <c r="AC36" s="321"/>
      <c r="AD36" s="321"/>
      <c r="AE36" s="321"/>
      <c r="AF36" s="321"/>
      <c r="AG36" s="321"/>
      <c r="AH36" s="321"/>
    </row>
    <row r="37" spans="1:34" ht="15" customHeight="1">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c r="AE37" s="321"/>
      <c r="AF37" s="321"/>
      <c r="AG37" s="321"/>
      <c r="AH37" s="321"/>
    </row>
    <row r="38" spans="1:34" ht="15" customHeight="1">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c r="AE38" s="321"/>
      <c r="AF38" s="321"/>
      <c r="AG38" s="321"/>
      <c r="AH38" s="321"/>
    </row>
    <row r="39" spans="1:34" ht="90" customHeight="1">
      <c r="A39" s="321"/>
      <c r="B39" s="31"/>
      <c r="C39" s="612" t="s">
        <v>742</v>
      </c>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81"/>
      <c r="AB39" s="329"/>
      <c r="AC39" s="321"/>
      <c r="AD39" s="321"/>
      <c r="AE39" s="321"/>
      <c r="AF39" s="321"/>
      <c r="AG39" s="321"/>
      <c r="AH39" s="321"/>
    </row>
    <row r="40" spans="1:34" ht="15" customHeight="1">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c r="AE40" s="321"/>
      <c r="AF40" s="321"/>
      <c r="AG40" s="321"/>
      <c r="AH40" s="321"/>
    </row>
    <row r="41" spans="1:34" ht="15.75" customHeight="1">
      <c r="A41" s="321"/>
      <c r="B41" s="31"/>
      <c r="C41" s="611" t="s">
        <v>139</v>
      </c>
      <c r="D41" s="990"/>
      <c r="E41" s="334"/>
      <c r="F41" s="608" t="s">
        <v>34</v>
      </c>
      <c r="G41" s="981"/>
      <c r="H41" s="334"/>
      <c r="I41" s="321"/>
      <c r="J41" s="341" t="s">
        <v>140</v>
      </c>
      <c r="K41" s="608">
        <v>2</v>
      </c>
      <c r="L41" s="994"/>
      <c r="M41" s="994"/>
      <c r="N41" s="981"/>
      <c r="O41" s="334"/>
      <c r="P41" s="334"/>
      <c r="Q41" s="325" t="s">
        <v>141</v>
      </c>
      <c r="R41" s="321"/>
      <c r="S41" s="334"/>
      <c r="T41" s="334"/>
      <c r="U41" s="334"/>
      <c r="V41" s="334"/>
      <c r="W41" s="608" t="s">
        <v>20</v>
      </c>
      <c r="X41" s="994"/>
      <c r="Y41" s="994"/>
      <c r="Z41" s="994"/>
      <c r="AA41" s="981"/>
      <c r="AB41" s="333"/>
      <c r="AC41" s="321"/>
      <c r="AD41" s="321"/>
      <c r="AE41" s="321"/>
      <c r="AF41" s="321"/>
      <c r="AG41" s="321"/>
      <c r="AH41" s="321"/>
    </row>
    <row r="42" spans="1:34" ht="15.75" customHeight="1">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c r="AE42" s="321"/>
      <c r="AF42" s="321"/>
      <c r="AG42" s="321"/>
      <c r="AH42" s="321"/>
    </row>
    <row r="43" spans="1:34" ht="32.25" customHeight="1">
      <c r="A43" s="321"/>
      <c r="B43" s="31"/>
      <c r="C43" s="321"/>
      <c r="D43" s="341" t="s">
        <v>142</v>
      </c>
      <c r="E43" s="334"/>
      <c r="F43" s="612" t="s">
        <v>774</v>
      </c>
      <c r="G43" s="994"/>
      <c r="H43" s="994"/>
      <c r="I43" s="994"/>
      <c r="J43" s="994"/>
      <c r="K43" s="994"/>
      <c r="L43" s="994"/>
      <c r="M43" s="981"/>
      <c r="N43" s="321"/>
      <c r="O43" s="341" t="s">
        <v>144</v>
      </c>
      <c r="P43" s="613">
        <v>0</v>
      </c>
      <c r="Q43" s="994"/>
      <c r="R43" s="994"/>
      <c r="S43" s="994"/>
      <c r="T43" s="994"/>
      <c r="U43" s="994"/>
      <c r="V43" s="994"/>
      <c r="W43" s="994"/>
      <c r="X43" s="994"/>
      <c r="Y43" s="994"/>
      <c r="Z43" s="994"/>
      <c r="AA43" s="981"/>
      <c r="AB43" s="329"/>
      <c r="AC43" s="321"/>
      <c r="AD43" s="321"/>
      <c r="AE43" s="321"/>
      <c r="AF43" s="321"/>
      <c r="AG43" s="321"/>
      <c r="AH43" s="321"/>
    </row>
    <row r="44" spans="1:34" ht="15.75" customHeight="1">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c r="AE44" s="321"/>
      <c r="AF44" s="321"/>
      <c r="AG44" s="321"/>
      <c r="AH44" s="321"/>
    </row>
    <row r="45" spans="1:34" ht="15.75" customHeight="1">
      <c r="A45" s="321"/>
      <c r="B45" s="31"/>
      <c r="C45" s="321"/>
      <c r="D45" s="341" t="s">
        <v>145</v>
      </c>
      <c r="E45" s="321"/>
      <c r="F45" s="609" t="s">
        <v>146</v>
      </c>
      <c r="G45" s="981"/>
      <c r="H45" s="321"/>
      <c r="I45" s="321"/>
      <c r="J45" s="334" t="s">
        <v>147</v>
      </c>
      <c r="K45" s="321"/>
      <c r="L45" s="609" t="s">
        <v>148</v>
      </c>
      <c r="M45" s="994"/>
      <c r="N45" s="981"/>
      <c r="O45" s="334"/>
      <c r="P45" s="334"/>
      <c r="Q45" s="321"/>
      <c r="R45" s="334" t="s">
        <v>149</v>
      </c>
      <c r="S45" s="334"/>
      <c r="T45" s="334"/>
      <c r="U45" s="334"/>
      <c r="V45" s="334"/>
      <c r="W45" s="614"/>
      <c r="X45" s="994"/>
      <c r="Y45" s="994"/>
      <c r="Z45" s="994"/>
      <c r="AA45" s="981"/>
      <c r="AB45" s="333"/>
      <c r="AC45" s="321"/>
      <c r="AD45" s="321"/>
      <c r="AE45" s="321"/>
      <c r="AF45" s="321"/>
      <c r="AG45" s="321"/>
      <c r="AH45" s="321"/>
    </row>
    <row r="46" spans="1:34" ht="15.75" customHeight="1">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c r="AE46" s="321"/>
      <c r="AF46" s="321"/>
      <c r="AG46" s="321"/>
      <c r="AH46" s="321"/>
    </row>
    <row r="47" spans="1:34" ht="15.75" customHeight="1">
      <c r="A47" s="321"/>
      <c r="B47" s="31"/>
      <c r="C47" s="342" t="s">
        <v>150</v>
      </c>
      <c r="D47" s="610">
        <v>2024</v>
      </c>
      <c r="E47" s="997"/>
      <c r="F47" s="998"/>
      <c r="G47" s="35"/>
      <c r="H47" s="325"/>
      <c r="I47" s="325"/>
      <c r="J47" s="325"/>
      <c r="K47" s="325"/>
      <c r="L47" s="325"/>
      <c r="M47" s="325"/>
      <c r="N47" s="325"/>
      <c r="O47" s="325"/>
      <c r="P47" s="325"/>
      <c r="Q47" s="606"/>
      <c r="R47" s="990"/>
      <c r="S47" s="990"/>
      <c r="T47" s="990"/>
      <c r="U47" s="990"/>
      <c r="V47" s="325"/>
      <c r="W47" s="325"/>
      <c r="X47" s="607"/>
      <c r="Y47" s="990"/>
      <c r="Z47" s="990"/>
      <c r="AA47" s="990"/>
      <c r="AB47" s="333"/>
      <c r="AC47" s="321"/>
      <c r="AD47" s="321"/>
      <c r="AE47" s="321"/>
      <c r="AF47" s="321"/>
      <c r="AG47" s="321"/>
      <c r="AH47" s="321"/>
    </row>
    <row r="48" spans="1:34" ht="5.25" customHeight="1">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c r="AE48" s="321"/>
      <c r="AF48" s="321"/>
      <c r="AG48" s="321"/>
      <c r="AH48" s="321"/>
    </row>
    <row r="49" spans="1:34" ht="15.75" customHeight="1">
      <c r="A49" s="321"/>
      <c r="B49" s="31"/>
      <c r="C49" s="334" t="s">
        <v>140</v>
      </c>
      <c r="D49" s="613">
        <v>1.2</v>
      </c>
      <c r="E49" s="994"/>
      <c r="F49" s="981"/>
      <c r="G49" s="321"/>
      <c r="H49" s="325"/>
      <c r="I49" s="325"/>
      <c r="J49" s="325"/>
      <c r="K49" s="325"/>
      <c r="L49" s="325"/>
      <c r="M49" s="325"/>
      <c r="N49" s="325"/>
      <c r="O49" s="325"/>
      <c r="P49" s="325"/>
      <c r="Q49" s="606"/>
      <c r="R49" s="990"/>
      <c r="S49" s="990"/>
      <c r="T49" s="990"/>
      <c r="U49" s="990"/>
      <c r="V49" s="325"/>
      <c r="W49" s="325"/>
      <c r="X49" s="607"/>
      <c r="Y49" s="990"/>
      <c r="Z49" s="990"/>
      <c r="AA49" s="990"/>
      <c r="AB49" s="326"/>
      <c r="AC49" s="321"/>
      <c r="AD49" s="321"/>
      <c r="AE49" s="321"/>
      <c r="AF49" s="321"/>
      <c r="AG49" s="321"/>
      <c r="AH49" s="321"/>
    </row>
    <row r="50" spans="1:34" ht="15.75" customHeight="1">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c r="AE50" s="321"/>
      <c r="AF50" s="321"/>
      <c r="AG50" s="321"/>
      <c r="AH50" s="321"/>
    </row>
    <row r="51" spans="1:34" ht="15.75" customHeight="1">
      <c r="A51" s="321"/>
      <c r="B51" s="31"/>
      <c r="C51" s="334"/>
      <c r="D51" s="608" t="s">
        <v>151</v>
      </c>
      <c r="E51" s="994"/>
      <c r="F51" s="994"/>
      <c r="G51" s="994"/>
      <c r="H51" s="994"/>
      <c r="I51" s="994"/>
      <c r="J51" s="994"/>
      <c r="K51" s="994"/>
      <c r="L51" s="994"/>
      <c r="M51" s="994"/>
      <c r="N51" s="994"/>
      <c r="O51" s="994"/>
      <c r="P51" s="994"/>
      <c r="Q51" s="994"/>
      <c r="R51" s="994"/>
      <c r="S51" s="994"/>
      <c r="T51" s="994"/>
      <c r="U51" s="994"/>
      <c r="V51" s="994"/>
      <c r="W51" s="994"/>
      <c r="X51" s="994"/>
      <c r="Y51" s="981"/>
      <c r="Z51" s="335"/>
      <c r="AA51" s="335"/>
      <c r="AB51" s="343"/>
      <c r="AC51" s="321"/>
      <c r="AD51" s="321"/>
      <c r="AE51" s="321"/>
      <c r="AF51" s="321"/>
      <c r="AG51" s="321"/>
      <c r="AH51" s="321"/>
    </row>
    <row r="52" spans="1:34" ht="15.75" customHeight="1">
      <c r="A52" s="321"/>
      <c r="B52" s="31"/>
      <c r="C52" s="321"/>
      <c r="D52" s="635" t="s">
        <v>152</v>
      </c>
      <c r="E52" s="994"/>
      <c r="F52" s="994"/>
      <c r="G52" s="994"/>
      <c r="H52" s="981"/>
      <c r="I52" s="631" t="s">
        <v>153</v>
      </c>
      <c r="J52" s="994"/>
      <c r="K52" s="994"/>
      <c r="L52" s="994"/>
      <c r="M52" s="994"/>
      <c r="N52" s="994"/>
      <c r="O52" s="994"/>
      <c r="P52" s="981"/>
      <c r="Q52" s="632" t="s">
        <v>154</v>
      </c>
      <c r="R52" s="994"/>
      <c r="S52" s="994"/>
      <c r="T52" s="994"/>
      <c r="U52" s="994"/>
      <c r="V52" s="994"/>
      <c r="W52" s="994"/>
      <c r="X52" s="994"/>
      <c r="Y52" s="981"/>
      <c r="Z52" s="335"/>
      <c r="AA52" s="335"/>
      <c r="AB52" s="343"/>
      <c r="AC52" s="321"/>
      <c r="AD52" s="321"/>
      <c r="AE52" s="321"/>
      <c r="AF52" s="321"/>
      <c r="AG52" s="321"/>
      <c r="AH52" s="321"/>
    </row>
    <row r="53" spans="1:34" ht="15.75" customHeight="1">
      <c r="A53" s="344"/>
      <c r="B53" s="39"/>
      <c r="C53" s="40"/>
      <c r="D53" s="636" t="s">
        <v>155</v>
      </c>
      <c r="E53" s="994"/>
      <c r="F53" s="994"/>
      <c r="G53" s="994"/>
      <c r="H53" s="981"/>
      <c r="I53" s="633" t="s">
        <v>156</v>
      </c>
      <c r="J53" s="994"/>
      <c r="K53" s="994"/>
      <c r="L53" s="994"/>
      <c r="M53" s="994"/>
      <c r="N53" s="994"/>
      <c r="O53" s="994"/>
      <c r="P53" s="981"/>
      <c r="Q53" s="634" t="s">
        <v>157</v>
      </c>
      <c r="R53" s="994"/>
      <c r="S53" s="994"/>
      <c r="T53" s="994"/>
      <c r="U53" s="994"/>
      <c r="V53" s="994"/>
      <c r="W53" s="994"/>
      <c r="X53" s="994"/>
      <c r="Y53" s="981"/>
      <c r="Z53" s="344"/>
      <c r="AA53" s="344"/>
      <c r="AB53" s="345"/>
      <c r="AC53" s="344"/>
      <c r="AD53" s="344"/>
      <c r="AE53" s="344"/>
      <c r="AF53" s="344"/>
      <c r="AG53" s="344"/>
      <c r="AH53" s="344"/>
    </row>
    <row r="54" spans="1:34" ht="15.75" customHeight="1">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c r="AE54" s="321"/>
      <c r="AF54" s="321"/>
      <c r="AG54" s="321"/>
      <c r="AH54" s="321"/>
    </row>
    <row r="55" spans="1:34" ht="15.75" customHeight="1">
      <c r="A55" s="348"/>
      <c r="B55" s="41"/>
      <c r="C55" s="624" t="s">
        <v>158</v>
      </c>
      <c r="D55" s="994"/>
      <c r="E55" s="994"/>
      <c r="F55" s="981"/>
      <c r="G55" s="629" t="s">
        <v>159</v>
      </c>
      <c r="H55" s="630" t="s">
        <v>160</v>
      </c>
      <c r="I55" s="986"/>
      <c r="J55" s="986"/>
      <c r="K55" s="986"/>
      <c r="L55" s="986"/>
      <c r="M55" s="986"/>
      <c r="N55" s="986"/>
      <c r="O55" s="986"/>
      <c r="P55" s="986"/>
      <c r="Q55" s="986"/>
      <c r="R55" s="986"/>
      <c r="S55" s="986"/>
      <c r="T55" s="986"/>
      <c r="U55" s="986"/>
      <c r="V55" s="986"/>
      <c r="W55" s="986"/>
      <c r="X55" s="986"/>
      <c r="Y55" s="986"/>
      <c r="Z55" s="986"/>
      <c r="AA55" s="987"/>
      <c r="AB55" s="343"/>
      <c r="AC55" s="348"/>
      <c r="AD55" s="348"/>
      <c r="AE55" s="348"/>
      <c r="AF55" s="348"/>
      <c r="AG55" s="348"/>
      <c r="AH55" s="348"/>
    </row>
    <row r="56" spans="1:34" ht="15.75" customHeight="1">
      <c r="A56" s="348"/>
      <c r="B56" s="41"/>
      <c r="C56" s="42" t="s">
        <v>161</v>
      </c>
      <c r="D56" s="43" t="s">
        <v>775</v>
      </c>
      <c r="E56" s="624" t="s">
        <v>162</v>
      </c>
      <c r="F56" s="981"/>
      <c r="G56" s="983"/>
      <c r="H56" s="991"/>
      <c r="I56" s="992"/>
      <c r="J56" s="992"/>
      <c r="K56" s="992"/>
      <c r="L56" s="992"/>
      <c r="M56" s="992"/>
      <c r="N56" s="992"/>
      <c r="O56" s="992"/>
      <c r="P56" s="992"/>
      <c r="Q56" s="992"/>
      <c r="R56" s="992"/>
      <c r="S56" s="992"/>
      <c r="T56" s="992"/>
      <c r="U56" s="992"/>
      <c r="V56" s="992"/>
      <c r="W56" s="992"/>
      <c r="X56" s="992"/>
      <c r="Y56" s="992"/>
      <c r="Z56" s="992"/>
      <c r="AA56" s="993"/>
      <c r="AB56" s="343"/>
      <c r="AC56" s="348"/>
      <c r="AD56" s="348"/>
      <c r="AE56" s="348"/>
      <c r="AF56" s="348"/>
      <c r="AG56" s="348"/>
      <c r="AH56" s="348"/>
    </row>
    <row r="57" spans="1:34" ht="15.75" customHeight="1">
      <c r="A57" s="348"/>
      <c r="B57" s="41"/>
      <c r="C57" s="44">
        <v>2024</v>
      </c>
      <c r="D57" s="45">
        <v>45474</v>
      </c>
      <c r="E57" s="623">
        <v>45656</v>
      </c>
      <c r="F57" s="981"/>
      <c r="G57" s="46">
        <v>0.5</v>
      </c>
      <c r="H57" s="628"/>
      <c r="I57" s="994"/>
      <c r="J57" s="994"/>
      <c r="K57" s="994"/>
      <c r="L57" s="994"/>
      <c r="M57" s="994"/>
      <c r="N57" s="994"/>
      <c r="O57" s="994"/>
      <c r="P57" s="994"/>
      <c r="Q57" s="994"/>
      <c r="R57" s="994"/>
      <c r="S57" s="994"/>
      <c r="T57" s="994"/>
      <c r="U57" s="994"/>
      <c r="V57" s="994"/>
      <c r="W57" s="994"/>
      <c r="X57" s="994"/>
      <c r="Y57" s="994"/>
      <c r="Z57" s="994"/>
      <c r="AA57" s="981"/>
      <c r="AB57" s="343"/>
      <c r="AC57" s="348"/>
      <c r="AD57" s="348"/>
      <c r="AE57" s="348"/>
      <c r="AF57" s="348"/>
      <c r="AG57" s="348"/>
      <c r="AH57" s="348"/>
    </row>
    <row r="58" spans="1:34" ht="15.75" customHeight="1">
      <c r="A58" s="348"/>
      <c r="B58" s="41"/>
      <c r="C58" s="44">
        <v>2025</v>
      </c>
      <c r="D58" s="45">
        <v>45658</v>
      </c>
      <c r="E58" s="623">
        <v>46021</v>
      </c>
      <c r="F58" s="981"/>
      <c r="G58" s="46">
        <v>0.8</v>
      </c>
      <c r="H58" s="628"/>
      <c r="I58" s="994"/>
      <c r="J58" s="994"/>
      <c r="K58" s="994"/>
      <c r="L58" s="994"/>
      <c r="M58" s="994"/>
      <c r="N58" s="994"/>
      <c r="O58" s="994"/>
      <c r="P58" s="994"/>
      <c r="Q58" s="994"/>
      <c r="R58" s="994"/>
      <c r="S58" s="994"/>
      <c r="T58" s="994"/>
      <c r="U58" s="994"/>
      <c r="V58" s="994"/>
      <c r="W58" s="994"/>
      <c r="X58" s="994"/>
      <c r="Y58" s="994"/>
      <c r="Z58" s="994"/>
      <c r="AA58" s="981"/>
      <c r="AB58" s="343"/>
      <c r="AC58" s="348"/>
      <c r="AD58" s="348"/>
      <c r="AE58" s="348"/>
      <c r="AF58" s="348"/>
      <c r="AG58" s="348"/>
      <c r="AH58" s="348"/>
    </row>
    <row r="59" spans="1:34" ht="15.75" customHeight="1">
      <c r="A59" s="348"/>
      <c r="B59" s="41"/>
      <c r="C59" s="44">
        <v>2026</v>
      </c>
      <c r="D59" s="45">
        <v>46023</v>
      </c>
      <c r="E59" s="623">
        <v>46386</v>
      </c>
      <c r="F59" s="981"/>
      <c r="G59" s="46">
        <v>0.4</v>
      </c>
      <c r="H59" s="628"/>
      <c r="I59" s="994"/>
      <c r="J59" s="994"/>
      <c r="K59" s="994"/>
      <c r="L59" s="994"/>
      <c r="M59" s="994"/>
      <c r="N59" s="994"/>
      <c r="O59" s="994"/>
      <c r="P59" s="994"/>
      <c r="Q59" s="994"/>
      <c r="R59" s="994"/>
      <c r="S59" s="994"/>
      <c r="T59" s="994"/>
      <c r="U59" s="994"/>
      <c r="V59" s="994"/>
      <c r="W59" s="994"/>
      <c r="X59" s="994"/>
      <c r="Y59" s="994"/>
      <c r="Z59" s="994"/>
      <c r="AA59" s="981"/>
      <c r="AB59" s="343"/>
      <c r="AC59" s="348"/>
      <c r="AD59" s="348"/>
      <c r="AE59" s="348"/>
      <c r="AF59" s="348"/>
      <c r="AG59" s="348"/>
      <c r="AH59" s="348"/>
    </row>
    <row r="60" spans="1:34" ht="15.75" customHeight="1">
      <c r="A60" s="348"/>
      <c r="B60" s="41"/>
      <c r="C60" s="44">
        <v>2027</v>
      </c>
      <c r="D60" s="45">
        <v>46388</v>
      </c>
      <c r="E60" s="623">
        <v>46751</v>
      </c>
      <c r="F60" s="981"/>
      <c r="G60" s="46">
        <v>0.3</v>
      </c>
      <c r="H60" s="628"/>
      <c r="I60" s="994"/>
      <c r="J60" s="994"/>
      <c r="K60" s="994"/>
      <c r="L60" s="994"/>
      <c r="M60" s="994"/>
      <c r="N60" s="994"/>
      <c r="O60" s="994"/>
      <c r="P60" s="994"/>
      <c r="Q60" s="994"/>
      <c r="R60" s="994"/>
      <c r="S60" s="994"/>
      <c r="T60" s="994"/>
      <c r="U60" s="994"/>
      <c r="V60" s="994"/>
      <c r="W60" s="994"/>
      <c r="X60" s="994"/>
      <c r="Y60" s="994"/>
      <c r="Z60" s="994"/>
      <c r="AA60" s="981"/>
      <c r="AB60" s="343"/>
      <c r="AC60" s="348"/>
      <c r="AD60" s="348"/>
      <c r="AE60" s="348"/>
      <c r="AF60" s="348"/>
      <c r="AG60" s="348"/>
      <c r="AH60" s="348"/>
    </row>
    <row r="61" spans="1:34" ht="15.75" customHeight="1">
      <c r="A61" s="348"/>
      <c r="B61" s="41"/>
      <c r="C61" s="44"/>
      <c r="D61" s="44"/>
      <c r="E61" s="624"/>
      <c r="F61" s="981"/>
      <c r="G61" s="43"/>
      <c r="H61" s="624"/>
      <c r="I61" s="994"/>
      <c r="J61" s="994"/>
      <c r="K61" s="994"/>
      <c r="L61" s="994"/>
      <c r="M61" s="994"/>
      <c r="N61" s="994"/>
      <c r="O61" s="994"/>
      <c r="P61" s="994"/>
      <c r="Q61" s="994"/>
      <c r="R61" s="994"/>
      <c r="S61" s="994"/>
      <c r="T61" s="994"/>
      <c r="U61" s="994"/>
      <c r="V61" s="994"/>
      <c r="W61" s="994"/>
      <c r="X61" s="994"/>
      <c r="Y61" s="994"/>
      <c r="Z61" s="994"/>
      <c r="AA61" s="981"/>
      <c r="AB61" s="343"/>
      <c r="AC61" s="348"/>
      <c r="AD61" s="348"/>
      <c r="AE61" s="348"/>
      <c r="AF61" s="348"/>
      <c r="AG61" s="348"/>
      <c r="AH61" s="348"/>
    </row>
    <row r="62" spans="1:34" ht="15.75" customHeight="1">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c r="AE62" s="321"/>
      <c r="AF62" s="321"/>
      <c r="AG62" s="321"/>
      <c r="AH62" s="321"/>
    </row>
    <row r="63" spans="1:34" ht="15.75" customHeight="1">
      <c r="A63" s="321"/>
      <c r="B63" s="31"/>
      <c r="C63" s="611" t="s">
        <v>163</v>
      </c>
      <c r="D63" s="990"/>
      <c r="E63" s="334"/>
      <c r="F63" s="325" t="s">
        <v>164</v>
      </c>
      <c r="G63" s="47"/>
      <c r="H63" s="336"/>
      <c r="I63" s="325" t="s">
        <v>165</v>
      </c>
      <c r="J63" s="321"/>
      <c r="K63" s="609"/>
      <c r="L63" s="981"/>
      <c r="M63" s="334"/>
      <c r="N63" s="321"/>
      <c r="O63" s="321"/>
      <c r="P63" s="321"/>
      <c r="Q63" s="321"/>
      <c r="R63" s="321"/>
      <c r="S63" s="321"/>
      <c r="T63" s="321"/>
      <c r="U63" s="321"/>
      <c r="V63" s="321"/>
      <c r="W63" s="321"/>
      <c r="X63" s="321"/>
      <c r="Y63" s="321"/>
      <c r="Z63" s="321"/>
      <c r="AA63" s="321"/>
      <c r="AB63" s="329"/>
      <c r="AC63" s="321"/>
      <c r="AD63" s="321"/>
      <c r="AE63" s="321"/>
      <c r="AF63" s="321"/>
      <c r="AG63" s="321"/>
      <c r="AH63" s="321"/>
    </row>
    <row r="64" spans="1:34" ht="15.75" customHeight="1">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c r="AE64" s="321"/>
      <c r="AF64" s="321"/>
      <c r="AG64" s="321"/>
      <c r="AH64" s="321"/>
    </row>
    <row r="65" spans="1:34" ht="15.75" customHeight="1">
      <c r="A65" s="321"/>
      <c r="B65" s="622" t="s">
        <v>166</v>
      </c>
      <c r="C65" s="994"/>
      <c r="D65" s="994"/>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81"/>
      <c r="AC65" s="321"/>
      <c r="AD65" s="321"/>
      <c r="AE65" s="321"/>
      <c r="AF65" s="321"/>
      <c r="AG65" s="321"/>
      <c r="AH65" s="321"/>
    </row>
    <row r="66" spans="1:34" ht="15.75" customHeight="1">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c r="AE66" s="321"/>
      <c r="AF66" s="321"/>
      <c r="AG66" s="321"/>
      <c r="AH66" s="321"/>
    </row>
    <row r="67" spans="1:34" ht="29.25" customHeight="1">
      <c r="A67" s="321"/>
      <c r="B67" s="624" t="s">
        <v>161</v>
      </c>
      <c r="C67" s="981"/>
      <c r="D67" s="43"/>
      <c r="E67" s="624" t="s">
        <v>167</v>
      </c>
      <c r="F67" s="981"/>
      <c r="G67" s="43"/>
      <c r="H67" s="608" t="s">
        <v>168</v>
      </c>
      <c r="I67" s="981"/>
      <c r="J67" s="624"/>
      <c r="K67" s="981"/>
      <c r="L67" s="627"/>
      <c r="M67" s="990"/>
      <c r="N67" s="43" t="s">
        <v>169</v>
      </c>
      <c r="O67" s="624"/>
      <c r="P67" s="994"/>
      <c r="Q67" s="981"/>
      <c r="R67" s="624" t="s">
        <v>170</v>
      </c>
      <c r="S67" s="994"/>
      <c r="T67" s="981"/>
      <c r="U67" s="624"/>
      <c r="V67" s="994"/>
      <c r="W67" s="981"/>
      <c r="X67" s="624" t="s">
        <v>171</v>
      </c>
      <c r="Y67" s="981"/>
      <c r="Z67" s="624"/>
      <c r="AA67" s="994"/>
      <c r="AB67" s="981"/>
      <c r="AC67" s="321"/>
      <c r="AD67" s="321"/>
      <c r="AE67" s="321"/>
      <c r="AF67" s="321"/>
      <c r="AG67" s="321"/>
      <c r="AH67" s="321"/>
    </row>
    <row r="68" spans="1:34" ht="15.75" customHeight="1">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c r="AE68" s="321"/>
      <c r="AF68" s="321"/>
      <c r="AG68" s="321"/>
      <c r="AH68" s="321"/>
    </row>
    <row r="69" spans="1:34" ht="15.75" customHeight="1">
      <c r="A69" s="321"/>
      <c r="B69" s="622" t="s">
        <v>172</v>
      </c>
      <c r="C69" s="981"/>
      <c r="D69" s="625"/>
      <c r="E69" s="992"/>
      <c r="F69" s="992"/>
      <c r="G69" s="992"/>
      <c r="H69" s="992"/>
      <c r="I69" s="992"/>
      <c r="J69" s="992"/>
      <c r="K69" s="992"/>
      <c r="L69" s="992"/>
      <c r="M69" s="992"/>
      <c r="N69" s="992"/>
      <c r="O69" s="992"/>
      <c r="P69" s="992"/>
      <c r="Q69" s="992"/>
      <c r="R69" s="992"/>
      <c r="S69" s="992"/>
      <c r="T69" s="992"/>
      <c r="U69" s="992"/>
      <c r="V69" s="992"/>
      <c r="W69" s="992"/>
      <c r="X69" s="992"/>
      <c r="Y69" s="992"/>
      <c r="Z69" s="992"/>
      <c r="AA69" s="992"/>
      <c r="AB69" s="993"/>
      <c r="AC69" s="321"/>
      <c r="AD69" s="321"/>
      <c r="AE69" s="321"/>
      <c r="AF69" s="321"/>
      <c r="AG69" s="321"/>
      <c r="AH69" s="321"/>
    </row>
    <row r="70" spans="1:34" ht="15.75" customHeight="1">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c r="AE70" s="321"/>
      <c r="AF70" s="321"/>
      <c r="AG70" s="321"/>
      <c r="AH70" s="321"/>
    </row>
    <row r="71" spans="1:34" ht="15.75" customHeight="1">
      <c r="A71" s="321"/>
      <c r="B71" s="622" t="s">
        <v>173</v>
      </c>
      <c r="C71" s="981"/>
      <c r="D71" s="626"/>
      <c r="E71" s="992"/>
      <c r="F71" s="992"/>
      <c r="G71" s="992"/>
      <c r="H71" s="992"/>
      <c r="I71" s="992"/>
      <c r="J71" s="992"/>
      <c r="K71" s="992"/>
      <c r="L71" s="992"/>
      <c r="M71" s="992"/>
      <c r="N71" s="992"/>
      <c r="O71" s="992"/>
      <c r="P71" s="992"/>
      <c r="Q71" s="992"/>
      <c r="R71" s="992"/>
      <c r="S71" s="992"/>
      <c r="T71" s="992"/>
      <c r="U71" s="992"/>
      <c r="V71" s="992"/>
      <c r="W71" s="992"/>
      <c r="X71" s="992"/>
      <c r="Y71" s="992"/>
      <c r="Z71" s="992"/>
      <c r="AA71" s="992"/>
      <c r="AB71" s="993"/>
      <c r="AC71" s="321"/>
      <c r="AD71" s="321"/>
      <c r="AE71" s="321"/>
      <c r="AF71" s="321"/>
      <c r="AG71" s="321"/>
      <c r="AH71" s="321"/>
    </row>
    <row r="72" spans="1:34" ht="15.75" customHeight="1">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c r="AE72" s="321"/>
      <c r="AF72" s="321"/>
      <c r="AG72" s="321"/>
      <c r="AH72" s="321"/>
    </row>
    <row r="73" spans="1:34" ht="15.75" customHeight="1">
      <c r="A73" s="321"/>
      <c r="B73" s="622" t="s">
        <v>174</v>
      </c>
      <c r="C73" s="981"/>
      <c r="D73" s="626"/>
      <c r="E73" s="992"/>
      <c r="F73" s="992"/>
      <c r="G73" s="992"/>
      <c r="H73" s="992"/>
      <c r="I73" s="992"/>
      <c r="J73" s="992"/>
      <c r="K73" s="992"/>
      <c r="L73" s="992"/>
      <c r="M73" s="992"/>
      <c r="N73" s="992"/>
      <c r="O73" s="992"/>
      <c r="P73" s="992"/>
      <c r="Q73" s="992"/>
      <c r="R73" s="992"/>
      <c r="S73" s="992"/>
      <c r="T73" s="992"/>
      <c r="U73" s="992"/>
      <c r="V73" s="992"/>
      <c r="W73" s="992"/>
      <c r="X73" s="992"/>
      <c r="Y73" s="992"/>
      <c r="Z73" s="992"/>
      <c r="AA73" s="992"/>
      <c r="AB73" s="993"/>
      <c r="AC73" s="321"/>
      <c r="AD73" s="321"/>
      <c r="AE73" s="321"/>
      <c r="AF73" s="321"/>
      <c r="AG73" s="321"/>
      <c r="AH73" s="321"/>
    </row>
    <row r="74" spans="1:34" ht="15.75" customHeight="1">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c r="AE74" s="321"/>
      <c r="AF74" s="321"/>
      <c r="AG74" s="321"/>
      <c r="AH74" s="321"/>
    </row>
    <row r="75" spans="1:34" ht="15.75" customHeight="1">
      <c r="A75" s="321"/>
      <c r="B75" s="622" t="s">
        <v>175</v>
      </c>
      <c r="C75" s="981"/>
      <c r="D75" s="626"/>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3"/>
      <c r="AC75" s="321"/>
      <c r="AD75" s="321"/>
      <c r="AE75" s="321"/>
      <c r="AF75" s="321"/>
      <c r="AG75" s="321"/>
      <c r="AH75" s="321"/>
    </row>
    <row r="76" spans="1:34" ht="15.75" customHeight="1">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c r="AE76" s="321"/>
      <c r="AF76" s="321"/>
      <c r="AG76" s="321"/>
      <c r="AH76" s="321"/>
    </row>
    <row r="77" spans="1:34" ht="15.75" customHeight="1">
      <c r="A77" s="321"/>
      <c r="B77" s="622" t="s">
        <v>176</v>
      </c>
      <c r="C77" s="981"/>
      <c r="D77" s="626"/>
      <c r="E77" s="992"/>
      <c r="F77" s="992"/>
      <c r="G77" s="992"/>
      <c r="H77" s="992"/>
      <c r="I77" s="992"/>
      <c r="J77" s="992"/>
      <c r="K77" s="992"/>
      <c r="L77" s="992"/>
      <c r="M77" s="992"/>
      <c r="N77" s="992"/>
      <c r="O77" s="992"/>
      <c r="P77" s="992"/>
      <c r="Q77" s="992"/>
      <c r="R77" s="992"/>
      <c r="S77" s="992"/>
      <c r="T77" s="992"/>
      <c r="U77" s="992"/>
      <c r="V77" s="992"/>
      <c r="W77" s="992"/>
      <c r="X77" s="992"/>
      <c r="Y77" s="992"/>
      <c r="Z77" s="992"/>
      <c r="AA77" s="992"/>
      <c r="AB77" s="993"/>
      <c r="AC77" s="321"/>
      <c r="AD77" s="321"/>
      <c r="AE77" s="321"/>
      <c r="AF77" s="321"/>
      <c r="AG77" s="321"/>
      <c r="AH77" s="321"/>
    </row>
    <row r="78" spans="1:34" ht="15.75" customHeight="1">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c r="AE78" s="321"/>
      <c r="AF78" s="321"/>
      <c r="AG78" s="321"/>
      <c r="AH78" s="321"/>
    </row>
    <row r="79" spans="1:34" ht="15.75" customHeight="1">
      <c r="A79" s="321"/>
      <c r="B79" s="622" t="s">
        <v>177</v>
      </c>
      <c r="C79" s="994"/>
      <c r="D79" s="994"/>
      <c r="E79" s="994"/>
      <c r="F79" s="994"/>
      <c r="G79" s="994"/>
      <c r="H79" s="994"/>
      <c r="I79" s="994"/>
      <c r="J79" s="994"/>
      <c r="K79" s="994"/>
      <c r="L79" s="994"/>
      <c r="M79" s="994"/>
      <c r="N79" s="994"/>
      <c r="O79" s="994"/>
      <c r="P79" s="994"/>
      <c r="Q79" s="994"/>
      <c r="R79" s="994"/>
      <c r="S79" s="994"/>
      <c r="T79" s="994"/>
      <c r="U79" s="994"/>
      <c r="V79" s="994"/>
      <c r="W79" s="994"/>
      <c r="X79" s="994"/>
      <c r="Y79" s="994"/>
      <c r="Z79" s="994"/>
      <c r="AA79" s="994"/>
      <c r="AB79" s="981"/>
      <c r="AC79" s="321"/>
      <c r="AD79" s="321"/>
      <c r="AE79" s="321"/>
      <c r="AF79" s="321"/>
      <c r="AG79" s="321"/>
      <c r="AH79" s="321"/>
    </row>
    <row r="80" spans="1:34" ht="15.75" customHeight="1">
      <c r="A80" s="321"/>
      <c r="B80" s="608" t="s">
        <v>122</v>
      </c>
      <c r="C80" s="981"/>
      <c r="D80" s="52" t="s">
        <v>178</v>
      </c>
      <c r="E80" s="608" t="s">
        <v>179</v>
      </c>
      <c r="F80" s="981"/>
      <c r="G80" s="608" t="s">
        <v>177</v>
      </c>
      <c r="H80" s="994"/>
      <c r="I80" s="994"/>
      <c r="J80" s="994"/>
      <c r="K80" s="994"/>
      <c r="L80" s="994"/>
      <c r="M80" s="994"/>
      <c r="N80" s="994"/>
      <c r="O80" s="981"/>
      <c r="P80" s="608" t="s">
        <v>180</v>
      </c>
      <c r="Q80" s="994"/>
      <c r="R80" s="994"/>
      <c r="S80" s="994"/>
      <c r="T80" s="994"/>
      <c r="U80" s="994"/>
      <c r="V80" s="994"/>
      <c r="W80" s="994"/>
      <c r="X80" s="994"/>
      <c r="Y80" s="994"/>
      <c r="Z80" s="994"/>
      <c r="AA80" s="994"/>
      <c r="AB80" s="981"/>
      <c r="AC80" s="321"/>
      <c r="AD80" s="321"/>
      <c r="AE80" s="321"/>
      <c r="AF80" s="321"/>
      <c r="AG80" s="321"/>
      <c r="AH80" s="321"/>
    </row>
    <row r="81" spans="1:34" ht="15.75" customHeight="1">
      <c r="A81" s="321"/>
      <c r="B81" s="608"/>
      <c r="C81" s="981"/>
      <c r="D81" s="37"/>
      <c r="E81" s="608"/>
      <c r="F81" s="981"/>
      <c r="G81" s="621"/>
      <c r="H81" s="994"/>
      <c r="I81" s="994"/>
      <c r="J81" s="994"/>
      <c r="K81" s="994"/>
      <c r="L81" s="994"/>
      <c r="M81" s="994"/>
      <c r="N81" s="994"/>
      <c r="O81" s="981"/>
      <c r="P81" s="621"/>
      <c r="Q81" s="994"/>
      <c r="R81" s="994"/>
      <c r="S81" s="994"/>
      <c r="T81" s="994"/>
      <c r="U81" s="994"/>
      <c r="V81" s="994"/>
      <c r="W81" s="994"/>
      <c r="X81" s="994"/>
      <c r="Y81" s="994"/>
      <c r="Z81" s="994"/>
      <c r="AA81" s="994"/>
      <c r="AB81" s="981"/>
      <c r="AC81" s="321"/>
      <c r="AD81" s="321"/>
      <c r="AE81" s="321"/>
      <c r="AF81" s="321"/>
      <c r="AG81" s="321"/>
      <c r="AH81" s="321"/>
    </row>
    <row r="82" spans="1:34" ht="15.75" customHeight="1">
      <c r="A82" s="321"/>
      <c r="B82" s="608"/>
      <c r="C82" s="981"/>
      <c r="D82" s="37"/>
      <c r="E82" s="608"/>
      <c r="F82" s="981"/>
      <c r="G82" s="621"/>
      <c r="H82" s="994"/>
      <c r="I82" s="994"/>
      <c r="J82" s="994"/>
      <c r="K82" s="994"/>
      <c r="L82" s="994"/>
      <c r="M82" s="994"/>
      <c r="N82" s="994"/>
      <c r="O82" s="981"/>
      <c r="P82" s="621"/>
      <c r="Q82" s="994"/>
      <c r="R82" s="994"/>
      <c r="S82" s="994"/>
      <c r="T82" s="994"/>
      <c r="U82" s="994"/>
      <c r="V82" s="994"/>
      <c r="W82" s="994"/>
      <c r="X82" s="994"/>
      <c r="Y82" s="994"/>
      <c r="Z82" s="994"/>
      <c r="AA82" s="994"/>
      <c r="AB82" s="981"/>
      <c r="AC82" s="321"/>
      <c r="AD82" s="321"/>
      <c r="AE82" s="321"/>
      <c r="AF82" s="321"/>
      <c r="AG82" s="321"/>
      <c r="AH82" s="321"/>
    </row>
    <row r="83" spans="1:34" ht="26.25" customHeight="1">
      <c r="A83" s="321"/>
      <c r="B83" s="620" t="s">
        <v>181</v>
      </c>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81"/>
      <c r="AC83" s="321"/>
      <c r="AD83" s="354"/>
      <c r="AE83" s="321"/>
      <c r="AF83" s="321"/>
      <c r="AG83" s="321"/>
      <c r="AH83" s="321"/>
    </row>
    <row r="84" spans="1:34" ht="12.75" customHeight="1">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row>
    <row r="85" spans="1:34" ht="12.75" customHeight="1">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row>
    <row r="86" spans="1:34" ht="12.75" customHeight="1">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row>
    <row r="87" spans="1:34" ht="12.75" customHeight="1">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row>
    <row r="88" spans="1:34" ht="12.75" customHeight="1">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row>
    <row r="89" spans="1:34" ht="12.75" customHeight="1">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row>
    <row r="90" spans="1:34" ht="12.75" customHeight="1">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row>
    <row r="91" spans="1:34" ht="12.75" customHeight="1">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row>
    <row r="92" spans="1:34" ht="12.75" customHeight="1">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row>
    <row r="93" spans="1:34" ht="12.75"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row>
    <row r="94" spans="1:34" ht="12.75" customHeight="1">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c r="AH94" s="321"/>
    </row>
    <row r="95" spans="1:34" ht="12.75" customHeight="1">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21"/>
    </row>
    <row r="96" spans="1:34" ht="12.75" customHeight="1">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row>
    <row r="97" spans="1:34" ht="12.75" customHeight="1">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row>
    <row r="98" spans="1:34" ht="12.75" customHeight="1">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c r="AH98" s="321"/>
    </row>
    <row r="99" spans="1:34" ht="12.75" customHeight="1">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row>
    <row r="100" spans="1:34" ht="12.75" customHeight="1">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row>
    <row r="101" spans="1:34" ht="12.75" customHeight="1">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row>
    <row r="102" spans="1:34" ht="12.75" customHeight="1">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row>
    <row r="103" spans="1:34" ht="12.75" customHeight="1">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row>
    <row r="104" spans="1:34" ht="12.75" customHeight="1">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row>
    <row r="105" spans="1:34" ht="12.75" customHeight="1">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row>
    <row r="106" spans="1:34" ht="12.75" customHeight="1">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row>
    <row r="107" spans="1:34" ht="12.75" customHeight="1">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row>
    <row r="108" spans="1:34" ht="12.75" customHeight="1">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row>
    <row r="109" spans="1:34" ht="12.75" customHeight="1">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row>
    <row r="110" spans="1:34" ht="12.75" customHeight="1">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row>
    <row r="111" spans="1:34" ht="12.75" customHeight="1">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row>
    <row r="112" spans="1:34" ht="12.75" customHeight="1">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row>
    <row r="113" spans="1:34" ht="12.75" customHeight="1">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row>
    <row r="114" spans="1:34" ht="12.75" customHeight="1">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row>
    <row r="115" spans="1:34" ht="12.75" customHeight="1">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row>
    <row r="116" spans="1:34" ht="12.75" customHeight="1">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row>
    <row r="117" spans="1:34" ht="12.75" customHeight="1">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row>
    <row r="118" spans="1:34" ht="12.75" customHeight="1">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c r="AH118" s="321"/>
    </row>
    <row r="119" spans="1:34" ht="12.75" customHeight="1">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row>
    <row r="120" spans="1:34" ht="12.75" customHeight="1">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row>
    <row r="121" spans="1:34" ht="12.75" customHeight="1">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c r="AH121" s="321"/>
    </row>
    <row r="122" spans="1:34" ht="12.75" customHeight="1">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row>
    <row r="123" spans="1:34" ht="12.75" customHeight="1">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row>
    <row r="124" spans="1:34" ht="12.75" customHeight="1">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row>
    <row r="125" spans="1:34" ht="12.75" customHeight="1">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row>
    <row r="126" spans="1:34" ht="12.75" customHeight="1">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row>
    <row r="127" spans="1:34" ht="12.75" customHeight="1">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row>
    <row r="128" spans="1:34" ht="12.75" customHeight="1">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row>
    <row r="129" spans="1:34" ht="12.75" customHeight="1">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row>
    <row r="130" spans="1:34" ht="12.75" customHeight="1">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row>
    <row r="131" spans="1:34" ht="12.75" customHeight="1">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row>
    <row r="132" spans="1:34" ht="12.75" customHeight="1">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row>
    <row r="133" spans="1:34" ht="12.75" customHeight="1">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c r="AH133" s="321"/>
    </row>
    <row r="134" spans="1:34" ht="12.75" customHeight="1">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row>
    <row r="135" spans="1:34" ht="12.75" customHeight="1">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row>
    <row r="136" spans="1:34" ht="12.75" customHeight="1">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row>
    <row r="137" spans="1:34" ht="12.75" customHeight="1">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row>
    <row r="138" spans="1:34" ht="12.75" customHeight="1">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row>
    <row r="139" spans="1:34" ht="12.75" customHeight="1">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row>
    <row r="140" spans="1:34" ht="12.75" customHeight="1">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row>
    <row r="141" spans="1:34" ht="12.75" customHeight="1">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row>
    <row r="142" spans="1:34" ht="12.75" customHeight="1">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c r="AH142" s="321"/>
    </row>
    <row r="143" spans="1:34" ht="12.75" customHeight="1">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row>
    <row r="144" spans="1:34" ht="12.75" customHeight="1">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row>
    <row r="145" spans="1:34" ht="12.75" customHeight="1">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row>
    <row r="146" spans="1:34" ht="12.75" customHeight="1">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c r="AH146" s="321"/>
    </row>
    <row r="147" spans="1:34" ht="12.75" customHeight="1">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row>
    <row r="148" spans="1:34" ht="12.75" customHeight="1">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row>
    <row r="149" spans="1:34" ht="12.75" customHeight="1">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c r="AH149" s="321"/>
    </row>
    <row r="150" spans="1:34" ht="12.75" customHeight="1">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row>
    <row r="151" spans="1:34" ht="12.75" customHeight="1">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row>
    <row r="152" spans="1:34" ht="12.75" customHeight="1">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row>
    <row r="153" spans="1:34" ht="12.75" customHeight="1">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row>
    <row r="154" spans="1:34" ht="12.75" customHeight="1">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row>
    <row r="155" spans="1:34" ht="12.75" customHeight="1">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row>
    <row r="156" spans="1:34" ht="12.75" customHeight="1">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row>
    <row r="157" spans="1:34" ht="12.75" customHeight="1">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row>
    <row r="158" spans="1:34" ht="12.75" customHeight="1">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row>
    <row r="159" spans="1:34" ht="12.75" customHeight="1">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row>
    <row r="160" spans="1:34" ht="12.75" customHeight="1">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row>
    <row r="161" spans="1:34" ht="12.75" customHeight="1">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c r="AH161" s="321"/>
    </row>
    <row r="162" spans="1:34" ht="12.75" customHeight="1">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row>
    <row r="163" spans="1:34" ht="12.75" customHeight="1">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row>
    <row r="164" spans="1:34" ht="12.75" customHeight="1">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c r="AH164" s="321"/>
    </row>
    <row r="165" spans="1:34" ht="12.75" customHeight="1">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row>
    <row r="166" spans="1:34" ht="12.75" customHeight="1">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c r="AH166" s="321"/>
    </row>
    <row r="167" spans="1:34" ht="12.75" customHeight="1">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c r="AH167" s="321"/>
    </row>
    <row r="168" spans="1:34" ht="12.75" customHeight="1">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row>
    <row r="169" spans="1:34" ht="12.75" customHeight="1">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c r="AH169" s="321"/>
    </row>
    <row r="170" spans="1:34" ht="12.75" customHeight="1">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c r="AH170" s="321"/>
    </row>
    <row r="171" spans="1:34" ht="12.75" customHeight="1">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row>
    <row r="172" spans="1:34" ht="12.75" customHeight="1">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c r="AH172" s="321"/>
    </row>
    <row r="173" spans="1:34" ht="12.75" customHeight="1">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c r="AH173" s="321"/>
    </row>
    <row r="174" spans="1:34" ht="12.75" customHeight="1">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row>
    <row r="175" spans="1:34" ht="12.75" customHeight="1">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row>
    <row r="176" spans="1:34" ht="12.75" customHeight="1">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c r="AH176" s="321"/>
    </row>
    <row r="177" spans="1:34" ht="12.75" customHeight="1">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row>
    <row r="178" spans="1:34" ht="12.75" customHeight="1">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c r="AH178" s="321"/>
    </row>
    <row r="179" spans="1:34" ht="12.75" customHeight="1">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row>
    <row r="180" spans="1:34" ht="12.75" customHeight="1">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row>
    <row r="181" spans="1:34" ht="12.75" customHeight="1">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c r="AH181" s="321"/>
    </row>
    <row r="182" spans="1:34" ht="12.75" customHeight="1">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row>
    <row r="183" spans="1:34" ht="12.75" customHeight="1">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row>
    <row r="184" spans="1:34" ht="12.75" customHeight="1">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row>
    <row r="185" spans="1:34" ht="12.75" customHeight="1">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row>
    <row r="186" spans="1:34" ht="12.75" customHeight="1">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row>
    <row r="187" spans="1:34" ht="12.75" customHeight="1">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row>
    <row r="188" spans="1:34" ht="12.75" customHeight="1">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c r="AH188" s="321"/>
    </row>
    <row r="189" spans="1:34" ht="12.75" customHeight="1">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row>
    <row r="190" spans="1:34" ht="12.75" customHeight="1">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c r="AH190" s="321"/>
    </row>
    <row r="191" spans="1:34" ht="12.75" customHeight="1">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c r="AH191" s="321"/>
    </row>
    <row r="192" spans="1:34" ht="12.75" customHeight="1">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row>
    <row r="193" spans="1:34" ht="12.75" customHeight="1">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c r="AH193" s="321"/>
    </row>
    <row r="194" spans="1:34" ht="12.75" customHeight="1">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c r="AH194" s="321"/>
    </row>
    <row r="195" spans="1:34" ht="12.75" customHeight="1">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row>
    <row r="196" spans="1:34" ht="12.75" customHeight="1">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c r="AH196" s="321"/>
    </row>
    <row r="197" spans="1:34" ht="12.75" customHeight="1">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c r="AH197" s="321"/>
    </row>
    <row r="198" spans="1:34" ht="12.75" customHeight="1">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row>
    <row r="199" spans="1:34" ht="12.75" customHeight="1">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c r="AH199" s="321"/>
    </row>
    <row r="200" spans="1:34" ht="12.75" customHeight="1">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c r="AH200" s="321"/>
    </row>
    <row r="201" spans="1:34" ht="12.75" customHeight="1">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row>
    <row r="202" spans="1:34" ht="12.75" customHeight="1">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c r="AH202" s="321"/>
    </row>
    <row r="203" spans="1:34" ht="12.75" customHeight="1">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c r="AH203" s="321"/>
    </row>
    <row r="204" spans="1:34" ht="12.75" customHeight="1">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row>
    <row r="205" spans="1:34" ht="12.75" customHeight="1">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c r="AH205" s="321"/>
    </row>
    <row r="206" spans="1:34" ht="12.75" customHeight="1">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c r="AH206" s="321"/>
    </row>
    <row r="207" spans="1:34" ht="12.75" customHeight="1">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row>
    <row r="208" spans="1:34" ht="12.75" customHeight="1">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c r="AH208" s="321"/>
    </row>
    <row r="209" spans="1:34" ht="12.75" customHeight="1">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row>
    <row r="210" spans="1:34" ht="12.75" customHeight="1">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row>
    <row r="211" spans="1:34" ht="12.75" customHeight="1">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c r="AH211" s="321"/>
    </row>
    <row r="212" spans="1:34" ht="12.75" customHeight="1">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c r="AH212" s="321"/>
    </row>
    <row r="213" spans="1:34" ht="12.75" customHeight="1">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row>
    <row r="214" spans="1:34" ht="12.75" customHeight="1">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row>
    <row r="215" spans="1:34" ht="12.75" customHeight="1">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row>
    <row r="216" spans="1:34" ht="12.75" customHeight="1">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row>
    <row r="217" spans="1:34" ht="12.75" customHeight="1">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c r="AH217" s="321"/>
    </row>
    <row r="218" spans="1:34" ht="12.75" customHeight="1">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c r="AH218" s="321"/>
    </row>
    <row r="219" spans="1:34" ht="12.75" customHeight="1">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row>
    <row r="220" spans="1:34" ht="12.75" customHeight="1">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c r="AH220" s="321"/>
    </row>
    <row r="221" spans="1:34" ht="12.75" customHeight="1">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row>
    <row r="222" spans="1:34" ht="12.75" customHeight="1">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row>
    <row r="223" spans="1:34" ht="12.75" customHeight="1">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row>
    <row r="224" spans="1:34" ht="12.75" customHeight="1">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row>
    <row r="225" spans="1:34" ht="12.75" customHeight="1">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row>
    <row r="226" spans="1:34" ht="12.75" customHeight="1">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c r="AH226" s="321"/>
    </row>
    <row r="227" spans="1:34" ht="12.75" customHeight="1">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row>
    <row r="228" spans="1:34" ht="12.75" customHeight="1">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row>
    <row r="229" spans="1:34" ht="12.75" customHeight="1">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c r="AH229" s="321"/>
    </row>
    <row r="230" spans="1:34" ht="12.75" customHeight="1">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c r="AH230" s="321"/>
    </row>
    <row r="231" spans="1:34" ht="12.75" customHeight="1">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row>
    <row r="232" spans="1:34" ht="12.75" customHeight="1">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c r="AH232" s="321"/>
    </row>
    <row r="233" spans="1:34" ht="12.75" customHeight="1">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c r="AH233" s="321"/>
    </row>
    <row r="234" spans="1:34" ht="12.75" customHeight="1">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row>
    <row r="235" spans="1:34" ht="12.75" customHeight="1">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c r="AH235" s="321"/>
    </row>
    <row r="236" spans="1:34" ht="12.75" customHeight="1">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c r="AH236" s="321"/>
    </row>
    <row r="237" spans="1:34" ht="12.75" customHeight="1">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row>
    <row r="238" spans="1:34" ht="12.75" customHeight="1">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c r="AH238" s="321"/>
    </row>
    <row r="239" spans="1:34" ht="12.75" customHeight="1">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c r="AH239" s="321"/>
    </row>
    <row r="240" spans="1:34" ht="12.75" customHeight="1">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row>
    <row r="241" spans="1:34" ht="12.75" customHeight="1">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c r="AH241" s="321"/>
    </row>
    <row r="242" spans="1:34" ht="12.75" customHeight="1">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c r="AH242" s="321"/>
    </row>
    <row r="243" spans="1:34" ht="12.75" customHeight="1">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row>
    <row r="244" spans="1:34" ht="12.75" customHeight="1">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c r="AH244" s="321"/>
    </row>
    <row r="245" spans="1:34" ht="12.75" customHeight="1">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c r="AH245" s="321"/>
    </row>
    <row r="246" spans="1:34" ht="12.75" customHeight="1">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row>
    <row r="247" spans="1:34" ht="12.75" customHeight="1">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row>
    <row r="248" spans="1:34" ht="12.75" customHeight="1">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c r="AH248" s="321"/>
    </row>
    <row r="249" spans="1:34" ht="12.75" customHeight="1">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row>
    <row r="250" spans="1:34" ht="12.75" customHeight="1">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row>
    <row r="251" spans="1:34" ht="12.75" customHeight="1">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c r="AH251" s="321"/>
    </row>
    <row r="252" spans="1:34" ht="12.75" customHeight="1">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row>
    <row r="253" spans="1:34" ht="12.75" customHeight="1">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c r="AH253" s="321"/>
    </row>
    <row r="254" spans="1:34" ht="12.75" customHeight="1">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c r="AH254" s="321"/>
    </row>
    <row r="255" spans="1:34" ht="12.75" customHeight="1">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row>
    <row r="256" spans="1:34" ht="12.75" customHeight="1">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c r="AH256" s="321"/>
    </row>
    <row r="257" spans="1:34" ht="12.75" customHeight="1">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c r="AH257" s="321"/>
    </row>
    <row r="258" spans="1:34" ht="12.75" customHeight="1">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row>
    <row r="259" spans="1:34" ht="12.75" customHeight="1">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c r="AH259" s="321"/>
    </row>
    <row r="260" spans="1:34" ht="12.75" customHeight="1">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c r="AH260" s="321"/>
    </row>
    <row r="261" spans="1:34" ht="12.75" customHeight="1">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row>
    <row r="262" spans="1:34" ht="12.75" customHeight="1">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c r="AH262" s="321"/>
    </row>
    <row r="263" spans="1:34" ht="12.75" customHeight="1">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c r="AH263" s="321"/>
    </row>
    <row r="264" spans="1:34" ht="12.75" customHeight="1">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row>
    <row r="265" spans="1:34" ht="12.75" customHeight="1">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c r="AH265" s="321"/>
    </row>
    <row r="266" spans="1:34" ht="12.75" customHeight="1">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c r="AH266" s="321"/>
    </row>
    <row r="267" spans="1:34" ht="12.75" customHeight="1">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row>
    <row r="268" spans="1:34" ht="12.75" customHeight="1">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c r="AH268" s="321"/>
    </row>
    <row r="269" spans="1:34" ht="12.75" customHeight="1">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c r="AH269" s="321"/>
    </row>
    <row r="270" spans="1:34" ht="12.75" customHeight="1">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row>
    <row r="271" spans="1:34" ht="12.75" customHeight="1">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c r="AH271" s="321"/>
    </row>
    <row r="272" spans="1:34" ht="12.75" customHeight="1">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c r="AH272" s="321"/>
    </row>
    <row r="273" spans="1:34" ht="12.75" customHeight="1">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row>
    <row r="274" spans="1:34" ht="12.75" customHeight="1">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c r="AH274" s="321"/>
    </row>
    <row r="275" spans="1:34" ht="12.75" customHeight="1">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c r="AH275" s="321"/>
    </row>
    <row r="276" spans="1:34" ht="12.75" customHeight="1">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row>
    <row r="277" spans="1:34" ht="12.75" customHeight="1">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c r="AH277" s="321"/>
    </row>
    <row r="278" spans="1:34" ht="12.75" customHeight="1">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c r="AH278" s="321"/>
    </row>
    <row r="279" spans="1:34" ht="12.75" customHeight="1">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row>
    <row r="280" spans="1:34" ht="12.75" customHeight="1">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c r="AH280" s="321"/>
    </row>
    <row r="281" spans="1:34" ht="12.75" customHeight="1">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c r="AH281" s="321"/>
    </row>
    <row r="282" spans="1:34" ht="12.75" customHeight="1">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row>
    <row r="283" spans="1:34" ht="12.75" customHeight="1">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c r="AH283" s="321"/>
    </row>
    <row r="284" spans="1:34" ht="12.75" customHeight="1">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c r="AH284" s="321"/>
    </row>
    <row r="285" spans="1:34" ht="12.75" customHeight="1">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row>
    <row r="286" spans="1:34" ht="12.75" customHeight="1">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c r="AH286" s="321"/>
    </row>
    <row r="287" spans="1:34" ht="12.75" customHeight="1">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c r="AH287" s="321"/>
    </row>
    <row r="288" spans="1:34" ht="12.75" customHeight="1">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row>
    <row r="289" spans="1:34" ht="12.75" customHeight="1">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c r="AH289" s="321"/>
    </row>
    <row r="290" spans="1:34" ht="12.75" customHeight="1">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c r="AH290" s="321"/>
    </row>
    <row r="291" spans="1:34" ht="12.75" customHeight="1">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row>
    <row r="292" spans="1:34" ht="12.75" customHeight="1">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c r="AH292" s="321"/>
    </row>
    <row r="293" spans="1:34" ht="12.75" customHeight="1">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c r="AH293" s="321"/>
    </row>
    <row r="294" spans="1:34" ht="12.75" customHeight="1">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row>
    <row r="295" spans="1:34" ht="12.75" customHeight="1">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c r="AH295" s="321"/>
    </row>
    <row r="296" spans="1:34" ht="12.75" customHeight="1">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c r="AH296" s="321"/>
    </row>
    <row r="297" spans="1:34" ht="12.75" customHeight="1">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row>
    <row r="298" spans="1:34" ht="12.75" customHeight="1">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c r="AH298" s="321"/>
    </row>
    <row r="299" spans="1:34" ht="12.75" customHeight="1">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c r="AH299" s="321"/>
    </row>
    <row r="300" spans="1:34" ht="12.75" customHeight="1">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row>
    <row r="301" spans="1:34" ht="12.75" customHeight="1">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c r="AH301" s="321"/>
    </row>
    <row r="302" spans="1:34" ht="12.75" customHeight="1">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c r="AH302" s="321"/>
    </row>
    <row r="303" spans="1:34" ht="12.75" customHeight="1">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row>
    <row r="304" spans="1:34" ht="12.75" customHeight="1">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c r="AH304" s="321"/>
    </row>
    <row r="305" spans="1:34" ht="12.75" customHeight="1">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c r="AH305" s="321"/>
    </row>
    <row r="306" spans="1:34" ht="12.75" customHeight="1">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row>
    <row r="307" spans="1:34" ht="12.75" customHeight="1">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c r="AH307" s="321"/>
    </row>
    <row r="308" spans="1:34" ht="12.75" customHeight="1">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c r="AH308" s="321"/>
    </row>
    <row r="309" spans="1:34" ht="12.75" customHeight="1">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row>
    <row r="310" spans="1:34" ht="12.75" customHeight="1">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c r="AH310" s="321"/>
    </row>
    <row r="311" spans="1:34" ht="12.75" customHeight="1">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c r="AH311" s="321"/>
    </row>
    <row r="312" spans="1:34" ht="12.75" customHeight="1">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row>
    <row r="313" spans="1:34" ht="12.75" customHeight="1">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c r="AH313" s="321"/>
    </row>
    <row r="314" spans="1:34" ht="12.75" customHeight="1">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c r="AH314" s="321"/>
    </row>
    <row r="315" spans="1:34" ht="12.75" customHeight="1">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row>
    <row r="316" spans="1:34" ht="12.75" customHeight="1">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c r="AH316" s="321"/>
    </row>
    <row r="317" spans="1:34" ht="12.75" customHeight="1">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c r="AH317" s="321"/>
    </row>
    <row r="318" spans="1:34" ht="12.75" customHeight="1">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row>
    <row r="319" spans="1:34" ht="12.75" customHeight="1">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c r="AH319" s="321"/>
    </row>
    <row r="320" spans="1:34" ht="12.75" customHeight="1">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c r="AH320" s="321"/>
    </row>
    <row r="321" spans="1:34" ht="12.75" customHeight="1">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c r="AH321" s="321"/>
    </row>
    <row r="322" spans="1:34" ht="12.75" customHeight="1">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c r="AH322" s="321"/>
    </row>
    <row r="323" spans="1:34" ht="12.75" customHeight="1">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c r="AH323" s="321"/>
    </row>
    <row r="324" spans="1:34" ht="12.75" customHeight="1">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c r="AH324" s="321"/>
    </row>
    <row r="325" spans="1:34" ht="12.75" customHeight="1">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c r="AH325" s="321"/>
    </row>
    <row r="326" spans="1:34" ht="12.75" customHeight="1">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c r="AH326" s="321"/>
    </row>
    <row r="327" spans="1:34" ht="12.75" customHeight="1">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c r="AH327" s="321"/>
    </row>
    <row r="328" spans="1:34" ht="12.75" customHeight="1">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c r="AH328" s="321"/>
    </row>
    <row r="329" spans="1:34" ht="12.75" customHeight="1">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c r="AH329" s="321"/>
    </row>
    <row r="330" spans="1:34" ht="12.75" customHeight="1">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c r="AH330" s="321"/>
    </row>
    <row r="331" spans="1:34" ht="12.75" customHeight="1">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c r="AH331" s="321"/>
    </row>
    <row r="332" spans="1:34" ht="12.75" customHeight="1">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c r="AH332" s="321"/>
    </row>
    <row r="333" spans="1:34" ht="12.75" customHeight="1">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c r="AH333" s="321"/>
    </row>
    <row r="334" spans="1:34" ht="12.75" customHeight="1">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c r="AH334" s="321"/>
    </row>
    <row r="335" spans="1:34" ht="12.75" customHeight="1">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c r="AH335" s="321"/>
    </row>
    <row r="336" spans="1:34" ht="12.75" customHeight="1">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c r="AH336" s="321"/>
    </row>
    <row r="337" spans="1:34" ht="12.75" customHeight="1">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c r="AH337" s="321"/>
    </row>
    <row r="338" spans="1:34" ht="12.75" customHeight="1">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c r="AH338" s="321"/>
    </row>
    <row r="339" spans="1:34" ht="12.75" customHeight="1">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c r="AH339" s="321"/>
    </row>
    <row r="340" spans="1:34" ht="12.75" customHeight="1">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c r="AH340" s="321"/>
    </row>
    <row r="341" spans="1:34" ht="12.75" customHeight="1">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c r="AH341" s="321"/>
    </row>
    <row r="342" spans="1:34" ht="12.75" customHeight="1">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c r="AH342" s="321"/>
    </row>
    <row r="343" spans="1:34" ht="12.75" customHeight="1">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c r="AH343" s="321"/>
    </row>
    <row r="344" spans="1:34" ht="12.75" customHeight="1">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c r="AH344" s="321"/>
    </row>
    <row r="345" spans="1:34" ht="12.75" customHeight="1">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c r="AH345" s="321"/>
    </row>
    <row r="346" spans="1:34" ht="12.75" customHeight="1">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c r="AH346" s="321"/>
    </row>
    <row r="347" spans="1:34" ht="12.75" customHeight="1">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c r="AH347" s="321"/>
    </row>
    <row r="348" spans="1:34" ht="12.75" customHeight="1">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c r="AH348" s="321"/>
    </row>
    <row r="349" spans="1:34" ht="12.75" customHeight="1">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c r="AH349" s="321"/>
    </row>
    <row r="350" spans="1:34" ht="12.75" customHeight="1">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c r="AH350" s="321"/>
    </row>
    <row r="351" spans="1:34" ht="12.75" customHeight="1">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c r="AH351" s="321"/>
    </row>
    <row r="352" spans="1:34" ht="12.75" customHeight="1">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c r="AH352" s="321"/>
    </row>
    <row r="353" spans="1:34" ht="12.75" customHeight="1">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c r="AH353" s="321"/>
    </row>
    <row r="354" spans="1:34" ht="12.75" customHeight="1">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c r="AH354" s="321"/>
    </row>
    <row r="355" spans="1:34" ht="12.75" customHeight="1">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row>
    <row r="356" spans="1:34" ht="12.75" customHeight="1">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c r="AH356" s="321"/>
    </row>
    <row r="357" spans="1:34" ht="12.75" customHeight="1">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c r="AH357" s="321"/>
    </row>
    <row r="358" spans="1:34" ht="12.75" customHeight="1">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c r="AH358" s="321"/>
    </row>
    <row r="359" spans="1:34" ht="12.75" customHeight="1">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c r="AH359" s="321"/>
    </row>
    <row r="360" spans="1:34" ht="12.75" customHeight="1">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c r="AH360" s="321"/>
    </row>
    <row r="361" spans="1:34" ht="12.75" customHeight="1">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c r="AH361" s="321"/>
    </row>
    <row r="362" spans="1:34" ht="12.75" customHeight="1">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c r="AH362" s="321"/>
    </row>
    <row r="363" spans="1:34" ht="12.75" customHeight="1">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row>
    <row r="364" spans="1:34" ht="12.75" customHeight="1">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c r="AH364" s="321"/>
    </row>
    <row r="365" spans="1:34" ht="12.75" customHeight="1">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c r="AH365" s="321"/>
    </row>
    <row r="366" spans="1:34" ht="12.75" customHeight="1">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c r="AH366" s="321"/>
    </row>
    <row r="367" spans="1:34" ht="12.75" customHeight="1">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c r="AH367" s="321"/>
    </row>
    <row r="368" spans="1:34" ht="12.75" customHeight="1">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c r="AH368" s="321"/>
    </row>
    <row r="369" spans="1:34" ht="12.75" customHeight="1">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row>
    <row r="370" spans="1:34" ht="12.75" customHeight="1">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c r="AH370" s="321"/>
    </row>
    <row r="371" spans="1:34" ht="12.75" customHeight="1">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row>
    <row r="372" spans="1:34" ht="12.75" customHeight="1">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c r="AH372" s="321"/>
    </row>
    <row r="373" spans="1:34" ht="12.75" customHeight="1">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row>
    <row r="374" spans="1:34" ht="12.75" customHeight="1">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c r="AH374" s="321"/>
    </row>
    <row r="375" spans="1:34" ht="12.75" customHeight="1">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c r="AH375" s="321"/>
    </row>
    <row r="376" spans="1:34" ht="12.75" customHeight="1">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c r="AH376" s="321"/>
    </row>
    <row r="377" spans="1:34" ht="12.75" customHeight="1">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c r="AH377" s="321"/>
    </row>
    <row r="378" spans="1:34" ht="12.75" customHeight="1">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c r="AH378" s="321"/>
    </row>
    <row r="379" spans="1:34" ht="12.75" customHeight="1">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c r="AH379" s="321"/>
    </row>
    <row r="380" spans="1:34" ht="12.75" customHeight="1">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c r="AH380" s="321"/>
    </row>
    <row r="381" spans="1:34" ht="12.75" customHeight="1">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c r="AH381" s="321"/>
    </row>
    <row r="382" spans="1:34" ht="12.75" customHeight="1">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c r="AH382" s="321"/>
    </row>
    <row r="383" spans="1:34" ht="12.75" customHeight="1">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c r="AH383" s="321"/>
    </row>
    <row r="384" spans="1:34" ht="12.75" customHeight="1">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c r="AH384" s="321"/>
    </row>
    <row r="385" spans="1:34" ht="12.75" customHeight="1">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c r="AH385" s="321"/>
    </row>
    <row r="386" spans="1:34" ht="12.75" customHeight="1">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c r="AH386" s="321"/>
    </row>
    <row r="387" spans="1:34" ht="12.75" customHeight="1">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row>
    <row r="388" spans="1:34" ht="12.75" customHeight="1">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c r="AH388" s="321"/>
    </row>
    <row r="389" spans="1:34" ht="12.75" customHeight="1">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c r="AH389" s="321"/>
    </row>
    <row r="390" spans="1:34" ht="12.75" customHeight="1">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c r="AH390" s="321"/>
    </row>
    <row r="391" spans="1:34" ht="12.75" customHeight="1">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c r="AH391" s="321"/>
    </row>
    <row r="392" spans="1:34" ht="12.75" customHeight="1">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c r="AH392" s="321"/>
    </row>
    <row r="393" spans="1:34" ht="12.75" customHeight="1">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c r="AH393" s="321"/>
    </row>
    <row r="394" spans="1:34" ht="12.75" customHeight="1">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c r="AH394" s="321"/>
    </row>
    <row r="395" spans="1:34" ht="12.75" customHeight="1">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c r="AH395" s="321"/>
    </row>
    <row r="396" spans="1:34" ht="12.75" customHeight="1">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c r="AH396" s="321"/>
    </row>
    <row r="397" spans="1:34" ht="12.75" customHeight="1">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c r="AH397" s="321"/>
    </row>
    <row r="398" spans="1:34" ht="12.75" customHeight="1">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c r="AH398" s="321"/>
    </row>
    <row r="399" spans="1:34" ht="12.75" customHeight="1">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c r="AH399" s="321"/>
    </row>
    <row r="400" spans="1:34" ht="12.75" customHeight="1">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c r="AH400" s="321"/>
    </row>
    <row r="401" spans="1:34" ht="12.75" customHeight="1">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c r="AH401" s="321"/>
    </row>
    <row r="402" spans="1:34" ht="12.75" customHeight="1">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c r="AH402" s="321"/>
    </row>
    <row r="403" spans="1:34" ht="12.75" customHeight="1">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c r="AH403" s="321"/>
    </row>
    <row r="404" spans="1:34" ht="12.75" customHeight="1">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c r="AH404" s="321"/>
    </row>
    <row r="405" spans="1:34" ht="12.75" customHeight="1">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c r="AH405" s="321"/>
    </row>
    <row r="406" spans="1:34" ht="12.75" customHeight="1">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c r="AH406" s="321"/>
    </row>
    <row r="407" spans="1:34" ht="12.75" customHeight="1">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c r="AH407" s="321"/>
    </row>
    <row r="408" spans="1:34" ht="12.75" customHeight="1">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c r="AH408" s="321"/>
    </row>
    <row r="409" spans="1:34" ht="12.75" customHeight="1">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c r="AH409" s="321"/>
    </row>
    <row r="410" spans="1:34" ht="12.75" customHeight="1">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c r="AH410" s="321"/>
    </row>
    <row r="411" spans="1:34" ht="12.75" customHeight="1">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c r="AH411" s="321"/>
    </row>
    <row r="412" spans="1:34" ht="12.75" customHeight="1">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c r="AH412" s="321"/>
    </row>
    <row r="413" spans="1:34" ht="12.75" customHeight="1">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c r="AH413" s="321"/>
    </row>
    <row r="414" spans="1:34" ht="12.75" customHeight="1">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c r="AH414" s="321"/>
    </row>
    <row r="415" spans="1:34" ht="12.75" customHeight="1">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c r="AH415" s="321"/>
    </row>
    <row r="416" spans="1:34" ht="12.75" customHeight="1">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row>
    <row r="417" spans="1:34" ht="12.75" customHeight="1">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row>
    <row r="418" spans="1:34" ht="12.75" customHeight="1">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row>
    <row r="419" spans="1:34" ht="12.75" customHeight="1">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row>
    <row r="420" spans="1:34" ht="12.75" customHeight="1">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row>
    <row r="421" spans="1:34" ht="12.75" customHeight="1">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row>
    <row r="422" spans="1:34" ht="12.75" customHeight="1">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row>
    <row r="423" spans="1:34" ht="12.75" customHeight="1">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row>
    <row r="424" spans="1:34" ht="12.75" customHeight="1">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row>
    <row r="425" spans="1:34" ht="12.75" customHeight="1">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row>
    <row r="426" spans="1:34" ht="12.75" customHeight="1">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row>
    <row r="427" spans="1:34" ht="12.75" customHeight="1">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row>
    <row r="428" spans="1:34" ht="12.75" customHeight="1">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row>
    <row r="429" spans="1:34" ht="12.75" customHeight="1">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row>
    <row r="430" spans="1:34" ht="12.75" customHeight="1">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row>
    <row r="431" spans="1:34" ht="12.75" customHeight="1">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c r="AH431" s="321"/>
    </row>
    <row r="432" spans="1:34" ht="12.75" customHeight="1">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c r="AH432" s="321"/>
    </row>
    <row r="433" spans="1:34" ht="12.75" customHeight="1">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c r="AH433" s="321"/>
    </row>
    <row r="434" spans="1:34" ht="12.75" customHeight="1">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c r="AH434" s="321"/>
    </row>
    <row r="435" spans="1:34" ht="12.75" customHeight="1">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c r="AH435" s="321"/>
    </row>
    <row r="436" spans="1:34" ht="12.75" customHeight="1">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c r="AH436" s="321"/>
    </row>
    <row r="437" spans="1:34" ht="12.75" customHeight="1">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c r="AH437" s="321"/>
    </row>
    <row r="438" spans="1:34" ht="12.75" customHeight="1">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c r="AH438" s="321"/>
    </row>
    <row r="439" spans="1:34" ht="12.75" customHeight="1">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c r="AH439" s="321"/>
    </row>
    <row r="440" spans="1:34" ht="12.75" customHeight="1">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c r="AH440" s="321"/>
    </row>
    <row r="441" spans="1:34" ht="12.75" customHeight="1">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c r="AH441" s="321"/>
    </row>
    <row r="442" spans="1:34" ht="12.75" customHeight="1">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c r="AH442" s="321"/>
    </row>
    <row r="443" spans="1:34" ht="12.75" customHeight="1">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c r="AH443" s="321"/>
    </row>
    <row r="444" spans="1:34" ht="12.75" customHeight="1">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c r="AH444" s="321"/>
    </row>
    <row r="445" spans="1:34" ht="12.75" customHeight="1">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c r="AH445" s="321"/>
    </row>
    <row r="446" spans="1:34" ht="12.75" customHeight="1">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c r="AH446" s="321"/>
    </row>
    <row r="447" spans="1:34" ht="12.75" customHeight="1">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c r="AH447" s="321"/>
    </row>
    <row r="448" spans="1:34" ht="12.75" customHeight="1">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c r="AH448" s="321"/>
    </row>
    <row r="449" spans="1:34" ht="12.75" customHeight="1">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c r="AH449" s="321"/>
    </row>
    <row r="450" spans="1:34" ht="12.75" customHeight="1">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c r="AH450" s="321"/>
    </row>
    <row r="451" spans="1:34" ht="12.75" customHeight="1">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c r="AH451" s="321"/>
    </row>
    <row r="452" spans="1:34" ht="12.75" customHeight="1">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c r="AH452" s="321"/>
    </row>
    <row r="453" spans="1:34" ht="12.75" customHeight="1">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c r="AH453" s="321"/>
    </row>
    <row r="454" spans="1:34" ht="12.75" customHeight="1">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c r="AH454" s="321"/>
    </row>
    <row r="455" spans="1:34" ht="12.75" customHeight="1">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c r="AH455" s="321"/>
    </row>
    <row r="456" spans="1:34" ht="12.75" customHeight="1">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c r="AH456" s="321"/>
    </row>
    <row r="457" spans="1:34" ht="12.75" customHeight="1">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c r="AH457" s="321"/>
    </row>
    <row r="458" spans="1:34" ht="12.75" customHeight="1">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c r="AH458" s="321"/>
    </row>
    <row r="459" spans="1:34" ht="12.75" customHeight="1">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c r="AH459" s="321"/>
    </row>
    <row r="460" spans="1:34" ht="12.75" customHeight="1">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c r="AH460" s="321"/>
    </row>
    <row r="461" spans="1:34" ht="12.75" customHeight="1">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c r="AH461" s="321"/>
    </row>
    <row r="462" spans="1:34" ht="12.75" customHeight="1">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c r="AH462" s="321"/>
    </row>
    <row r="463" spans="1:34" ht="12.75" customHeight="1">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c r="AH463" s="321"/>
    </row>
    <row r="464" spans="1:34" ht="12.75" customHeight="1">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c r="AH464" s="321"/>
    </row>
    <row r="465" spans="1:34" ht="12.75" customHeight="1">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c r="AH465" s="321"/>
    </row>
    <row r="466" spans="1:34" ht="12.75" customHeight="1">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c r="AH466" s="321"/>
    </row>
    <row r="467" spans="1:34" ht="12.75" customHeight="1">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c r="AH467" s="321"/>
    </row>
    <row r="468" spans="1:34" ht="12.75" customHeight="1">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c r="AH468" s="321"/>
    </row>
    <row r="469" spans="1:34" ht="12.75" customHeight="1">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c r="AH469" s="321"/>
    </row>
    <row r="470" spans="1:34" ht="12.75" customHeight="1">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c r="AH470" s="321"/>
    </row>
    <row r="471" spans="1:34" ht="12.75" customHeight="1">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c r="AH471" s="321"/>
    </row>
    <row r="472" spans="1:34" ht="12.75" customHeight="1">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c r="AH472" s="321"/>
    </row>
    <row r="473" spans="1:34" ht="12.75" customHeight="1">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c r="AH473" s="321"/>
    </row>
    <row r="474" spans="1:34" ht="12.75" customHeight="1">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c r="AH474" s="321"/>
    </row>
    <row r="475" spans="1:34" ht="12.75" customHeight="1">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c r="AH475" s="321"/>
    </row>
    <row r="476" spans="1:34" ht="12.75" customHeight="1">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c r="AH476" s="321"/>
    </row>
    <row r="477" spans="1:34" ht="12.75" customHeight="1">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c r="AH477" s="321"/>
    </row>
    <row r="478" spans="1:34" ht="12.75" customHeight="1">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c r="AH478" s="321"/>
    </row>
    <row r="479" spans="1:34" ht="12.75" customHeight="1">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c r="AH479" s="321"/>
    </row>
    <row r="480" spans="1:34" ht="12.75" customHeight="1">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c r="AH480" s="321"/>
    </row>
    <row r="481" spans="1:34" ht="12.75" customHeight="1">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c r="AH481" s="321"/>
    </row>
    <row r="482" spans="1:34" ht="12.75" customHeight="1">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c r="AH482" s="321"/>
    </row>
    <row r="483" spans="1:34" ht="12.75" customHeight="1">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c r="AH483" s="321"/>
    </row>
    <row r="484" spans="1:34" ht="12.75" customHeight="1">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c r="AH484" s="321"/>
    </row>
    <row r="485" spans="1:34" ht="12.75" customHeight="1">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c r="AH485" s="321"/>
    </row>
    <row r="486" spans="1:34" ht="12.75" customHeight="1">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c r="AH486" s="321"/>
    </row>
    <row r="487" spans="1:34" ht="12.75" customHeight="1">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c r="AH487" s="321"/>
    </row>
    <row r="488" spans="1:34" ht="12.75" customHeight="1">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c r="AH488" s="321"/>
    </row>
    <row r="489" spans="1:34" ht="12.75" customHeight="1">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c r="AH489" s="321"/>
    </row>
    <row r="490" spans="1:34" ht="12.75" customHeight="1">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c r="AH490" s="321"/>
    </row>
    <row r="491" spans="1:34" ht="12.75" customHeight="1">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c r="AH491" s="321"/>
    </row>
    <row r="492" spans="1:34" ht="12.75" customHeight="1">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c r="AH492" s="321"/>
    </row>
    <row r="493" spans="1:34" ht="12.75" customHeight="1">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c r="AH493" s="321"/>
    </row>
    <row r="494" spans="1:34" ht="12.75" customHeight="1">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c r="AH494" s="321"/>
    </row>
    <row r="495" spans="1:34" ht="12.75" customHeight="1">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c r="AH495" s="321"/>
    </row>
    <row r="496" spans="1:34" ht="12.75" customHeight="1">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c r="AH496" s="321"/>
    </row>
    <row r="497" spans="1:34" ht="12.75" customHeight="1">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c r="AH497" s="321"/>
    </row>
    <row r="498" spans="1:34" ht="12.75" customHeight="1">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c r="AH498" s="321"/>
    </row>
    <row r="499" spans="1:34" ht="12.75" customHeight="1">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c r="AH499" s="321"/>
    </row>
    <row r="500" spans="1:34" ht="12.75" customHeight="1">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c r="AH500" s="321"/>
    </row>
    <row r="501" spans="1:34" ht="12.75" customHeight="1">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c r="AH501" s="321"/>
    </row>
    <row r="502" spans="1:34" ht="12.75" customHeight="1">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c r="AH502" s="321"/>
    </row>
    <row r="503" spans="1:34" ht="12.75" customHeight="1">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c r="AH503" s="321"/>
    </row>
    <row r="504" spans="1:34" ht="12.75" customHeight="1">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c r="AH504" s="321"/>
    </row>
    <row r="505" spans="1:34" ht="12.75" customHeight="1">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c r="AH505" s="321"/>
    </row>
    <row r="506" spans="1:34" ht="12.75" customHeight="1">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c r="AH506" s="321"/>
    </row>
    <row r="507" spans="1:34" ht="12.75" customHeight="1">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c r="AH507" s="321"/>
    </row>
    <row r="508" spans="1:34" ht="12.75" customHeight="1">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c r="AH508" s="321"/>
    </row>
    <row r="509" spans="1:34" ht="12.75" customHeight="1">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c r="AH509" s="321"/>
    </row>
    <row r="510" spans="1:34" ht="12.75" customHeight="1">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c r="AH510" s="321"/>
    </row>
    <row r="511" spans="1:34" ht="12.75" customHeight="1">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c r="AH511" s="321"/>
    </row>
    <row r="512" spans="1:34" ht="12.75" customHeight="1">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c r="AH512" s="321"/>
    </row>
    <row r="513" spans="1:34" ht="12.75" customHeight="1">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c r="AH513" s="321"/>
    </row>
    <row r="514" spans="1:34" ht="12.75" customHeight="1">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c r="AH514" s="321"/>
    </row>
    <row r="515" spans="1:34" ht="12.75" customHeight="1">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c r="AH515" s="321"/>
    </row>
    <row r="516" spans="1:34" ht="12.75" customHeight="1">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c r="AH516" s="321"/>
    </row>
    <row r="517" spans="1:34" ht="12.75" customHeight="1">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c r="AH517" s="321"/>
    </row>
    <row r="518" spans="1:34" ht="12.75" customHeight="1">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c r="AH518" s="321"/>
    </row>
    <row r="519" spans="1:34" ht="12.75" customHeight="1">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c r="AH519" s="321"/>
    </row>
    <row r="520" spans="1:34" ht="12.75" customHeight="1">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c r="AH520" s="321"/>
    </row>
    <row r="521" spans="1:34" ht="12.75" customHeight="1">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c r="AH521" s="321"/>
    </row>
    <row r="522" spans="1:34" ht="12.75" customHeight="1">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c r="AH522" s="321"/>
    </row>
    <row r="523" spans="1:34" ht="12.75" customHeight="1">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c r="AH523" s="321"/>
    </row>
    <row r="524" spans="1:34" ht="12.75" customHeight="1">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c r="AH524" s="321"/>
    </row>
    <row r="525" spans="1:34" ht="12.75" customHeight="1">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c r="AH525" s="321"/>
    </row>
    <row r="526" spans="1:34" ht="12.75" customHeight="1">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c r="AH526" s="321"/>
    </row>
    <row r="527" spans="1:34" ht="12.75" customHeight="1">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c r="AH527" s="321"/>
    </row>
    <row r="528" spans="1:34" ht="12.75" customHeight="1">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c r="AH528" s="321"/>
    </row>
    <row r="529" spans="1:34" ht="12.75" customHeight="1">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c r="AH529" s="321"/>
    </row>
    <row r="530" spans="1:34" ht="12.75" customHeight="1">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c r="AH530" s="321"/>
    </row>
    <row r="531" spans="1:34" ht="12.75" customHeight="1">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c r="AH531" s="321"/>
    </row>
    <row r="532" spans="1:34" ht="12.75" customHeight="1">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c r="AH532" s="321"/>
    </row>
    <row r="533" spans="1:34" ht="12.75" customHeight="1">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c r="AH533" s="321"/>
    </row>
    <row r="534" spans="1:34" ht="12.75" customHeight="1">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c r="AH534" s="321"/>
    </row>
    <row r="535" spans="1:34" ht="12.75" customHeight="1">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c r="AH535" s="321"/>
    </row>
    <row r="536" spans="1:34" ht="12.75" customHeight="1">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c r="AH536" s="321"/>
    </row>
    <row r="537" spans="1:34" ht="12.75" customHeight="1">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c r="AH537" s="321"/>
    </row>
    <row r="538" spans="1:34" ht="12.75" customHeight="1">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c r="AH538" s="321"/>
    </row>
    <row r="539" spans="1:34" ht="12.75" customHeight="1">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c r="AH539" s="321"/>
    </row>
    <row r="540" spans="1:34" ht="12.75" customHeight="1">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c r="AH540" s="321"/>
    </row>
    <row r="541" spans="1:34" ht="12.75" customHeight="1">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c r="AH541" s="321"/>
    </row>
    <row r="542" spans="1:34" ht="12.75" customHeight="1">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c r="AH542" s="321"/>
    </row>
    <row r="543" spans="1:34" ht="12.75" customHeight="1">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c r="AH543" s="321"/>
    </row>
    <row r="544" spans="1:34" ht="12.75" customHeight="1">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c r="AH544" s="321"/>
    </row>
    <row r="545" spans="1:34" ht="12.75" customHeight="1">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c r="AH545" s="321"/>
    </row>
    <row r="546" spans="1:34" ht="12.75" customHeight="1">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c r="AH546" s="321"/>
    </row>
    <row r="547" spans="1:34" ht="12.75" customHeight="1">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c r="AH547" s="321"/>
    </row>
    <row r="548" spans="1:34" ht="12.75" customHeight="1">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c r="AH548" s="321"/>
    </row>
    <row r="549" spans="1:34" ht="12.75" customHeight="1">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c r="AH549" s="321"/>
    </row>
    <row r="550" spans="1:34" ht="12.75" customHeight="1">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c r="AH550" s="321"/>
    </row>
    <row r="551" spans="1:34" ht="12.75" customHeight="1">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c r="AH551" s="321"/>
    </row>
    <row r="552" spans="1:34" ht="12.75" customHeight="1">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c r="AH552" s="321"/>
    </row>
    <row r="553" spans="1:34" ht="12.75" customHeight="1">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c r="AH553" s="321"/>
    </row>
    <row r="554" spans="1:34" ht="12.75" customHeight="1">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c r="AH554" s="321"/>
    </row>
    <row r="555" spans="1:34" ht="12.75" customHeight="1">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c r="AH555" s="321"/>
    </row>
    <row r="556" spans="1:34" ht="12.75" customHeight="1">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c r="AH556" s="321"/>
    </row>
    <row r="557" spans="1:34" ht="12.75" customHeight="1">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c r="AH557" s="321"/>
    </row>
    <row r="558" spans="1:34" ht="12.75" customHeight="1">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c r="AH558" s="321"/>
    </row>
    <row r="559" spans="1:34" ht="12.75" customHeight="1">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c r="AH559" s="321"/>
    </row>
    <row r="560" spans="1:34" ht="12.75" customHeight="1">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c r="AH560" s="321"/>
    </row>
    <row r="561" spans="1:34" ht="12.75" customHeight="1">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c r="AH561" s="321"/>
    </row>
    <row r="562" spans="1:34" ht="12.75" customHeight="1">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c r="AH562" s="321"/>
    </row>
    <row r="563" spans="1:34" ht="12.75" customHeight="1">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c r="AH563" s="321"/>
    </row>
    <row r="564" spans="1:34" ht="12.75" customHeight="1">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c r="AH564" s="321"/>
    </row>
    <row r="565" spans="1:34" ht="12.75" customHeight="1">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c r="AH565" s="321"/>
    </row>
    <row r="566" spans="1:34" ht="12.75" customHeight="1">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c r="AH566" s="321"/>
    </row>
    <row r="567" spans="1:34" ht="12.75" customHeight="1">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c r="AH567" s="321"/>
    </row>
    <row r="568" spans="1:34" ht="12.75" customHeight="1">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c r="AH568" s="321"/>
    </row>
    <row r="569" spans="1:34" ht="12.75" customHeight="1">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c r="AH569" s="321"/>
    </row>
    <row r="570" spans="1:34" ht="12.75" customHeight="1">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c r="AH570" s="321"/>
    </row>
    <row r="571" spans="1:34" ht="12.75" customHeight="1">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c r="AH571" s="321"/>
    </row>
    <row r="572" spans="1:34" ht="12.75" customHeight="1">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c r="AH572" s="321"/>
    </row>
    <row r="573" spans="1:34" ht="12.75" customHeight="1">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c r="AH573" s="321"/>
    </row>
    <row r="574" spans="1:34" ht="12.75" customHeight="1">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c r="AH574" s="321"/>
    </row>
    <row r="575" spans="1:34" ht="12.75" customHeight="1">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c r="AH575" s="321"/>
    </row>
    <row r="576" spans="1:34" ht="12.75" customHeight="1">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c r="AH576" s="321"/>
    </row>
    <row r="577" spans="1:34" ht="12.75" customHeight="1">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c r="AH577" s="321"/>
    </row>
    <row r="578" spans="1:34" ht="12.75" customHeight="1">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c r="AH578" s="321"/>
    </row>
    <row r="579" spans="1:34" ht="12.75" customHeight="1">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c r="AH579" s="321"/>
    </row>
    <row r="580" spans="1:34" ht="12.75" customHeight="1">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c r="AH580" s="321"/>
    </row>
    <row r="581" spans="1:34" ht="12.75" customHeight="1">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c r="AH581" s="321"/>
    </row>
    <row r="582" spans="1:34" ht="12.75" customHeight="1">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c r="AH582" s="321"/>
    </row>
    <row r="583" spans="1:34" ht="12.75" customHeight="1">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c r="AH583" s="321"/>
    </row>
    <row r="584" spans="1:34" ht="12.75" customHeight="1">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c r="AH584" s="321"/>
    </row>
    <row r="585" spans="1:34" ht="12.75" customHeight="1">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c r="AH585" s="321"/>
    </row>
    <row r="586" spans="1:34" ht="12.75" customHeight="1">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c r="AH586" s="321"/>
    </row>
    <row r="587" spans="1:34" ht="12.75" customHeight="1">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c r="AH587" s="321"/>
    </row>
    <row r="588" spans="1:34" ht="12.75" customHeight="1">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c r="AH588" s="321"/>
    </row>
    <row r="589" spans="1:34" ht="12.75" customHeight="1">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c r="AH589" s="321"/>
    </row>
    <row r="590" spans="1:34" ht="12.75" customHeight="1">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c r="AH590" s="321"/>
    </row>
    <row r="591" spans="1:34" ht="12.75" customHeight="1">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c r="AH591" s="321"/>
    </row>
    <row r="592" spans="1:34" ht="12.75" customHeight="1">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c r="AH592" s="321"/>
    </row>
    <row r="593" spans="1:34" ht="12.75" customHeight="1">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c r="AH593" s="321"/>
    </row>
    <row r="594" spans="1:34" ht="12.75" customHeight="1">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c r="AH594" s="321"/>
    </row>
    <row r="595" spans="1:34" ht="12.75" customHeight="1">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c r="AH595" s="321"/>
    </row>
    <row r="596" spans="1:34" ht="12.75" customHeight="1">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c r="AH596" s="321"/>
    </row>
    <row r="597" spans="1:34" ht="12.75" customHeight="1">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c r="AH597" s="321"/>
    </row>
    <row r="598" spans="1:34" ht="12.75" customHeight="1">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c r="AH598" s="321"/>
    </row>
    <row r="599" spans="1:34" ht="12.75" customHeight="1">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c r="AH599" s="321"/>
    </row>
    <row r="600" spans="1:34" ht="12.75" customHeight="1">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c r="AH600" s="321"/>
    </row>
    <row r="601" spans="1:34" ht="12.75" customHeight="1">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c r="AH601" s="321"/>
    </row>
    <row r="602" spans="1:34" ht="12.75" customHeight="1">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c r="AH602" s="321"/>
    </row>
    <row r="603" spans="1:34" ht="12.75" customHeight="1">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c r="AH603" s="321"/>
    </row>
    <row r="604" spans="1:34" ht="12.75" customHeight="1">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c r="AH604" s="321"/>
    </row>
    <row r="605" spans="1:34" ht="12.75" customHeight="1">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c r="AH605" s="321"/>
    </row>
    <row r="606" spans="1:34" ht="12.75" customHeight="1">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c r="AH606" s="321"/>
    </row>
    <row r="607" spans="1:34" ht="12.75" customHeight="1">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c r="AH607" s="321"/>
    </row>
    <row r="608" spans="1:34" ht="12.75" customHeight="1">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c r="AH608" s="321"/>
    </row>
    <row r="609" spans="1:34" ht="12.75" customHeight="1">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c r="AH609" s="321"/>
    </row>
    <row r="610" spans="1:34" ht="12.75" customHeight="1">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c r="AH610" s="321"/>
    </row>
    <row r="611" spans="1:34" ht="12.75" customHeight="1">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c r="AH611" s="321"/>
    </row>
    <row r="612" spans="1:34" ht="12.75" customHeight="1">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c r="AH612" s="321"/>
    </row>
    <row r="613" spans="1:34" ht="12.75" customHeight="1">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row>
    <row r="614" spans="1:34" ht="12.75" customHeight="1">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c r="AH614" s="321"/>
    </row>
    <row r="615" spans="1:34" ht="12.75" customHeight="1">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c r="AH615" s="321"/>
    </row>
    <row r="616" spans="1:34" ht="12.75" customHeight="1">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c r="AH616" s="321"/>
    </row>
    <row r="617" spans="1:34" ht="12.75" customHeight="1">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c r="AH617" s="321"/>
    </row>
    <row r="618" spans="1:34" ht="12.75" customHeight="1">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c r="AH618" s="321"/>
    </row>
    <row r="619" spans="1:34" ht="12.75" customHeight="1">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c r="AH619" s="321"/>
    </row>
    <row r="620" spans="1:34" ht="12.75" customHeight="1">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c r="AH620" s="321"/>
    </row>
    <row r="621" spans="1:34" ht="12.75" customHeight="1">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c r="AH621" s="321"/>
    </row>
    <row r="622" spans="1:34" ht="12.75" customHeight="1">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c r="AH622" s="321"/>
    </row>
    <row r="623" spans="1:34" ht="12.75" customHeight="1">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c r="AH623" s="321"/>
    </row>
    <row r="624" spans="1:34" ht="12.75" customHeight="1">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c r="AH624" s="321"/>
    </row>
    <row r="625" spans="1:34" ht="12.75" customHeight="1">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c r="AH625" s="321"/>
    </row>
    <row r="626" spans="1:34" ht="12.75" customHeight="1">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c r="AH626" s="321"/>
    </row>
    <row r="627" spans="1:34" ht="12.75" customHeight="1">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c r="AH627" s="321"/>
    </row>
    <row r="628" spans="1:34" ht="12.75" customHeight="1">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c r="AH628" s="321"/>
    </row>
    <row r="629" spans="1:34" ht="12.75" customHeight="1">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c r="AH629" s="321"/>
    </row>
    <row r="630" spans="1:34" ht="12.75" customHeight="1">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c r="AH630" s="321"/>
    </row>
    <row r="631" spans="1:34" ht="12.75" customHeight="1">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c r="AH631" s="321"/>
    </row>
    <row r="632" spans="1:34" ht="12.75" customHeight="1">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c r="AH632" s="321"/>
    </row>
    <row r="633" spans="1:34" ht="12.75" customHeight="1">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c r="AH633" s="321"/>
    </row>
    <row r="634" spans="1:34" ht="12.75" customHeight="1">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c r="AH634" s="321"/>
    </row>
    <row r="635" spans="1:34" ht="12.75" customHeight="1">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c r="AH635" s="321"/>
    </row>
    <row r="636" spans="1:34" ht="12.75" customHeight="1">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c r="AH636" s="321"/>
    </row>
    <row r="637" spans="1:34" ht="12.75" customHeight="1">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c r="AH637" s="321"/>
    </row>
    <row r="638" spans="1:34" ht="12.75" customHeight="1">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c r="AH638" s="321"/>
    </row>
    <row r="639" spans="1:34" ht="12.75" customHeight="1">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c r="AH639" s="321"/>
    </row>
    <row r="640" spans="1:34" ht="12.75" customHeight="1">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c r="AH640" s="321"/>
    </row>
    <row r="641" spans="1:34" ht="12.75" customHeight="1">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c r="AH641" s="321"/>
    </row>
    <row r="642" spans="1:34" ht="12.75" customHeight="1">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c r="AH642" s="321"/>
    </row>
    <row r="643" spans="1:34" ht="12.75" customHeight="1">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c r="AH643" s="321"/>
    </row>
    <row r="644" spans="1:34" ht="12.75" customHeight="1">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c r="AH644" s="321"/>
    </row>
    <row r="645" spans="1:34" ht="12.75" customHeight="1">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c r="AH645" s="321"/>
    </row>
    <row r="646" spans="1:34" ht="12.75" customHeight="1">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c r="AH646" s="321"/>
    </row>
    <row r="647" spans="1:34" ht="12.75" customHeight="1">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c r="AH647" s="321"/>
    </row>
    <row r="648" spans="1:34" ht="12.75" customHeight="1">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c r="AH648" s="321"/>
    </row>
    <row r="649" spans="1:34" ht="12.75" customHeight="1">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c r="AH649" s="321"/>
    </row>
    <row r="650" spans="1:34" ht="12.75" customHeight="1">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c r="AH650" s="321"/>
    </row>
    <row r="651" spans="1:34" ht="12.75" customHeight="1">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c r="AH651" s="321"/>
    </row>
    <row r="652" spans="1:34" ht="12.75" customHeight="1">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c r="AH652" s="321"/>
    </row>
    <row r="653" spans="1:34" ht="12.75" customHeight="1">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c r="AH653" s="321"/>
    </row>
    <row r="654" spans="1:34" ht="12.75" customHeight="1">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c r="AH654" s="321"/>
    </row>
    <row r="655" spans="1:34" ht="12.75" customHeight="1">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c r="AH655" s="321"/>
    </row>
    <row r="656" spans="1:34" ht="12.75" customHeight="1">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c r="AH656" s="321"/>
    </row>
    <row r="657" spans="1:34" ht="12.75" customHeight="1">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c r="AH657" s="321"/>
    </row>
    <row r="658" spans="1:34" ht="12.75" customHeight="1">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c r="AH658" s="321"/>
    </row>
    <row r="659" spans="1:34" ht="12.75" customHeight="1">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c r="AH659" s="321"/>
    </row>
    <row r="660" spans="1:34" ht="12.75" customHeight="1">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c r="AH660" s="321"/>
    </row>
    <row r="661" spans="1:34" ht="12.75" customHeight="1">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c r="AH661" s="321"/>
    </row>
    <row r="662" spans="1:34" ht="12.75" customHeight="1">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c r="AH662" s="321"/>
    </row>
    <row r="663" spans="1:34" ht="12.75" customHeight="1">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c r="AH663" s="321"/>
    </row>
    <row r="664" spans="1:34" ht="12.75" customHeight="1">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c r="AH664" s="321"/>
    </row>
    <row r="665" spans="1:34" ht="12.75" customHeight="1">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c r="AH665" s="321"/>
    </row>
    <row r="666" spans="1:34" ht="12.75" customHeight="1">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c r="AH666" s="321"/>
    </row>
    <row r="667" spans="1:34" ht="12.75" customHeight="1">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c r="AH667" s="321"/>
    </row>
    <row r="668" spans="1:34" ht="12.75" customHeight="1">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c r="AH668" s="321"/>
    </row>
    <row r="669" spans="1:34" ht="12.75" customHeight="1">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c r="AH669" s="321"/>
    </row>
    <row r="670" spans="1:34" ht="12.75" customHeight="1">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c r="AH670" s="321"/>
    </row>
    <row r="671" spans="1:34" ht="12.75" customHeight="1">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c r="AH671" s="321"/>
    </row>
    <row r="672" spans="1:34" ht="12.75" customHeight="1">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c r="AH672" s="321"/>
    </row>
    <row r="673" spans="1:34" ht="12.75" customHeight="1">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c r="AH673" s="321"/>
    </row>
    <row r="674" spans="1:34" ht="12.75" customHeight="1">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c r="AH674" s="321"/>
    </row>
    <row r="675" spans="1:34" ht="12.75" customHeight="1">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c r="AH675" s="321"/>
    </row>
    <row r="676" spans="1:34" ht="12.75" customHeight="1">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c r="AH676" s="321"/>
    </row>
    <row r="677" spans="1:34" ht="12.75" customHeight="1">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c r="AH677" s="321"/>
    </row>
    <row r="678" spans="1:34" ht="12.75" customHeight="1">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c r="AH678" s="321"/>
    </row>
    <row r="679" spans="1:34" ht="12.75" customHeight="1">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c r="AH679" s="321"/>
    </row>
    <row r="680" spans="1:34" ht="12.75" customHeight="1">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c r="AH680" s="321"/>
    </row>
    <row r="681" spans="1:34" ht="12.75" customHeight="1">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c r="AH681" s="321"/>
    </row>
    <row r="682" spans="1:34" ht="12.75" customHeight="1">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c r="AH682" s="321"/>
    </row>
    <row r="683" spans="1:34" ht="12.75" customHeight="1">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c r="AH683" s="321"/>
    </row>
    <row r="684" spans="1:34" ht="12.75" customHeight="1">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c r="AH684" s="321"/>
    </row>
    <row r="685" spans="1:34" ht="12.75" customHeight="1">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c r="AH685" s="321"/>
    </row>
    <row r="686" spans="1:34" ht="12.75" customHeight="1">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c r="AH686" s="321"/>
    </row>
    <row r="687" spans="1:34" ht="12.75" customHeight="1">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c r="AH687" s="321"/>
    </row>
    <row r="688" spans="1:34" ht="12.75" customHeight="1">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c r="AH688" s="321"/>
    </row>
    <row r="689" spans="1:34" ht="12.75" customHeight="1">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c r="AH689" s="321"/>
    </row>
    <row r="690" spans="1:34" ht="12.75" customHeight="1">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c r="AH690" s="321"/>
    </row>
    <row r="691" spans="1:34" ht="12.75" customHeight="1">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c r="AH691" s="321"/>
    </row>
    <row r="692" spans="1:34" ht="12.75" customHeight="1">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c r="AH692" s="321"/>
    </row>
    <row r="693" spans="1:34" ht="12.75" customHeight="1">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c r="AH693" s="321"/>
    </row>
    <row r="694" spans="1:34" ht="12.75" customHeight="1">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c r="AH694" s="321"/>
    </row>
    <row r="695" spans="1:34" ht="12.75" customHeight="1">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c r="AH695" s="321"/>
    </row>
    <row r="696" spans="1:34" ht="12.75" customHeight="1">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c r="AH696" s="321"/>
    </row>
    <row r="697" spans="1:34" ht="12.75" customHeight="1">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c r="AH697" s="321"/>
    </row>
    <row r="698" spans="1:34" ht="12.75" customHeight="1">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c r="AH698" s="321"/>
    </row>
    <row r="699" spans="1:34" ht="12.75" customHeight="1">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row>
    <row r="700" spans="1:34" ht="12.75" customHeight="1">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c r="AH700" s="321"/>
    </row>
    <row r="701" spans="1:34" ht="12.75" customHeight="1">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c r="AH701" s="321"/>
    </row>
    <row r="702" spans="1:34" ht="12.75" customHeight="1">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c r="AH702" s="321"/>
    </row>
    <row r="703" spans="1:34" ht="12.75" customHeight="1">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c r="AH703" s="321"/>
    </row>
    <row r="704" spans="1:34" ht="12.75" customHeight="1">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c r="AH704" s="321"/>
    </row>
    <row r="705" spans="1:34" ht="12.75" customHeight="1">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c r="AH705" s="321"/>
    </row>
    <row r="706" spans="1:34" ht="12.75" customHeight="1">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c r="AH706" s="321"/>
    </row>
    <row r="707" spans="1:34" ht="12.75" customHeight="1">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c r="AH707" s="321"/>
    </row>
    <row r="708" spans="1:34" ht="12.75" customHeight="1">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c r="AH708" s="321"/>
    </row>
    <row r="709" spans="1:34" ht="12.75" customHeight="1">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c r="AH709" s="321"/>
    </row>
    <row r="710" spans="1:34" ht="12.75" customHeight="1">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c r="AH710" s="321"/>
    </row>
    <row r="711" spans="1:34" ht="12.75" customHeight="1">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c r="AH711" s="321"/>
    </row>
    <row r="712" spans="1:34" ht="12.75" customHeight="1">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c r="AH712" s="321"/>
    </row>
    <row r="713" spans="1:34" ht="12.75" customHeight="1">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c r="AH713" s="321"/>
    </row>
    <row r="714" spans="1:34" ht="12.75" customHeight="1">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c r="AH714" s="321"/>
    </row>
    <row r="715" spans="1:34" ht="12.75" customHeight="1">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c r="AH715" s="321"/>
    </row>
    <row r="716" spans="1:34" ht="12.75" customHeight="1">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c r="AH716" s="321"/>
    </row>
    <row r="717" spans="1:34" ht="12.75" customHeight="1">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c r="AH717" s="321"/>
    </row>
    <row r="718" spans="1:34" ht="12.75" customHeight="1">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c r="AH718" s="321"/>
    </row>
    <row r="719" spans="1:34" ht="12.75" customHeight="1">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c r="AH719" s="321"/>
    </row>
    <row r="720" spans="1:34" ht="12.75" customHeight="1">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c r="AH720" s="321"/>
    </row>
    <row r="721" spans="1:34" ht="12.75" customHeight="1">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c r="AH721" s="321"/>
    </row>
    <row r="722" spans="1:34" ht="12.75" customHeight="1">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c r="AH722" s="321"/>
    </row>
    <row r="723" spans="1:34" ht="12.75" customHeight="1">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c r="AH723" s="321"/>
    </row>
    <row r="724" spans="1:34" ht="12.75" customHeight="1">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c r="AH724" s="321"/>
    </row>
    <row r="725" spans="1:34" ht="12.75" customHeight="1">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c r="AH725" s="321"/>
    </row>
    <row r="726" spans="1:34" ht="12.75" customHeight="1">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c r="AH726" s="321"/>
    </row>
    <row r="727" spans="1:34" ht="12.75" customHeight="1">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c r="AH727" s="321"/>
    </row>
    <row r="728" spans="1:34" ht="12.75" customHeight="1">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c r="AH728" s="321"/>
    </row>
    <row r="729" spans="1:34" ht="12.75" customHeight="1">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c r="AH729" s="321"/>
    </row>
    <row r="730" spans="1:34" ht="12.75" customHeight="1">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c r="AH730" s="321"/>
    </row>
    <row r="731" spans="1:34" ht="12.75" customHeight="1">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c r="AH731" s="321"/>
    </row>
    <row r="732" spans="1:34" ht="12.75" customHeight="1">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c r="AH732" s="321"/>
    </row>
    <row r="733" spans="1:34" ht="12.75" customHeight="1">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c r="AH733" s="321"/>
    </row>
    <row r="734" spans="1:34" ht="12.75" customHeight="1">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c r="AH734" s="321"/>
    </row>
    <row r="735" spans="1:34" ht="12.75" customHeight="1">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c r="AH735" s="321"/>
    </row>
    <row r="736" spans="1:34" ht="12.75" customHeight="1">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c r="AH736" s="321"/>
    </row>
    <row r="737" spans="1:34" ht="12.75" customHeight="1">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c r="AH737" s="321"/>
    </row>
    <row r="738" spans="1:34" ht="12.75" customHeight="1">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c r="AH738" s="321"/>
    </row>
    <row r="739" spans="1:34" ht="12.75" customHeight="1">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c r="AH739" s="321"/>
    </row>
    <row r="740" spans="1:34" ht="12.75" customHeight="1">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c r="AH740" s="321"/>
    </row>
    <row r="741" spans="1:34" ht="12.75" customHeight="1">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c r="AH741" s="321"/>
    </row>
    <row r="742" spans="1:34" ht="12.75" customHeight="1">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c r="AH742" s="321"/>
    </row>
    <row r="743" spans="1:34" ht="12.75" customHeight="1">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c r="AH743" s="321"/>
    </row>
    <row r="744" spans="1:34" ht="12.75" customHeight="1">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c r="AH744" s="321"/>
    </row>
    <row r="745" spans="1:34" ht="12.75" customHeight="1">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c r="AH745" s="321"/>
    </row>
    <row r="746" spans="1:34" ht="12.75" customHeight="1">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c r="AH746" s="321"/>
    </row>
    <row r="747" spans="1:34" ht="12.75" customHeight="1">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c r="AH747" s="321"/>
    </row>
    <row r="748" spans="1:34" ht="12.75" customHeight="1">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c r="AH748" s="321"/>
    </row>
    <row r="749" spans="1:34" ht="12.75" customHeight="1">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c r="AH749" s="321"/>
    </row>
    <row r="750" spans="1:34" ht="12.75" customHeight="1">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c r="AH750" s="321"/>
    </row>
    <row r="751" spans="1:34" ht="12.75" customHeight="1">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c r="AH751" s="321"/>
    </row>
    <row r="752" spans="1:34" ht="12.75" customHeight="1">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c r="AH752" s="321"/>
    </row>
    <row r="753" spans="1:34" ht="12.75" customHeight="1">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c r="AH753" s="321"/>
    </row>
    <row r="754" spans="1:34" ht="12.75" customHeight="1">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c r="AH754" s="321"/>
    </row>
    <row r="755" spans="1:34" ht="12.75" customHeight="1">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c r="AH755" s="321"/>
    </row>
    <row r="756" spans="1:34" ht="12.75" customHeight="1">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c r="AH756" s="321"/>
    </row>
    <row r="757" spans="1:34" ht="12.75" customHeight="1">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c r="AH757" s="321"/>
    </row>
    <row r="758" spans="1:34" ht="12.75" customHeight="1">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c r="AH758" s="321"/>
    </row>
    <row r="759" spans="1:34" ht="12.75" customHeight="1">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c r="AH759" s="321"/>
    </row>
    <row r="760" spans="1:34" ht="12.75" customHeight="1">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c r="AH760" s="321"/>
    </row>
    <row r="761" spans="1:34" ht="12.75" customHeight="1">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c r="AH761" s="321"/>
    </row>
    <row r="762" spans="1:34" ht="12.75" customHeight="1">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c r="AH762" s="321"/>
    </row>
    <row r="763" spans="1:34" ht="12.75" customHeight="1">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c r="AH763" s="321"/>
    </row>
    <row r="764" spans="1:34" ht="12.75" customHeight="1">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c r="AH764" s="321"/>
    </row>
    <row r="765" spans="1:34" ht="12.75" customHeight="1">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c r="AH765" s="321"/>
    </row>
    <row r="766" spans="1:34" ht="12.75" customHeight="1">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c r="AH766" s="321"/>
    </row>
    <row r="767" spans="1:34" ht="12.75" customHeight="1">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c r="AH767" s="321"/>
    </row>
    <row r="768" spans="1:34" ht="12.75" customHeight="1">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c r="AH768" s="321"/>
    </row>
    <row r="769" spans="1:34" ht="12.75" customHeight="1">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c r="AH769" s="321"/>
    </row>
    <row r="770" spans="1:34" ht="12.75" customHeight="1">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c r="AH770" s="321"/>
    </row>
    <row r="771" spans="1:34" ht="12.75" customHeight="1">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c r="AH771" s="321"/>
    </row>
    <row r="772" spans="1:34" ht="12.75" customHeight="1">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c r="AH772" s="321"/>
    </row>
    <row r="773" spans="1:34" ht="12.75" customHeight="1">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c r="AH773" s="321"/>
    </row>
    <row r="774" spans="1:34" ht="12.75" customHeight="1">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c r="AH774" s="321"/>
    </row>
    <row r="775" spans="1:34" ht="12.75" customHeight="1">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c r="AH775" s="321"/>
    </row>
    <row r="776" spans="1:34" ht="12.75" customHeight="1">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c r="AH776" s="321"/>
    </row>
    <row r="777" spans="1:34" ht="12.75" customHeight="1">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row>
    <row r="778" spans="1:34" ht="12.75" customHeight="1">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c r="AH778" s="321"/>
    </row>
    <row r="779" spans="1:34" ht="12.75" customHeight="1">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c r="AH779" s="321"/>
    </row>
    <row r="780" spans="1:34" ht="12.75" customHeight="1">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c r="AH780" s="321"/>
    </row>
    <row r="781" spans="1:34" ht="12.75" customHeight="1">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c r="AH781" s="321"/>
    </row>
    <row r="782" spans="1:34" ht="12.75" customHeight="1">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c r="AH782" s="321"/>
    </row>
    <row r="783" spans="1:34" ht="12.75" customHeight="1">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c r="AH783" s="321"/>
    </row>
    <row r="784" spans="1:34" ht="12.75" customHeight="1">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c r="AH784" s="321"/>
    </row>
    <row r="785" spans="1:34" ht="12.75" customHeight="1">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c r="AH785" s="321"/>
    </row>
    <row r="786" spans="1:34" ht="12.75" customHeight="1">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c r="AH786" s="321"/>
    </row>
    <row r="787" spans="1:34" ht="12.75" customHeight="1">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c r="AH787" s="321"/>
    </row>
    <row r="788" spans="1:34" ht="12.75" customHeight="1">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c r="AH788" s="321"/>
    </row>
    <row r="789" spans="1:34" ht="12.75" customHeight="1">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c r="AH789" s="321"/>
    </row>
    <row r="790" spans="1:34" ht="12.75" customHeight="1">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c r="AH790" s="321"/>
    </row>
    <row r="791" spans="1:34" ht="12.75" customHeight="1">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c r="AH791" s="321"/>
    </row>
    <row r="792" spans="1:34" ht="12.75" customHeight="1">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c r="AH792" s="321"/>
    </row>
    <row r="793" spans="1:34" ht="12.75" customHeight="1">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c r="AH793" s="321"/>
    </row>
    <row r="794" spans="1:34" ht="12.75" customHeight="1">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c r="AH794" s="321"/>
    </row>
    <row r="795" spans="1:34" ht="12.75" customHeight="1">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c r="AH795" s="321"/>
    </row>
    <row r="796" spans="1:34" ht="12.75" customHeight="1">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c r="AH796" s="321"/>
    </row>
    <row r="797" spans="1:34" ht="12.75" customHeight="1">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c r="AH797" s="321"/>
    </row>
    <row r="798" spans="1:34" ht="12.75" customHeight="1">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c r="AH798" s="321"/>
    </row>
    <row r="799" spans="1:34" ht="12.75" customHeight="1">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c r="AH799" s="321"/>
    </row>
    <row r="800" spans="1:34" ht="12.75" customHeight="1">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c r="AH800" s="321"/>
    </row>
    <row r="801" spans="1:34" ht="12.75" customHeight="1">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c r="AH801" s="321"/>
    </row>
    <row r="802" spans="1:34" ht="12.75" customHeight="1">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c r="AH802" s="321"/>
    </row>
    <row r="803" spans="1:34" ht="12.75" customHeight="1">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c r="AH803" s="321"/>
    </row>
    <row r="804" spans="1:34" ht="12.75" customHeight="1">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c r="AH804" s="321"/>
    </row>
    <row r="805" spans="1:34" ht="12.75" customHeight="1">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c r="AH805" s="321"/>
    </row>
    <row r="806" spans="1:34" ht="12.75" customHeight="1">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c r="AH806" s="321"/>
    </row>
    <row r="807" spans="1:34" ht="12.75" customHeight="1">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c r="AH807" s="321"/>
    </row>
    <row r="808" spans="1:34" ht="12.75" customHeight="1">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c r="AH808" s="321"/>
    </row>
    <row r="809" spans="1:34" ht="12.75" customHeight="1">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c r="AH809" s="321"/>
    </row>
    <row r="810" spans="1:34" ht="12.75" customHeight="1">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c r="AH810" s="321"/>
    </row>
    <row r="811" spans="1:34" ht="12.75" customHeight="1">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c r="AH811" s="321"/>
    </row>
    <row r="812" spans="1:34" ht="12.75" customHeight="1">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c r="AH812" s="321"/>
    </row>
    <row r="813" spans="1:34" ht="12.75" customHeight="1">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c r="AH813" s="321"/>
    </row>
    <row r="814" spans="1:34" ht="12.75" customHeight="1">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c r="AH814" s="321"/>
    </row>
    <row r="815" spans="1:34" ht="12.75" customHeight="1">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c r="AH815" s="321"/>
    </row>
    <row r="816" spans="1:34" ht="12.75" customHeight="1">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c r="AH816" s="321"/>
    </row>
    <row r="817" spans="1:34" ht="12.75" customHeight="1">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c r="AH817" s="321"/>
    </row>
    <row r="818" spans="1:34" ht="12.75" customHeight="1">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c r="AH818" s="321"/>
    </row>
    <row r="819" spans="1:34" ht="12.75" customHeight="1">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c r="AH819" s="321"/>
    </row>
    <row r="820" spans="1:34" ht="12.75" customHeight="1">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c r="AH820" s="321"/>
    </row>
    <row r="821" spans="1:34" ht="12.75" customHeight="1">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c r="AH821" s="321"/>
    </row>
    <row r="822" spans="1:34" ht="12.75" customHeight="1">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c r="AH822" s="321"/>
    </row>
    <row r="823" spans="1:34" ht="12.75" customHeight="1">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c r="AH823" s="321"/>
    </row>
    <row r="824" spans="1:34" ht="12.75" customHeight="1">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c r="AH824" s="321"/>
    </row>
    <row r="825" spans="1:34" ht="12.75" customHeight="1">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c r="AH825" s="321"/>
    </row>
    <row r="826" spans="1:34" ht="12.75" customHeight="1">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c r="AH826" s="321"/>
    </row>
    <row r="827" spans="1:34" ht="12.75" customHeight="1">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c r="AH827" s="321"/>
    </row>
    <row r="828" spans="1:34" ht="12.75" customHeight="1">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c r="AH828" s="321"/>
    </row>
    <row r="829" spans="1:34" ht="12.75" customHeight="1">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c r="AH829" s="321"/>
    </row>
    <row r="830" spans="1:34" ht="12.75" customHeight="1">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c r="AH830" s="321"/>
    </row>
    <row r="831" spans="1:34" ht="12.75" customHeight="1">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c r="AH831" s="321"/>
    </row>
    <row r="832" spans="1:34" ht="12.75" customHeight="1">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c r="AH832" s="321"/>
    </row>
    <row r="833" spans="1:34" ht="12.75" customHeight="1">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c r="AH833" s="321"/>
    </row>
    <row r="834" spans="1:34" ht="12.75" customHeight="1">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c r="AH834" s="321"/>
    </row>
    <row r="835" spans="1:34" ht="12.75" customHeight="1">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c r="AH835" s="321"/>
    </row>
    <row r="836" spans="1:34" ht="12.75" customHeight="1">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c r="AH836" s="321"/>
    </row>
    <row r="837" spans="1:34" ht="12.75" customHeight="1">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c r="AH837" s="321"/>
    </row>
    <row r="838" spans="1:34" ht="12.75" customHeight="1">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c r="AH838" s="321"/>
    </row>
    <row r="839" spans="1:34" ht="12.75" customHeight="1">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c r="AH839" s="321"/>
    </row>
    <row r="840" spans="1:34" ht="12.75" customHeight="1">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c r="AH840" s="321"/>
    </row>
    <row r="841" spans="1:34" ht="12.75" customHeight="1">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c r="AH841" s="321"/>
    </row>
    <row r="842" spans="1:34" ht="12.75" customHeight="1">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c r="AH842" s="321"/>
    </row>
    <row r="843" spans="1:34" ht="12.75" customHeight="1">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c r="AH843" s="321"/>
    </row>
    <row r="844" spans="1:34" ht="12.75" customHeight="1">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c r="AH844" s="321"/>
    </row>
    <row r="845" spans="1:34" ht="12.75" customHeight="1">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c r="AH845" s="321"/>
    </row>
    <row r="846" spans="1:34" ht="12.75" customHeight="1">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c r="AH846" s="321"/>
    </row>
    <row r="847" spans="1:34" ht="12.75" customHeight="1">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c r="AH847" s="321"/>
    </row>
    <row r="848" spans="1:34" ht="12.75" customHeight="1">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c r="AH848" s="321"/>
    </row>
    <row r="849" spans="1:34" ht="12.75" customHeight="1">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c r="AH849" s="321"/>
    </row>
    <row r="850" spans="1:34" ht="12.75" customHeight="1">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c r="AH850" s="321"/>
    </row>
    <row r="851" spans="1:34" ht="12.75" customHeight="1">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c r="AH851" s="321"/>
    </row>
    <row r="852" spans="1:34" ht="12.75" customHeight="1">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c r="AH852" s="321"/>
    </row>
    <row r="853" spans="1:34" ht="12.75" customHeight="1">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c r="AH853" s="321"/>
    </row>
    <row r="854" spans="1:34" ht="12.75" customHeight="1">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c r="AH854" s="321"/>
    </row>
    <row r="855" spans="1:34" ht="12.75" customHeight="1">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c r="AH855" s="321"/>
    </row>
    <row r="856" spans="1:34" ht="12.75" customHeight="1">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c r="AH856" s="321"/>
    </row>
    <row r="857" spans="1:34" ht="12.75" customHeight="1">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c r="AH857" s="321"/>
    </row>
    <row r="858" spans="1:34" ht="12.75" customHeight="1">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c r="AH858" s="321"/>
    </row>
    <row r="859" spans="1:34" ht="12.75" customHeight="1">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c r="AH859" s="321"/>
    </row>
    <row r="860" spans="1:34" ht="12.75" customHeight="1">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c r="AH860" s="321"/>
    </row>
    <row r="861" spans="1:34" ht="12.75" customHeight="1">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c r="AH861" s="321"/>
    </row>
    <row r="862" spans="1:34" ht="12.75" customHeight="1">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c r="AH862" s="321"/>
    </row>
    <row r="863" spans="1:34" ht="12.75" customHeight="1">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c r="AH863" s="321"/>
    </row>
    <row r="864" spans="1:34" ht="12.75" customHeight="1">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c r="AH864" s="321"/>
    </row>
    <row r="865" spans="1:34" ht="12.75" customHeight="1">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c r="AH865" s="321"/>
    </row>
    <row r="866" spans="1:34" ht="12.75" customHeight="1">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c r="AH866" s="321"/>
    </row>
    <row r="867" spans="1:34" ht="12.75" customHeight="1">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c r="AH867" s="321"/>
    </row>
    <row r="868" spans="1:34" ht="12.75" customHeight="1">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c r="AH868" s="321"/>
    </row>
    <row r="869" spans="1:34" ht="12.75" customHeight="1">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c r="AH869" s="321"/>
    </row>
    <row r="870" spans="1:34" ht="12.75" customHeight="1">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c r="AH870" s="321"/>
    </row>
    <row r="871" spans="1:34" ht="12.75" customHeight="1">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c r="AH871" s="321"/>
    </row>
    <row r="872" spans="1:34" ht="12.75" customHeight="1">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c r="AH872" s="321"/>
    </row>
    <row r="873" spans="1:34" ht="12.75" customHeight="1">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c r="AH873" s="321"/>
    </row>
    <row r="874" spans="1:34" ht="12.75" customHeight="1">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c r="AH874" s="321"/>
    </row>
    <row r="875" spans="1:34" ht="12.75" customHeight="1">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c r="AH875" s="321"/>
    </row>
    <row r="876" spans="1:34" ht="12.75" customHeight="1">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c r="AH876" s="321"/>
    </row>
    <row r="877" spans="1:34" ht="12.75" customHeight="1">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c r="AH877" s="321"/>
    </row>
    <row r="878" spans="1:34" ht="12.75" customHeight="1">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c r="AH878" s="321"/>
    </row>
    <row r="879" spans="1:34" ht="12.75" customHeight="1">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c r="AH879" s="321"/>
    </row>
    <row r="880" spans="1:34" ht="12.75" customHeight="1">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c r="AH880" s="321"/>
    </row>
    <row r="881" spans="1:34" ht="12.75" customHeight="1">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c r="AH881" s="321"/>
    </row>
    <row r="882" spans="1:34" ht="12.75" customHeight="1">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c r="AH882" s="321"/>
    </row>
    <row r="883" spans="1:34" ht="12.75" customHeight="1">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c r="AH883" s="321"/>
    </row>
    <row r="884" spans="1:34" ht="12.75" customHeight="1">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c r="AH884" s="321"/>
    </row>
    <row r="885" spans="1:34" ht="12.75" customHeight="1">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c r="AH885" s="321"/>
    </row>
    <row r="886" spans="1:34" ht="12.75" customHeight="1">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c r="AH886" s="321"/>
    </row>
    <row r="887" spans="1:34" ht="12.75" customHeight="1">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c r="AH887" s="321"/>
    </row>
    <row r="888" spans="1:34" ht="12.75" customHeight="1">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c r="AH888" s="321"/>
    </row>
    <row r="889" spans="1:34" ht="12.75" customHeight="1">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c r="AH889" s="321"/>
    </row>
    <row r="890" spans="1:34" ht="12.75" customHeight="1">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c r="AH890" s="321"/>
    </row>
    <row r="891" spans="1:34" ht="12.75" customHeight="1">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c r="AH891" s="321"/>
    </row>
    <row r="892" spans="1:34" ht="12.75" customHeight="1">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c r="AH892" s="321"/>
    </row>
    <row r="893" spans="1:34" ht="12.75" customHeight="1">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c r="AH893" s="321"/>
    </row>
    <row r="894" spans="1:34" ht="12.75" customHeight="1">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c r="AH894" s="321"/>
    </row>
    <row r="895" spans="1:34" ht="12.75" customHeight="1">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c r="AH895" s="321"/>
    </row>
    <row r="896" spans="1:34" ht="12.75" customHeight="1">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c r="AH896" s="321"/>
    </row>
    <row r="897" spans="1:34" ht="12.75" customHeight="1">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c r="AH897" s="321"/>
    </row>
    <row r="898" spans="1:34" ht="12.75" customHeight="1">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c r="AH898" s="321"/>
    </row>
    <row r="899" spans="1:34" ht="12.75" customHeight="1">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c r="AH899" s="321"/>
    </row>
    <row r="900" spans="1:34" ht="12.75" customHeight="1">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c r="AH900" s="321"/>
    </row>
    <row r="901" spans="1:34" ht="12.75" customHeight="1">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c r="AH901" s="321"/>
    </row>
    <row r="902" spans="1:34" ht="12.75" customHeight="1">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c r="AH902" s="321"/>
    </row>
    <row r="903" spans="1:34" ht="12.75" customHeight="1">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c r="AH903" s="321"/>
    </row>
    <row r="904" spans="1:34" ht="12.75" customHeight="1">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c r="AH904" s="321"/>
    </row>
    <row r="905" spans="1:34" ht="12.75" customHeight="1">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c r="AH905" s="321"/>
    </row>
    <row r="906" spans="1:34" ht="12.75" customHeight="1">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c r="AH906" s="321"/>
    </row>
    <row r="907" spans="1:34" ht="12.75" customHeight="1">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c r="AH907" s="321"/>
    </row>
    <row r="908" spans="1:34" ht="12.75" customHeight="1">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c r="AH908" s="321"/>
    </row>
    <row r="909" spans="1:34" ht="12.75" customHeight="1">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c r="AH909" s="321"/>
    </row>
    <row r="910" spans="1:34" ht="12.75" customHeight="1">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c r="AH910" s="321"/>
    </row>
    <row r="911" spans="1:34" ht="12.75" customHeight="1">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c r="AH911" s="321"/>
    </row>
    <row r="912" spans="1:34" ht="12.75" customHeight="1">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c r="AH912" s="321"/>
    </row>
    <row r="913" spans="1:34" ht="12.75" customHeight="1">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c r="AH913" s="321"/>
    </row>
    <row r="914" spans="1:34" ht="12.75" customHeight="1">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c r="AH914" s="321"/>
    </row>
    <row r="915" spans="1:34" ht="12.75" customHeight="1">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c r="AH915" s="321"/>
    </row>
    <row r="916" spans="1:34" ht="12.75" customHeight="1">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c r="AH916" s="321"/>
    </row>
    <row r="917" spans="1:34" ht="12.75" customHeight="1">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c r="AH917" s="321"/>
    </row>
    <row r="918" spans="1:34" ht="12.75" customHeight="1">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c r="AH918" s="321"/>
    </row>
    <row r="919" spans="1:34" ht="12.75" customHeight="1">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c r="AH919" s="321"/>
    </row>
    <row r="920" spans="1:34" ht="12.75" customHeight="1">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c r="AH920" s="321"/>
    </row>
    <row r="921" spans="1:34" ht="12.75" customHeight="1">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c r="AH921" s="321"/>
    </row>
    <row r="922" spans="1:34" ht="12.75" customHeight="1">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c r="AH922" s="321"/>
    </row>
    <row r="923" spans="1:34" ht="12.75" customHeight="1">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c r="AH923" s="321"/>
    </row>
    <row r="924" spans="1:34" ht="12.75" customHeight="1">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c r="AH924" s="321"/>
    </row>
    <row r="925" spans="1:34" ht="12.75" customHeight="1">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c r="AH925" s="321"/>
    </row>
    <row r="926" spans="1:34" ht="12.75" customHeight="1">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c r="AH926" s="321"/>
    </row>
    <row r="927" spans="1:34" ht="12.75" customHeight="1">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c r="AH927" s="321"/>
    </row>
    <row r="928" spans="1:34" ht="12.75" customHeight="1">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c r="AH928" s="321"/>
    </row>
    <row r="929" spans="1:34" ht="12.75" customHeight="1">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c r="AH929" s="321"/>
    </row>
    <row r="930" spans="1:34" ht="12.75" customHeight="1">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c r="AH930" s="321"/>
    </row>
    <row r="931" spans="1:34" ht="12.75" customHeight="1">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c r="AH931" s="321"/>
    </row>
    <row r="932" spans="1:34" ht="12.75" customHeight="1">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c r="AH932" s="321"/>
    </row>
    <row r="933" spans="1:34" ht="12.75" customHeight="1">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c r="AH933" s="321"/>
    </row>
    <row r="934" spans="1:34" ht="12.75" customHeight="1">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c r="AH934" s="321"/>
    </row>
    <row r="935" spans="1:34" ht="12.75" customHeight="1">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c r="AH935" s="321"/>
    </row>
    <row r="936" spans="1:34" ht="12.75" customHeight="1">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c r="AH936" s="321"/>
    </row>
    <row r="937" spans="1:34" ht="12.75" customHeight="1">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c r="AH937" s="321"/>
    </row>
    <row r="938" spans="1:34" ht="12.75" customHeight="1">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c r="AH938" s="321"/>
    </row>
    <row r="939" spans="1:34" ht="12.75" customHeight="1">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c r="AH939" s="321"/>
    </row>
    <row r="940" spans="1:34" ht="12.75" customHeight="1">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c r="AH940" s="321"/>
    </row>
    <row r="941" spans="1:34" ht="12.75" customHeight="1">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c r="AH941" s="321"/>
    </row>
    <row r="942" spans="1:34" ht="12.75" customHeight="1">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c r="AH942" s="321"/>
    </row>
    <row r="943" spans="1:34" ht="12.75" customHeight="1">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c r="AH943" s="321"/>
    </row>
    <row r="944" spans="1:34" ht="12.75" customHeight="1">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c r="AH944" s="321"/>
    </row>
    <row r="945" spans="1:34" ht="12.75" customHeight="1">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c r="AH945" s="321"/>
    </row>
    <row r="946" spans="1:34" ht="12.75" customHeight="1">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c r="AH946" s="321"/>
    </row>
    <row r="947" spans="1:34" ht="12.75" customHeight="1">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c r="AH947" s="321"/>
    </row>
    <row r="948" spans="1:34" ht="12.75" customHeight="1">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c r="AH948" s="321"/>
    </row>
    <row r="949" spans="1:34" ht="12.75" customHeight="1">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c r="AH949" s="321"/>
    </row>
    <row r="950" spans="1:34" ht="12.75" customHeight="1">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c r="AH950" s="321"/>
    </row>
    <row r="951" spans="1:34" ht="12.75" customHeight="1">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c r="AH951" s="321"/>
    </row>
    <row r="952" spans="1:34" ht="12.75" customHeight="1">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c r="AH952" s="321"/>
    </row>
    <row r="953" spans="1:34" ht="12.75" customHeight="1">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c r="AH953" s="321"/>
    </row>
    <row r="954" spans="1:34" ht="12.75" customHeight="1">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c r="AH954" s="321"/>
    </row>
    <row r="955" spans="1:34" ht="12.75" customHeight="1">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c r="AH955" s="321"/>
    </row>
    <row r="956" spans="1:34" ht="12.75" customHeight="1">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c r="AH956" s="321"/>
    </row>
    <row r="957" spans="1:34" ht="12.75" customHeight="1">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c r="AH957" s="321"/>
    </row>
    <row r="958" spans="1:34" ht="12.75" customHeight="1">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c r="AH958" s="321"/>
    </row>
    <row r="959" spans="1:34" ht="12.75" customHeight="1">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c r="AH959" s="321"/>
    </row>
    <row r="960" spans="1:34" ht="12.75" customHeight="1">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c r="AH960" s="321"/>
    </row>
    <row r="961" spans="1:34" ht="12.75" customHeight="1">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c r="AH961" s="321"/>
    </row>
    <row r="962" spans="1:34" ht="12.75" customHeight="1">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c r="AH962" s="321"/>
    </row>
    <row r="963" spans="1:34" ht="12.75" customHeight="1">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c r="AH963" s="321"/>
    </row>
    <row r="964" spans="1:34" ht="12.75" customHeight="1">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c r="AH964" s="321"/>
    </row>
    <row r="965" spans="1:34" ht="12.75" customHeight="1">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c r="AH965" s="321"/>
    </row>
    <row r="966" spans="1:34" ht="12.75" customHeight="1">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c r="AH966" s="321"/>
    </row>
    <row r="967" spans="1:34" ht="12.75" customHeight="1">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c r="AH967" s="321"/>
    </row>
    <row r="968" spans="1:34" ht="12.75" customHeight="1">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c r="AH968" s="321"/>
    </row>
    <row r="969" spans="1:34" ht="12.75" customHeight="1">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c r="AH969" s="321"/>
    </row>
    <row r="970" spans="1:34" ht="12.75" customHeight="1">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c r="AH970" s="321"/>
    </row>
    <row r="971" spans="1:34" ht="12.75" customHeight="1">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c r="AH971" s="321"/>
    </row>
    <row r="972" spans="1:34" ht="12.75" customHeight="1">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c r="AH972" s="321"/>
    </row>
    <row r="973" spans="1:34" ht="12.75" customHeight="1">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c r="AH973" s="321"/>
    </row>
    <row r="974" spans="1:34" ht="12.75" customHeight="1">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c r="AH974" s="321"/>
    </row>
    <row r="975" spans="1:34" ht="12.75" customHeight="1">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c r="AH975" s="321"/>
    </row>
    <row r="976" spans="1:34" ht="12.75" customHeight="1">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c r="AH976" s="321"/>
    </row>
    <row r="977" spans="1:34" ht="12.75" customHeight="1">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c r="AH977" s="321"/>
    </row>
    <row r="978" spans="1:34" ht="12.75" customHeight="1">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c r="AH978" s="321"/>
    </row>
    <row r="979" spans="1:34" ht="12.75" customHeight="1">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c r="AH979" s="321"/>
    </row>
    <row r="980" spans="1:34" ht="12.75" customHeight="1">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c r="AH980" s="321"/>
    </row>
    <row r="981" spans="1:34" ht="12.75" customHeight="1">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c r="AH981" s="321"/>
    </row>
    <row r="982" spans="1:34" ht="12.75" customHeight="1">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c r="AH982" s="321"/>
    </row>
    <row r="983" spans="1:34" ht="12.75" customHeight="1">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c r="AH983" s="321"/>
    </row>
    <row r="984" spans="1:34" ht="12.75" customHeight="1">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c r="AH984" s="321"/>
    </row>
    <row r="985" spans="1:34" ht="12.75" customHeight="1">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c r="AH985" s="321"/>
    </row>
    <row r="986" spans="1:34" ht="12.75" customHeight="1">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c r="AH986" s="321"/>
    </row>
    <row r="987" spans="1:34" ht="12.75" customHeight="1">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c r="AH987" s="321"/>
    </row>
    <row r="988" spans="1:34" ht="12.75" customHeight="1">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c r="AH988" s="321"/>
    </row>
    <row r="989" spans="1:34" ht="12.75" customHeight="1">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c r="AH989" s="321"/>
    </row>
    <row r="990" spans="1:34" ht="12.75" customHeight="1">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c r="AH990" s="321"/>
    </row>
    <row r="991" spans="1:34" ht="12.75" customHeight="1">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c r="AH991" s="321"/>
    </row>
    <row r="992" spans="1:34" ht="12.75" customHeight="1">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c r="AH992" s="321"/>
    </row>
    <row r="993" spans="1:34" ht="12.75" customHeight="1">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c r="AH993" s="321"/>
    </row>
    <row r="994" spans="1:34" ht="12.75" customHeight="1">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c r="AH994" s="321"/>
    </row>
    <row r="995" spans="1:34" ht="12.75" customHeight="1">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c r="AH995" s="321"/>
    </row>
    <row r="996" spans="1:34" ht="12.75" customHeight="1">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c r="AH996" s="321"/>
    </row>
    <row r="997" spans="1:34" ht="12.75" customHeight="1">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c r="AH997" s="321"/>
    </row>
    <row r="998" spans="1:34" ht="12.75" customHeight="1">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c r="AH998" s="321"/>
    </row>
    <row r="999" spans="1:34" ht="12.75" customHeight="1">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c r="AH999" s="321"/>
    </row>
    <row r="1000" spans="1:34" ht="12.75" customHeight="1">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c r="AH1000" s="321"/>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ht="14.45">
      <c r="A1" s="1000" t="s">
        <v>825</v>
      </c>
    </row>
    <row r="3" spans="1:15" ht="14.45">
      <c r="A3" s="1000" t="s">
        <v>826</v>
      </c>
      <c r="C3" s="1000" t="s">
        <v>827</v>
      </c>
      <c r="E3" s="1000" t="s">
        <v>828</v>
      </c>
      <c r="G3" s="1000" t="s">
        <v>829</v>
      </c>
      <c r="I3" s="1000" t="s">
        <v>830</v>
      </c>
      <c r="K3" s="1000" t="s">
        <v>831</v>
      </c>
      <c r="M3" s="1000" t="s">
        <v>832</v>
      </c>
      <c r="O3" s="1000" t="s">
        <v>833</v>
      </c>
    </row>
    <row r="5" spans="1:15" ht="14.45">
      <c r="A5" s="1000" t="s">
        <v>21</v>
      </c>
      <c r="C5" s="1000" t="s">
        <v>834</v>
      </c>
      <c r="D5" s="1000">
        <v>1</v>
      </c>
      <c r="E5" s="1000" t="s">
        <v>835</v>
      </c>
      <c r="G5" s="1000" t="s">
        <v>15</v>
      </c>
      <c r="I5" s="1000" t="s">
        <v>836</v>
      </c>
      <c r="K5" s="1000" t="s">
        <v>674</v>
      </c>
      <c r="M5" s="1000" t="s">
        <v>126</v>
      </c>
      <c r="O5" s="1000" t="s">
        <v>837</v>
      </c>
    </row>
    <row r="6" spans="1:15" ht="14.45">
      <c r="A6" s="1000" t="s">
        <v>33</v>
      </c>
      <c r="C6" s="1000" t="s">
        <v>838</v>
      </c>
      <c r="D6" s="1000">
        <v>2</v>
      </c>
      <c r="E6" s="1000" t="s">
        <v>839</v>
      </c>
      <c r="G6" s="1000" t="s">
        <v>27</v>
      </c>
      <c r="I6" s="1000" t="s">
        <v>840</v>
      </c>
      <c r="M6" s="1000" t="s">
        <v>748</v>
      </c>
      <c r="O6" s="1000" t="s">
        <v>841</v>
      </c>
    </row>
    <row r="7" spans="1:15" ht="14.45">
      <c r="A7" s="1000" t="s">
        <v>23</v>
      </c>
      <c r="D7" s="1000">
        <v>3</v>
      </c>
      <c r="E7" s="1000" t="s">
        <v>842</v>
      </c>
      <c r="G7" s="1000" t="s">
        <v>46</v>
      </c>
      <c r="I7" s="1000" t="s">
        <v>20</v>
      </c>
      <c r="M7" s="1000" t="s">
        <v>778</v>
      </c>
      <c r="O7" s="1000" t="s">
        <v>843</v>
      </c>
    </row>
    <row r="8" spans="1:15" ht="14.45">
      <c r="D8" s="1000">
        <v>4</v>
      </c>
      <c r="E8" s="1000" t="s">
        <v>844</v>
      </c>
      <c r="G8" s="1000" t="s">
        <v>26</v>
      </c>
      <c r="I8" s="1000" t="s">
        <v>42</v>
      </c>
      <c r="M8" s="1000" t="s">
        <v>805</v>
      </c>
      <c r="O8" s="1000" t="s">
        <v>845</v>
      </c>
    </row>
    <row r="9" spans="1:15" ht="14.45">
      <c r="D9" s="1000">
        <v>5</v>
      </c>
      <c r="E9" s="1000" t="s">
        <v>846</v>
      </c>
      <c r="G9" s="1000" t="s">
        <v>847</v>
      </c>
      <c r="I9" s="1000" t="s">
        <v>57</v>
      </c>
      <c r="O9" s="1000" t="s">
        <v>848</v>
      </c>
    </row>
    <row r="10" spans="1:15" ht="14.45">
      <c r="D10" s="1000">
        <v>6</v>
      </c>
      <c r="E10" s="1000" t="s">
        <v>849</v>
      </c>
      <c r="G10" s="1000" t="s">
        <v>850</v>
      </c>
      <c r="I10" s="1000" t="s">
        <v>62</v>
      </c>
      <c r="O10" s="1000" t="s">
        <v>851</v>
      </c>
    </row>
    <row r="11" spans="1:15" ht="14.45">
      <c r="D11" s="1000">
        <v>7</v>
      </c>
      <c r="E11" s="1000" t="s">
        <v>852</v>
      </c>
      <c r="I11" s="1000" t="s">
        <v>850</v>
      </c>
    </row>
    <row r="12" spans="1:15" ht="14.45">
      <c r="D12" s="1000">
        <v>8</v>
      </c>
      <c r="E12" s="1000" t="s">
        <v>853</v>
      </c>
    </row>
    <row r="13" spans="1:15" ht="14.45">
      <c r="D13" s="1000">
        <v>9</v>
      </c>
      <c r="E13" s="1000" t="s">
        <v>854</v>
      </c>
    </row>
    <row r="14" spans="1:15" ht="14.45">
      <c r="D14" s="1000">
        <v>10</v>
      </c>
      <c r="E14" s="1000" t="s">
        <v>855</v>
      </c>
    </row>
    <row r="15" spans="1:15" ht="14.45">
      <c r="D15" s="1000">
        <v>11</v>
      </c>
      <c r="E15" s="1000" t="s">
        <v>856</v>
      </c>
    </row>
    <row r="16" spans="1:15" ht="14.45">
      <c r="D16" s="1000">
        <v>12</v>
      </c>
      <c r="E16" s="1000" t="s">
        <v>857</v>
      </c>
    </row>
    <row r="17" spans="4:14" ht="14.45">
      <c r="D17" s="1000">
        <v>13</v>
      </c>
      <c r="E17" s="1000" t="s">
        <v>858</v>
      </c>
    </row>
    <row r="18" spans="4:14" ht="14.45">
      <c r="D18" s="1000">
        <v>14</v>
      </c>
      <c r="E18" s="1000" t="s">
        <v>859</v>
      </c>
    </row>
    <row r="19" spans="4:14" ht="14.45">
      <c r="D19" s="1000">
        <v>15</v>
      </c>
      <c r="E19" s="1000" t="s">
        <v>860</v>
      </c>
    </row>
    <row r="20" spans="4:14" ht="14.45">
      <c r="D20" s="1000">
        <v>16</v>
      </c>
      <c r="E20" s="1000" t="s">
        <v>861</v>
      </c>
    </row>
    <row r="21" spans="4:14" ht="15.75" customHeight="1">
      <c r="D21" s="1000">
        <v>17</v>
      </c>
      <c r="E21" s="1000" t="s">
        <v>862</v>
      </c>
      <c r="I21" s="1000" t="s">
        <v>863</v>
      </c>
      <c r="N21" s="1000" t="s">
        <v>864</v>
      </c>
    </row>
    <row r="22" spans="4:14" ht="15.75" customHeight="1">
      <c r="D22" s="1000">
        <v>18</v>
      </c>
      <c r="E22" s="1000" t="s">
        <v>865</v>
      </c>
    </row>
    <row r="23" spans="4:14" ht="15.75" customHeight="1">
      <c r="D23" s="1000">
        <v>19</v>
      </c>
      <c r="E23" s="1000" t="s">
        <v>866</v>
      </c>
      <c r="I23" s="1000" t="s">
        <v>867</v>
      </c>
      <c r="N23" s="1000" t="s">
        <v>868</v>
      </c>
    </row>
    <row r="24" spans="4:14" ht="15.75" customHeight="1">
      <c r="D24" s="1000">
        <v>20</v>
      </c>
      <c r="E24" s="1000" t="s">
        <v>869</v>
      </c>
      <c r="I24" s="1000" t="s">
        <v>870</v>
      </c>
      <c r="N24" s="1000" t="s">
        <v>871</v>
      </c>
    </row>
    <row r="25" spans="4:14" ht="15.75" customHeight="1">
      <c r="I25" s="1000" t="s">
        <v>872</v>
      </c>
      <c r="N25" s="1000" t="s">
        <v>873</v>
      </c>
    </row>
    <row r="26" spans="4:14" ht="15.75" customHeight="1">
      <c r="I26" s="1000" t="s">
        <v>874</v>
      </c>
      <c r="N26" s="1000" t="s">
        <v>875</v>
      </c>
    </row>
    <row r="27" spans="4:14" ht="15.75" customHeight="1">
      <c r="I27" s="1000" t="s">
        <v>876</v>
      </c>
      <c r="N27" s="1000" t="s">
        <v>877</v>
      </c>
    </row>
    <row r="28" spans="4:14" ht="15.75" customHeight="1">
      <c r="N28" s="1000" t="s">
        <v>878</v>
      </c>
    </row>
    <row r="29" spans="4:14" ht="15.75" customHeight="1">
      <c r="N29" s="1000" t="s">
        <v>879</v>
      </c>
    </row>
    <row r="30" spans="4:14" ht="15.75" customHeight="1">
      <c r="I30" s="1000" t="s">
        <v>880</v>
      </c>
      <c r="N30" s="1000" t="s">
        <v>881</v>
      </c>
    </row>
    <row r="31" spans="4:14" ht="15.75" customHeight="1">
      <c r="N31" s="1000" t="s">
        <v>882</v>
      </c>
    </row>
    <row r="32" spans="4:14" ht="15.75" customHeight="1">
      <c r="I32" s="1000" t="s">
        <v>883</v>
      </c>
      <c r="N32" s="1000" t="s">
        <v>884</v>
      </c>
    </row>
    <row r="33" spans="8:14" ht="15.75" customHeight="1">
      <c r="I33" s="1000" t="s">
        <v>885</v>
      </c>
      <c r="N33" s="1000" t="s">
        <v>886</v>
      </c>
    </row>
    <row r="34" spans="8:14" ht="15.75" customHeight="1">
      <c r="I34" s="1000" t="s">
        <v>887</v>
      </c>
    </row>
    <row r="35" spans="8:14" ht="15.75" customHeight="1">
      <c r="I35" s="1000" t="s">
        <v>888</v>
      </c>
    </row>
    <row r="36" spans="8:14" ht="15.75" customHeight="1"/>
    <row r="37" spans="8:14" ht="15.75" customHeight="1"/>
    <row r="38" spans="8:14" ht="15.75" customHeight="1">
      <c r="I38" s="1000" t="s">
        <v>889</v>
      </c>
      <c r="L38" s="1000" t="s">
        <v>890</v>
      </c>
      <c r="M38" s="1000" t="s">
        <v>891</v>
      </c>
      <c r="N38" s="1000" t="s">
        <v>892</v>
      </c>
    </row>
    <row r="39" spans="8:14" ht="15.75" customHeight="1"/>
    <row r="40" spans="8:14" ht="15.75" customHeight="1">
      <c r="H40" s="1000" t="s">
        <v>893</v>
      </c>
      <c r="I40" s="1000" t="s">
        <v>894</v>
      </c>
      <c r="L40" s="53" t="s">
        <v>895</v>
      </c>
      <c r="M40" s="1000" t="s">
        <v>896</v>
      </c>
      <c r="N40" s="1000" t="s">
        <v>897</v>
      </c>
    </row>
    <row r="41" spans="8:14" ht="15.75" customHeight="1">
      <c r="I41" s="1000" t="s">
        <v>898</v>
      </c>
      <c r="L41" s="53" t="s">
        <v>899</v>
      </c>
      <c r="M41" s="1000" t="s">
        <v>900</v>
      </c>
      <c r="N41" s="1000" t="s">
        <v>901</v>
      </c>
    </row>
    <row r="42" spans="8:14" ht="15.75" customHeight="1">
      <c r="I42" s="1000" t="s">
        <v>902</v>
      </c>
      <c r="L42" s="53" t="s">
        <v>903</v>
      </c>
      <c r="N42" s="1000" t="s">
        <v>904</v>
      </c>
    </row>
    <row r="43" spans="8:14" ht="15.75" customHeight="1">
      <c r="I43" s="1000" t="s">
        <v>905</v>
      </c>
      <c r="L43" s="53" t="s">
        <v>906</v>
      </c>
      <c r="N43" s="1000" t="s">
        <v>907</v>
      </c>
    </row>
    <row r="44" spans="8:14" ht="15.75" customHeight="1">
      <c r="I44" s="1000" t="s">
        <v>908</v>
      </c>
      <c r="N44" s="1000" t="s">
        <v>909</v>
      </c>
    </row>
    <row r="45" spans="8:14" ht="15.75" customHeight="1">
      <c r="I45" s="1000" t="s">
        <v>910</v>
      </c>
      <c r="N45" s="1000" t="s">
        <v>911</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P129"/>
  <sheetViews>
    <sheetView showGridLines="0" topLeftCell="A63" zoomScale="60" zoomScaleNormal="60" zoomScaleSheetLayoutView="40" workbookViewId="0">
      <selection activeCell="B12" sqref="B12"/>
    </sheetView>
  </sheetViews>
  <sheetFormatPr defaultColWidth="10.7109375" defaultRowHeight="13.9"/>
  <cols>
    <col min="1" max="1" width="49.7109375" style="68" customWidth="1"/>
    <col min="2" max="8" width="35.7109375" style="68" customWidth="1"/>
    <col min="9" max="9" width="41.42578125" style="68" customWidth="1"/>
    <col min="10" max="13" width="35.7109375" style="68" customWidth="1"/>
    <col min="14" max="15" width="18.140625" style="68" customWidth="1"/>
    <col min="16" max="16" width="29.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3" customFormat="1" ht="32.25" customHeight="1" thickBot="1">
      <c r="A1" s="537"/>
      <c r="B1" s="517" t="s">
        <v>182</v>
      </c>
      <c r="C1" s="518"/>
      <c r="D1" s="518"/>
      <c r="E1" s="518"/>
      <c r="F1" s="518"/>
      <c r="G1" s="518"/>
      <c r="H1" s="518"/>
      <c r="I1" s="518"/>
      <c r="J1" s="518"/>
      <c r="K1" s="518"/>
      <c r="L1" s="519"/>
      <c r="M1" s="514" t="s">
        <v>183</v>
      </c>
      <c r="N1" s="515"/>
      <c r="O1" s="516"/>
    </row>
    <row r="2" spans="1:15" s="153" customFormat="1" ht="30.75" customHeight="1" thickBot="1">
      <c r="A2" s="538"/>
      <c r="B2" s="520" t="s">
        <v>184</v>
      </c>
      <c r="C2" s="521"/>
      <c r="D2" s="521"/>
      <c r="E2" s="521"/>
      <c r="F2" s="521"/>
      <c r="G2" s="521"/>
      <c r="H2" s="521"/>
      <c r="I2" s="521"/>
      <c r="J2" s="521"/>
      <c r="K2" s="521"/>
      <c r="L2" s="522"/>
      <c r="M2" s="514" t="s">
        <v>185</v>
      </c>
      <c r="N2" s="515"/>
      <c r="O2" s="516"/>
    </row>
    <row r="3" spans="1:15" s="153" customFormat="1" ht="24" customHeight="1" thickBot="1">
      <c r="A3" s="538"/>
      <c r="B3" s="520" t="s">
        <v>186</v>
      </c>
      <c r="C3" s="521"/>
      <c r="D3" s="521"/>
      <c r="E3" s="521"/>
      <c r="F3" s="521"/>
      <c r="G3" s="521"/>
      <c r="H3" s="521"/>
      <c r="I3" s="521"/>
      <c r="J3" s="521"/>
      <c r="K3" s="521"/>
      <c r="L3" s="522"/>
      <c r="M3" s="514" t="s">
        <v>187</v>
      </c>
      <c r="N3" s="515"/>
      <c r="O3" s="516"/>
    </row>
    <row r="4" spans="1:15" s="153" customFormat="1" ht="21.75" customHeight="1" thickBot="1">
      <c r="A4" s="539"/>
      <c r="B4" s="523" t="s">
        <v>188</v>
      </c>
      <c r="C4" s="524"/>
      <c r="D4" s="524"/>
      <c r="E4" s="524"/>
      <c r="F4" s="524"/>
      <c r="G4" s="524"/>
      <c r="H4" s="524"/>
      <c r="I4" s="524"/>
      <c r="J4" s="524"/>
      <c r="K4" s="524"/>
      <c r="L4" s="525"/>
      <c r="M4" s="514" t="s">
        <v>189</v>
      </c>
      <c r="N4" s="515"/>
      <c r="O4" s="516"/>
    </row>
    <row r="5" spans="1:15" s="153" customFormat="1" ht="21.75" customHeight="1" thickBot="1">
      <c r="A5" s="154"/>
      <c r="B5" s="155"/>
      <c r="C5" s="155"/>
      <c r="D5" s="155"/>
      <c r="E5" s="155"/>
      <c r="F5" s="155"/>
      <c r="G5" s="155"/>
      <c r="H5" s="155"/>
      <c r="I5" s="155"/>
      <c r="J5" s="155"/>
      <c r="K5" s="155"/>
      <c r="L5" s="155"/>
      <c r="M5" s="156"/>
      <c r="N5" s="156"/>
      <c r="O5" s="156"/>
    </row>
    <row r="6" spans="1:15" s="153" customFormat="1" ht="21.75" customHeight="1" thickBot="1">
      <c r="A6" s="124" t="s">
        <v>190</v>
      </c>
      <c r="B6" s="547" t="s">
        <v>191</v>
      </c>
      <c r="C6" s="548"/>
      <c r="D6" s="548"/>
      <c r="E6" s="548"/>
      <c r="F6" s="548"/>
      <c r="G6" s="548"/>
      <c r="H6" s="548"/>
      <c r="I6" s="548"/>
      <c r="J6" s="548"/>
      <c r="K6" s="549"/>
      <c r="L6" s="257" t="s">
        <v>192</v>
      </c>
      <c r="M6" s="550">
        <v>2024110010300</v>
      </c>
      <c r="N6" s="551"/>
      <c r="O6" s="552"/>
    </row>
    <row r="7" spans="1:15" s="153" customFormat="1" ht="21.75" customHeight="1" thickBot="1">
      <c r="A7" s="154"/>
      <c r="B7" s="155"/>
      <c r="C7" s="155"/>
      <c r="D7" s="155"/>
      <c r="E7" s="155"/>
      <c r="F7" s="155"/>
      <c r="G7" s="155"/>
      <c r="H7" s="155"/>
      <c r="I7" s="155"/>
      <c r="J7" s="155"/>
      <c r="K7" s="155"/>
      <c r="L7" s="155"/>
      <c r="M7" s="156"/>
      <c r="N7" s="156"/>
      <c r="O7" s="156"/>
    </row>
    <row r="8" spans="1:15" s="153" customFormat="1" ht="21.75" customHeight="1" thickBot="1">
      <c r="A8" s="541" t="s">
        <v>193</v>
      </c>
      <c r="B8" s="257" t="s">
        <v>194</v>
      </c>
      <c r="C8" s="216"/>
      <c r="D8" s="257" t="s">
        <v>195</v>
      </c>
      <c r="E8" s="216"/>
      <c r="F8" s="257" t="s">
        <v>196</v>
      </c>
      <c r="G8" s="216"/>
      <c r="H8" s="257" t="s">
        <v>197</v>
      </c>
      <c r="I8" s="217" t="s">
        <v>198</v>
      </c>
      <c r="J8" s="505" t="s">
        <v>199</v>
      </c>
      <c r="K8" s="540"/>
      <c r="L8" s="256" t="s">
        <v>200</v>
      </c>
      <c r="M8" s="502"/>
      <c r="N8" s="502"/>
      <c r="O8" s="502"/>
    </row>
    <row r="9" spans="1:15" s="153" customFormat="1" ht="21.75" customHeight="1" thickBot="1">
      <c r="A9" s="541"/>
      <c r="B9" s="258" t="s">
        <v>201</v>
      </c>
      <c r="C9" s="218" t="s">
        <v>198</v>
      </c>
      <c r="D9" s="257" t="s">
        <v>202</v>
      </c>
      <c r="E9" s="219"/>
      <c r="F9" s="257" t="s">
        <v>203</v>
      </c>
      <c r="G9" s="219"/>
      <c r="H9" s="257" t="s">
        <v>204</v>
      </c>
      <c r="I9" s="217"/>
      <c r="J9" s="505"/>
      <c r="K9" s="540"/>
      <c r="L9" s="256" t="s">
        <v>205</v>
      </c>
      <c r="M9" s="502"/>
      <c r="N9" s="502"/>
      <c r="O9" s="502"/>
    </row>
    <row r="10" spans="1:15" s="153" customFormat="1" ht="21.75" customHeight="1" thickBot="1">
      <c r="A10" s="541"/>
      <c r="B10" s="257" t="s">
        <v>206</v>
      </c>
      <c r="C10" s="216"/>
      <c r="D10" s="257" t="s">
        <v>207</v>
      </c>
      <c r="E10" s="219"/>
      <c r="F10" s="257" t="s">
        <v>208</v>
      </c>
      <c r="G10" s="219"/>
      <c r="H10" s="257" t="s">
        <v>209</v>
      </c>
      <c r="I10" s="217"/>
      <c r="J10" s="505"/>
      <c r="K10" s="540"/>
      <c r="L10" s="256" t="s">
        <v>210</v>
      </c>
      <c r="M10" s="502" t="s">
        <v>198</v>
      </c>
      <c r="N10" s="502"/>
      <c r="O10" s="502"/>
    </row>
    <row r="11" spans="1:15" s="153" customFormat="1" ht="21.75" customHeight="1">
      <c r="A11" s="154"/>
      <c r="B11" s="155"/>
      <c r="C11" s="155"/>
      <c r="D11" s="155"/>
      <c r="E11" s="155"/>
      <c r="F11" s="155"/>
      <c r="G11" s="155"/>
      <c r="H11" s="155"/>
      <c r="I11" s="155"/>
      <c r="J11" s="155"/>
      <c r="K11" s="155"/>
      <c r="L11" s="155"/>
      <c r="M11" s="156"/>
      <c r="N11" s="156"/>
      <c r="O11" s="156"/>
    </row>
    <row r="12" spans="1:15" ht="15" customHeight="1" thickBot="1">
      <c r="A12" s="73"/>
      <c r="B12" s="74"/>
      <c r="C12" s="74"/>
      <c r="D12" s="76"/>
      <c r="E12" s="75"/>
      <c r="F12" s="75"/>
      <c r="G12" s="355"/>
      <c r="H12" s="355"/>
      <c r="I12" s="77"/>
      <c r="J12" s="77"/>
      <c r="K12" s="74"/>
      <c r="L12" s="74"/>
      <c r="M12" s="74"/>
      <c r="N12" s="74"/>
      <c r="O12" s="74"/>
    </row>
    <row r="13" spans="1:15" ht="15" customHeight="1">
      <c r="A13" s="544" t="s">
        <v>211</v>
      </c>
      <c r="B13" s="526" t="s">
        <v>212</v>
      </c>
      <c r="C13" s="527"/>
      <c r="D13" s="527"/>
      <c r="E13" s="527"/>
      <c r="F13" s="527"/>
      <c r="G13" s="527"/>
      <c r="H13" s="527"/>
      <c r="I13" s="527"/>
      <c r="J13" s="527"/>
      <c r="K13" s="527"/>
      <c r="L13" s="527"/>
      <c r="M13" s="527"/>
      <c r="N13" s="527"/>
      <c r="O13" s="528"/>
    </row>
    <row r="14" spans="1:15" ht="15" customHeight="1">
      <c r="A14" s="545"/>
      <c r="B14" s="529"/>
      <c r="C14" s="530"/>
      <c r="D14" s="530"/>
      <c r="E14" s="530"/>
      <c r="F14" s="530"/>
      <c r="G14" s="530"/>
      <c r="H14" s="530"/>
      <c r="I14" s="530"/>
      <c r="J14" s="530"/>
      <c r="K14" s="530"/>
      <c r="L14" s="530"/>
      <c r="M14" s="530"/>
      <c r="N14" s="530"/>
      <c r="O14" s="531"/>
    </row>
    <row r="15" spans="1:15" ht="15" customHeight="1" thickBot="1">
      <c r="A15" s="546"/>
      <c r="B15" s="532"/>
      <c r="C15" s="533"/>
      <c r="D15" s="533"/>
      <c r="E15" s="533"/>
      <c r="F15" s="533"/>
      <c r="G15" s="533"/>
      <c r="H15" s="533"/>
      <c r="I15" s="533"/>
      <c r="J15" s="533"/>
      <c r="K15" s="533"/>
      <c r="L15" s="533"/>
      <c r="M15" s="533"/>
      <c r="N15" s="533"/>
      <c r="O15" s="534"/>
    </row>
    <row r="16" spans="1:15" ht="9" customHeight="1" thickBot="1">
      <c r="A16" s="81"/>
      <c r="B16" s="152"/>
      <c r="C16" s="82"/>
      <c r="D16" s="82"/>
      <c r="E16" s="82"/>
      <c r="F16" s="82"/>
      <c r="G16" s="83"/>
      <c r="H16" s="83"/>
      <c r="I16" s="83"/>
      <c r="J16" s="83"/>
      <c r="K16" s="83"/>
      <c r="L16" s="84"/>
      <c r="M16" s="84"/>
      <c r="N16" s="84"/>
      <c r="O16" s="84"/>
    </row>
    <row r="17" spans="1:16" s="85" customFormat="1" ht="37.5" customHeight="1" thickBot="1">
      <c r="A17" s="124" t="s">
        <v>213</v>
      </c>
      <c r="B17" s="535" t="s">
        <v>214</v>
      </c>
      <c r="C17" s="535"/>
      <c r="D17" s="535"/>
      <c r="E17" s="535"/>
      <c r="F17" s="535"/>
      <c r="G17" s="541" t="s">
        <v>215</v>
      </c>
      <c r="H17" s="541"/>
      <c r="I17" s="536" t="s">
        <v>216</v>
      </c>
      <c r="J17" s="536"/>
      <c r="K17" s="536"/>
      <c r="L17" s="536"/>
      <c r="M17" s="536"/>
      <c r="N17" s="536"/>
      <c r="O17" s="536"/>
    </row>
    <row r="18" spans="1:16" ht="9" customHeight="1" thickBot="1">
      <c r="A18" s="81"/>
      <c r="B18" s="83"/>
      <c r="C18" s="82"/>
      <c r="D18" s="82"/>
      <c r="E18" s="82"/>
      <c r="F18" s="82"/>
      <c r="G18" s="83"/>
      <c r="H18" s="83"/>
      <c r="I18" s="83"/>
      <c r="J18" s="83"/>
      <c r="K18" s="83"/>
      <c r="L18" s="84"/>
      <c r="M18" s="84"/>
      <c r="N18" s="84"/>
      <c r="O18" s="84"/>
    </row>
    <row r="19" spans="1:16" ht="56.25" customHeight="1" thickBot="1">
      <c r="A19" s="124" t="s">
        <v>217</v>
      </c>
      <c r="B19" s="535" t="s">
        <v>218</v>
      </c>
      <c r="C19" s="535"/>
      <c r="D19" s="535"/>
      <c r="E19" s="535"/>
      <c r="F19" s="124" t="s">
        <v>219</v>
      </c>
      <c r="G19" s="542" t="s">
        <v>220</v>
      </c>
      <c r="H19" s="542"/>
      <c r="I19" s="542"/>
      <c r="J19" s="124" t="s">
        <v>221</v>
      </c>
      <c r="K19" s="535" t="s">
        <v>222</v>
      </c>
      <c r="L19" s="535"/>
      <c r="M19" s="535"/>
      <c r="N19" s="535"/>
      <c r="O19" s="535"/>
    </row>
    <row r="20" spans="1:16" ht="9" customHeight="1">
      <c r="A20" s="72"/>
      <c r="B20" s="69"/>
      <c r="C20" s="543"/>
      <c r="D20" s="543"/>
      <c r="E20" s="543"/>
      <c r="F20" s="543"/>
      <c r="G20" s="543"/>
      <c r="H20" s="543"/>
      <c r="I20" s="543"/>
      <c r="J20" s="543"/>
      <c r="K20" s="543"/>
      <c r="L20" s="543"/>
      <c r="M20" s="543"/>
      <c r="N20" s="543"/>
      <c r="O20" s="543"/>
    </row>
    <row r="22" spans="1:16" ht="16.5" customHeight="1" thickBot="1">
      <c r="A22" s="150"/>
      <c r="B22" s="151"/>
      <c r="C22" s="151"/>
      <c r="D22" s="151"/>
      <c r="E22" s="151"/>
      <c r="F22" s="151"/>
      <c r="G22" s="151"/>
      <c r="H22" s="151"/>
      <c r="I22" s="151"/>
      <c r="J22" s="151"/>
      <c r="K22" s="151"/>
      <c r="L22" s="151"/>
      <c r="M22" s="151"/>
      <c r="N22" s="151"/>
      <c r="O22" s="151"/>
    </row>
    <row r="23" spans="1:16" ht="31.9" customHeight="1" thickBot="1">
      <c r="A23" s="503" t="s">
        <v>223</v>
      </c>
      <c r="B23" s="504"/>
      <c r="C23" s="504"/>
      <c r="D23" s="504"/>
      <c r="E23" s="504"/>
      <c r="F23" s="504"/>
      <c r="G23" s="504"/>
      <c r="H23" s="504"/>
      <c r="I23" s="504"/>
      <c r="J23" s="504"/>
      <c r="K23" s="504"/>
      <c r="L23" s="504"/>
      <c r="M23" s="504"/>
      <c r="N23" s="504"/>
      <c r="O23" s="505"/>
    </row>
    <row r="24" spans="1:16" ht="31.9" customHeight="1" thickBot="1">
      <c r="A24" s="503" t="s">
        <v>224</v>
      </c>
      <c r="B24" s="504"/>
      <c r="C24" s="504"/>
      <c r="D24" s="504"/>
      <c r="E24" s="504"/>
      <c r="F24" s="504"/>
      <c r="G24" s="504"/>
      <c r="H24" s="504"/>
      <c r="I24" s="504"/>
      <c r="J24" s="504"/>
      <c r="K24" s="504"/>
      <c r="L24" s="504"/>
      <c r="M24" s="504"/>
      <c r="N24" s="504"/>
      <c r="O24" s="505"/>
    </row>
    <row r="25" spans="1:16" ht="31.9" customHeight="1" thickBot="1">
      <c r="A25" s="95"/>
      <c r="B25" s="86" t="s">
        <v>194</v>
      </c>
      <c r="C25" s="86" t="s">
        <v>195</v>
      </c>
      <c r="D25" s="86" t="s">
        <v>196</v>
      </c>
      <c r="E25" s="86" t="s">
        <v>197</v>
      </c>
      <c r="F25" s="86" t="s">
        <v>201</v>
      </c>
      <c r="G25" s="86" t="s">
        <v>202</v>
      </c>
      <c r="H25" s="86" t="s">
        <v>203</v>
      </c>
      <c r="I25" s="86" t="s">
        <v>204</v>
      </c>
      <c r="J25" s="86" t="s">
        <v>206</v>
      </c>
      <c r="K25" s="86" t="s">
        <v>207</v>
      </c>
      <c r="L25" s="86" t="s">
        <v>208</v>
      </c>
      <c r="M25" s="86" t="s">
        <v>209</v>
      </c>
      <c r="N25" s="87" t="s">
        <v>225</v>
      </c>
      <c r="O25" s="87" t="s">
        <v>226</v>
      </c>
    </row>
    <row r="26" spans="1:16" ht="31.9" customHeight="1">
      <c r="A26" s="89" t="s">
        <v>227</v>
      </c>
      <c r="B26" s="90">
        <f>4059760000+66534000</f>
        <v>4126294000</v>
      </c>
      <c r="C26" s="90"/>
      <c r="D26" s="90"/>
      <c r="E26" s="90"/>
      <c r="F26" s="90"/>
      <c r="G26" s="90">
        <v>85728000</v>
      </c>
      <c r="H26" s="88">
        <v>155947000</v>
      </c>
      <c r="I26" s="88">
        <v>57152000</v>
      </c>
      <c r="J26" s="88"/>
      <c r="K26" s="88"/>
      <c r="L26" s="88"/>
      <c r="M26" s="88"/>
      <c r="N26" s="394">
        <f>SUM(B26:M26)</f>
        <v>4425121000</v>
      </c>
      <c r="O26" s="441">
        <v>1</v>
      </c>
    </row>
    <row r="27" spans="1:16" ht="31.9" customHeight="1">
      <c r="A27" s="89" t="s">
        <v>228</v>
      </c>
      <c r="B27" s="417">
        <v>4059760000</v>
      </c>
      <c r="C27" s="90">
        <v>2997918</v>
      </c>
      <c r="D27" s="90">
        <v>4019568</v>
      </c>
      <c r="E27" s="417">
        <v>3497991</v>
      </c>
      <c r="F27" s="90">
        <v>3456726</v>
      </c>
      <c r="G27" s="90"/>
      <c r="H27" s="90"/>
      <c r="I27" s="90"/>
      <c r="J27" s="90"/>
      <c r="K27" s="90"/>
      <c r="L27" s="90"/>
      <c r="M27" s="90"/>
      <c r="N27" s="417">
        <f t="shared" ref="N27:N31" si="0">SUM(B27:M27)</f>
        <v>4073732203</v>
      </c>
      <c r="O27" s="123">
        <f>+(B27+C27+D27+E27+F27+G27+H27+I27+J27+K27+L27+M27)/N26</f>
        <v>0.92059227374799468</v>
      </c>
      <c r="P27" s="460">
        <f>+N27+ACTIVIDAD_2!N27+ACTIVIDAD_3!N27+ACTIVIDAD_4!N27+ACTIVIDAD_5!N27</f>
        <v>9697825946</v>
      </c>
    </row>
    <row r="28" spans="1:16" ht="31.9" customHeight="1">
      <c r="A28" s="89" t="s">
        <v>229</v>
      </c>
      <c r="B28" s="417">
        <v>0</v>
      </c>
      <c r="C28" s="90">
        <v>40409853</v>
      </c>
      <c r="D28" s="417">
        <v>480187769</v>
      </c>
      <c r="E28" s="417">
        <v>403251558</v>
      </c>
      <c r="F28" s="90">
        <v>414970659</v>
      </c>
      <c r="G28" s="90"/>
      <c r="H28" s="90"/>
      <c r="I28" s="90"/>
      <c r="J28" s="90"/>
      <c r="K28" s="90"/>
      <c r="L28" s="90"/>
      <c r="M28" s="90"/>
      <c r="N28" s="417">
        <f t="shared" si="0"/>
        <v>1338819839</v>
      </c>
      <c r="O28" s="123"/>
    </row>
    <row r="29" spans="1:16" ht="31.9" customHeight="1">
      <c r="A29" s="89" t="s">
        <v>230</v>
      </c>
      <c r="B29" s="417">
        <v>8621101</v>
      </c>
      <c r="C29" s="90">
        <v>94224500</v>
      </c>
      <c r="D29" s="417">
        <v>59019000</v>
      </c>
      <c r="E29" s="417">
        <v>48513000</v>
      </c>
      <c r="F29" s="90">
        <v>48513000</v>
      </c>
      <c r="G29" s="90">
        <v>48513000</v>
      </c>
      <c r="H29" s="90">
        <v>48513000</v>
      </c>
      <c r="I29" s="90">
        <v>46895899</v>
      </c>
      <c r="J29" s="90"/>
      <c r="K29" s="90"/>
      <c r="L29" s="90"/>
      <c r="M29" s="90"/>
      <c r="N29" s="417">
        <f t="shared" si="0"/>
        <v>402812500</v>
      </c>
      <c r="O29" s="443">
        <v>1</v>
      </c>
    </row>
    <row r="30" spans="1:16" ht="31.9" customHeight="1">
      <c r="A30" s="89" t="s">
        <v>231</v>
      </c>
      <c r="B30" s="417">
        <v>0</v>
      </c>
      <c r="C30" s="90"/>
      <c r="D30" s="90"/>
      <c r="E30" s="417">
        <v>10506000</v>
      </c>
      <c r="F30" s="90"/>
      <c r="G30" s="90"/>
      <c r="H30" s="90"/>
      <c r="I30" s="90"/>
      <c r="J30" s="90"/>
      <c r="K30" s="90"/>
      <c r="L30" s="90"/>
      <c r="M30" s="90"/>
      <c r="N30" s="417">
        <f t="shared" si="0"/>
        <v>10506000</v>
      </c>
      <c r="O30" s="91"/>
    </row>
    <row r="31" spans="1:16" ht="31.9" customHeight="1" thickBot="1">
      <c r="A31" s="92" t="s">
        <v>232</v>
      </c>
      <c r="B31" s="418">
        <v>7004000</v>
      </c>
      <c r="C31" s="93">
        <v>51212834</v>
      </c>
      <c r="D31" s="93">
        <v>78767266</v>
      </c>
      <c r="E31" s="418">
        <v>62431167</v>
      </c>
      <c r="F31" s="93">
        <v>48513000</v>
      </c>
      <c r="G31" s="93"/>
      <c r="H31" s="93"/>
      <c r="I31" s="93"/>
      <c r="J31" s="93"/>
      <c r="K31" s="93"/>
      <c r="L31" s="93"/>
      <c r="M31" s="93"/>
      <c r="N31" s="418">
        <f t="shared" si="0"/>
        <v>247928267</v>
      </c>
      <c r="O31" s="442">
        <f>+N31/N29</f>
        <v>0.61549298246702866</v>
      </c>
    </row>
    <row r="32" spans="1:16" s="94" customFormat="1" ht="16.5" customHeight="1"/>
    <row r="33" spans="1:10" s="94" customFormat="1" ht="17.25" customHeight="1">
      <c r="D33" s="408"/>
      <c r="F33" s="408"/>
    </row>
    <row r="34" spans="1:10" ht="5.25" customHeight="1" thickBot="1"/>
    <row r="35" spans="1:10" ht="48" customHeight="1" thickBot="1">
      <c r="A35" s="560" t="s">
        <v>233</v>
      </c>
      <c r="B35" s="561"/>
      <c r="C35" s="561"/>
      <c r="D35" s="561"/>
      <c r="E35" s="561"/>
      <c r="F35" s="561"/>
      <c r="G35" s="561"/>
      <c r="H35" s="561"/>
      <c r="I35" s="562"/>
      <c r="J35" s="99"/>
    </row>
    <row r="36" spans="1:10" ht="50.25" customHeight="1" thickBot="1">
      <c r="A36" s="108" t="s">
        <v>234</v>
      </c>
      <c r="B36" s="563" t="str">
        <f>+B13</f>
        <v>Iniciar 4600 casos de representación jurídica asignados por el Comité Técnico de Representación Jurídica</v>
      </c>
      <c r="C36" s="564"/>
      <c r="D36" s="564"/>
      <c r="E36" s="564"/>
      <c r="F36" s="564"/>
      <c r="G36" s="564"/>
      <c r="H36" s="564"/>
      <c r="I36" s="565"/>
      <c r="J36" s="97"/>
    </row>
    <row r="37" spans="1:10" ht="18.75" customHeight="1" thickBot="1">
      <c r="A37" s="575" t="s">
        <v>235</v>
      </c>
      <c r="B37" s="161">
        <v>2024</v>
      </c>
      <c r="C37" s="161">
        <v>2025</v>
      </c>
      <c r="D37" s="161">
        <v>2026</v>
      </c>
      <c r="E37" s="161">
        <v>2027</v>
      </c>
      <c r="F37" s="161" t="s">
        <v>236</v>
      </c>
      <c r="G37" s="577" t="s">
        <v>237</v>
      </c>
      <c r="H37" s="577" t="s">
        <v>21</v>
      </c>
      <c r="I37" s="577"/>
      <c r="J37" s="97"/>
    </row>
    <row r="38" spans="1:10" ht="50.25" customHeight="1" thickBot="1">
      <c r="A38" s="576"/>
      <c r="B38" s="419">
        <v>485</v>
      </c>
      <c r="C38" s="419">
        <v>1547</v>
      </c>
      <c r="D38" s="419">
        <v>1550</v>
      </c>
      <c r="E38" s="419">
        <v>1018</v>
      </c>
      <c r="F38" s="380">
        <f>SUM(B38:E38)</f>
        <v>4600</v>
      </c>
      <c r="G38" s="577"/>
      <c r="H38" s="577"/>
      <c r="I38" s="577"/>
      <c r="J38" s="97"/>
    </row>
    <row r="39" spans="1:10" ht="52.5" customHeight="1" thickBot="1">
      <c r="A39" s="109" t="s">
        <v>238</v>
      </c>
      <c r="B39" s="566">
        <v>0.2</v>
      </c>
      <c r="C39" s="567"/>
      <c r="D39" s="572" t="s">
        <v>239</v>
      </c>
      <c r="E39" s="573"/>
      <c r="F39" s="573"/>
      <c r="G39" s="573"/>
      <c r="H39" s="573"/>
      <c r="I39" s="574"/>
    </row>
    <row r="40" spans="1:10" s="98" customFormat="1" ht="83.25" customHeight="1" thickBot="1">
      <c r="A40" s="575" t="s">
        <v>240</v>
      </c>
      <c r="B40" s="109" t="s">
        <v>241</v>
      </c>
      <c r="C40" s="108" t="s">
        <v>242</v>
      </c>
      <c r="D40" s="558" t="s">
        <v>243</v>
      </c>
      <c r="E40" s="559"/>
      <c r="F40" s="558" t="s">
        <v>244</v>
      </c>
      <c r="G40" s="559"/>
      <c r="H40" s="110" t="s">
        <v>245</v>
      </c>
      <c r="I40" s="112" t="s">
        <v>246</v>
      </c>
    </row>
    <row r="41" spans="1:10" ht="325.14999999999998" customHeight="1" thickBot="1">
      <c r="A41" s="576"/>
      <c r="B41" s="409">
        <v>20</v>
      </c>
      <c r="C41" s="103">
        <v>23</v>
      </c>
      <c r="D41" s="568" t="s">
        <v>247</v>
      </c>
      <c r="E41" s="569"/>
      <c r="F41" s="568" t="s">
        <v>247</v>
      </c>
      <c r="G41" s="569"/>
      <c r="H41" s="429" t="s">
        <v>248</v>
      </c>
      <c r="I41" s="101" t="s">
        <v>249</v>
      </c>
    </row>
    <row r="42" spans="1:10" s="98" customFormat="1" ht="83.25" customHeight="1" thickBot="1">
      <c r="A42" s="575" t="s">
        <v>250</v>
      </c>
      <c r="B42" s="111" t="s">
        <v>241</v>
      </c>
      <c r="C42" s="110" t="s">
        <v>242</v>
      </c>
      <c r="D42" s="558" t="s">
        <v>243</v>
      </c>
      <c r="E42" s="559"/>
      <c r="F42" s="558" t="s">
        <v>244</v>
      </c>
      <c r="G42" s="559"/>
      <c r="H42" s="110" t="s">
        <v>245</v>
      </c>
      <c r="I42" s="112" t="s">
        <v>246</v>
      </c>
    </row>
    <row r="43" spans="1:10" ht="263.25" customHeight="1" thickBot="1">
      <c r="A43" s="576"/>
      <c r="B43" s="409">
        <v>79</v>
      </c>
      <c r="C43" s="103">
        <v>95</v>
      </c>
      <c r="D43" s="570" t="s">
        <v>251</v>
      </c>
      <c r="E43" s="571"/>
      <c r="F43" s="570" t="s">
        <v>252</v>
      </c>
      <c r="G43" s="571"/>
      <c r="H43" s="452" t="s">
        <v>253</v>
      </c>
      <c r="I43" s="453" t="s">
        <v>254</v>
      </c>
    </row>
    <row r="44" spans="1:10" s="98" customFormat="1" ht="83.25" customHeight="1" thickBot="1">
      <c r="A44" s="575" t="s">
        <v>255</v>
      </c>
      <c r="B44" s="111" t="s">
        <v>241</v>
      </c>
      <c r="C44" s="110" t="s">
        <v>242</v>
      </c>
      <c r="D44" s="558" t="s">
        <v>243</v>
      </c>
      <c r="E44" s="559"/>
      <c r="F44" s="558" t="s">
        <v>244</v>
      </c>
      <c r="G44" s="559"/>
      <c r="H44" s="110" t="s">
        <v>245</v>
      </c>
      <c r="I44" s="112" t="s">
        <v>246</v>
      </c>
    </row>
    <row r="45" spans="1:10" ht="394.9" customHeight="1" thickBot="1">
      <c r="A45" s="576"/>
      <c r="B45" s="409">
        <v>158</v>
      </c>
      <c r="C45" s="103">
        <v>119</v>
      </c>
      <c r="D45" s="570" t="s">
        <v>256</v>
      </c>
      <c r="E45" s="571"/>
      <c r="F45" s="570" t="s">
        <v>257</v>
      </c>
      <c r="G45" s="571"/>
      <c r="H45" s="473" t="s">
        <v>258</v>
      </c>
      <c r="I45" s="453" t="s">
        <v>259</v>
      </c>
    </row>
    <row r="46" spans="1:10" s="98" customFormat="1" ht="83.25" customHeight="1" thickBot="1">
      <c r="A46" s="575" t="s">
        <v>260</v>
      </c>
      <c r="B46" s="111" t="s">
        <v>241</v>
      </c>
      <c r="C46" s="111" t="s">
        <v>242</v>
      </c>
      <c r="D46" s="558" t="s">
        <v>243</v>
      </c>
      <c r="E46" s="559"/>
      <c r="F46" s="558" t="s">
        <v>244</v>
      </c>
      <c r="G46" s="559"/>
      <c r="H46" s="110" t="s">
        <v>245</v>
      </c>
      <c r="I46" s="110" t="s">
        <v>246</v>
      </c>
    </row>
    <row r="47" spans="1:10" ht="409.15" customHeight="1" thickBot="1">
      <c r="A47" s="576"/>
      <c r="B47" s="409">
        <v>158</v>
      </c>
      <c r="C47" s="103">
        <v>114</v>
      </c>
      <c r="D47" s="570" t="s">
        <v>261</v>
      </c>
      <c r="E47" s="571"/>
      <c r="F47" s="570" t="s">
        <v>262</v>
      </c>
      <c r="G47" s="571"/>
      <c r="H47" s="473" t="s">
        <v>263</v>
      </c>
      <c r="I47" s="453" t="s">
        <v>264</v>
      </c>
    </row>
    <row r="48" spans="1:10" s="98" customFormat="1" ht="83.25" customHeight="1" thickBot="1">
      <c r="A48" s="575" t="s">
        <v>265</v>
      </c>
      <c r="B48" s="111" t="s">
        <v>241</v>
      </c>
      <c r="C48" s="110" t="s">
        <v>242</v>
      </c>
      <c r="D48" s="558" t="s">
        <v>243</v>
      </c>
      <c r="E48" s="559"/>
      <c r="F48" s="558" t="s">
        <v>244</v>
      </c>
      <c r="G48" s="559"/>
      <c r="H48" s="110" t="s">
        <v>245</v>
      </c>
      <c r="I48" s="112" t="s">
        <v>246</v>
      </c>
    </row>
    <row r="49" spans="1:9" ht="336" customHeight="1" thickBot="1">
      <c r="A49" s="576"/>
      <c r="B49" s="409">
        <v>217</v>
      </c>
      <c r="C49" s="103">
        <v>144</v>
      </c>
      <c r="D49" s="570" t="s">
        <v>266</v>
      </c>
      <c r="E49" s="571"/>
      <c r="F49" s="570" t="s">
        <v>267</v>
      </c>
      <c r="G49" s="571"/>
      <c r="H49" s="473" t="s">
        <v>268</v>
      </c>
      <c r="I49" s="453" t="s">
        <v>264</v>
      </c>
    </row>
    <row r="50" spans="1:9" s="98" customFormat="1" ht="83.25" customHeight="1" thickBot="1">
      <c r="A50" s="575" t="s">
        <v>269</v>
      </c>
      <c r="B50" s="111" t="s">
        <v>241</v>
      </c>
      <c r="C50" s="110" t="s">
        <v>242</v>
      </c>
      <c r="D50" s="558" t="s">
        <v>243</v>
      </c>
      <c r="E50" s="559"/>
      <c r="F50" s="558" t="s">
        <v>244</v>
      </c>
      <c r="G50" s="559"/>
      <c r="H50" s="110" t="s">
        <v>245</v>
      </c>
      <c r="I50" s="112" t="s">
        <v>246</v>
      </c>
    </row>
    <row r="51" spans="1:9" ht="83.25" customHeight="1" thickBot="1">
      <c r="A51" s="576"/>
      <c r="B51" s="410">
        <v>158</v>
      </c>
      <c r="C51" s="104"/>
      <c r="D51" s="487"/>
      <c r="E51" s="488"/>
      <c r="F51" s="487"/>
      <c r="G51" s="488"/>
      <c r="H51" s="100"/>
      <c r="I51" s="102"/>
    </row>
    <row r="52" spans="1:9" ht="83.25" customHeight="1" thickBot="1">
      <c r="A52" s="575" t="s">
        <v>270</v>
      </c>
      <c r="B52" s="109" t="s">
        <v>241</v>
      </c>
      <c r="C52" s="108" t="s">
        <v>242</v>
      </c>
      <c r="D52" s="558" t="s">
        <v>243</v>
      </c>
      <c r="E52" s="559"/>
      <c r="F52" s="558" t="s">
        <v>244</v>
      </c>
      <c r="G52" s="559"/>
      <c r="H52" s="110" t="s">
        <v>245</v>
      </c>
      <c r="I52" s="112" t="s">
        <v>246</v>
      </c>
    </row>
    <row r="53" spans="1:9" ht="83.25" customHeight="1" thickBot="1">
      <c r="A53" s="576"/>
      <c r="B53" s="410">
        <v>155</v>
      </c>
      <c r="C53" s="104"/>
      <c r="D53" s="487"/>
      <c r="E53" s="578"/>
      <c r="F53" s="487"/>
      <c r="G53" s="488"/>
      <c r="H53" s="100"/>
      <c r="I53" s="102"/>
    </row>
    <row r="54" spans="1:9" ht="83.25" customHeight="1" thickBot="1">
      <c r="A54" s="575" t="s">
        <v>271</v>
      </c>
      <c r="B54" s="109" t="s">
        <v>241</v>
      </c>
      <c r="C54" s="108" t="s">
        <v>242</v>
      </c>
      <c r="D54" s="558" t="s">
        <v>243</v>
      </c>
      <c r="E54" s="559"/>
      <c r="F54" s="558" t="s">
        <v>244</v>
      </c>
      <c r="G54" s="559"/>
      <c r="H54" s="110" t="s">
        <v>245</v>
      </c>
      <c r="I54" s="112" t="s">
        <v>246</v>
      </c>
    </row>
    <row r="55" spans="1:9" ht="83.25" customHeight="1" thickBot="1">
      <c r="A55" s="576"/>
      <c r="B55" s="410">
        <v>124</v>
      </c>
      <c r="C55" s="104"/>
      <c r="D55" s="487"/>
      <c r="E55" s="578"/>
      <c r="F55" s="487"/>
      <c r="G55" s="488"/>
      <c r="H55" s="120"/>
      <c r="I55" s="102"/>
    </row>
    <row r="56" spans="1:9" ht="83.25" customHeight="1" thickBot="1">
      <c r="A56" s="575" t="s">
        <v>272</v>
      </c>
      <c r="B56" s="109" t="s">
        <v>241</v>
      </c>
      <c r="C56" s="108" t="s">
        <v>242</v>
      </c>
      <c r="D56" s="558" t="s">
        <v>243</v>
      </c>
      <c r="E56" s="559"/>
      <c r="F56" s="558" t="s">
        <v>244</v>
      </c>
      <c r="G56" s="559"/>
      <c r="H56" s="110" t="s">
        <v>245</v>
      </c>
      <c r="I56" s="112" t="s">
        <v>246</v>
      </c>
    </row>
    <row r="57" spans="1:9" ht="83.25" customHeight="1" thickBot="1">
      <c r="A57" s="576"/>
      <c r="B57" s="410">
        <v>140</v>
      </c>
      <c r="C57" s="104"/>
      <c r="D57" s="487"/>
      <c r="E57" s="488"/>
      <c r="F57" s="487"/>
      <c r="G57" s="488"/>
      <c r="H57" s="100"/>
      <c r="I57" s="100"/>
    </row>
    <row r="58" spans="1:9" ht="83.25" customHeight="1" thickBot="1">
      <c r="A58" s="575" t="s">
        <v>273</v>
      </c>
      <c r="B58" s="109" t="s">
        <v>241</v>
      </c>
      <c r="C58" s="108" t="s">
        <v>242</v>
      </c>
      <c r="D58" s="558" t="s">
        <v>243</v>
      </c>
      <c r="E58" s="559"/>
      <c r="F58" s="558" t="s">
        <v>244</v>
      </c>
      <c r="G58" s="559"/>
      <c r="H58" s="110" t="s">
        <v>245</v>
      </c>
      <c r="I58" s="112" t="s">
        <v>246</v>
      </c>
    </row>
    <row r="59" spans="1:9" ht="83.25" customHeight="1" thickBot="1">
      <c r="A59" s="576"/>
      <c r="B59" s="410">
        <v>124</v>
      </c>
      <c r="C59" s="104"/>
      <c r="D59" s="487"/>
      <c r="E59" s="488"/>
      <c r="F59" s="487"/>
      <c r="G59" s="488"/>
      <c r="H59" s="100"/>
      <c r="I59" s="102"/>
    </row>
    <row r="60" spans="1:9" ht="81" customHeight="1" thickBot="1">
      <c r="A60" s="575" t="s">
        <v>274</v>
      </c>
      <c r="B60" s="109" t="s">
        <v>241</v>
      </c>
      <c r="C60" s="108" t="s">
        <v>242</v>
      </c>
      <c r="D60" s="558" t="s">
        <v>243</v>
      </c>
      <c r="E60" s="559"/>
      <c r="F60" s="558" t="s">
        <v>244</v>
      </c>
      <c r="G60" s="559"/>
      <c r="H60" s="110" t="s">
        <v>245</v>
      </c>
      <c r="I60" s="112" t="s">
        <v>246</v>
      </c>
    </row>
    <row r="61" spans="1:9" ht="57" customHeight="1" thickBot="1">
      <c r="A61" s="576"/>
      <c r="B61" s="410">
        <v>155</v>
      </c>
      <c r="C61" s="104"/>
      <c r="D61" s="487"/>
      <c r="E61" s="488"/>
      <c r="F61" s="578"/>
      <c r="G61" s="578"/>
      <c r="H61" s="100"/>
      <c r="I61" s="100"/>
    </row>
    <row r="62" spans="1:9" ht="72" customHeight="1" thickBot="1">
      <c r="A62" s="575" t="s">
        <v>275</v>
      </c>
      <c r="B62" s="109" t="s">
        <v>241</v>
      </c>
      <c r="C62" s="108" t="s">
        <v>242</v>
      </c>
      <c r="D62" s="558" t="s">
        <v>243</v>
      </c>
      <c r="E62" s="559"/>
      <c r="F62" s="558" t="s">
        <v>244</v>
      </c>
      <c r="G62" s="559"/>
      <c r="H62" s="110" t="s">
        <v>245</v>
      </c>
      <c r="I62" s="112" t="s">
        <v>246</v>
      </c>
    </row>
    <row r="63" spans="1:9" ht="72" customHeight="1" thickBot="1">
      <c r="A63" s="576"/>
      <c r="B63" s="410">
        <v>62</v>
      </c>
      <c r="C63" s="104"/>
      <c r="D63" s="487"/>
      <c r="E63" s="488"/>
      <c r="F63" s="487"/>
      <c r="G63" s="488"/>
      <c r="H63" s="100"/>
      <c r="I63" s="100"/>
    </row>
    <row r="64" spans="1:9">
      <c r="B64" s="68">
        <f>+B63+B61+B59+B57+B55+B53+B51+B49+B47+B45+B43+B41</f>
        <v>1550</v>
      </c>
      <c r="C64" s="68">
        <f>+C63+C61+C59+C57+C55+C53+C51+C49+C47+C45+C43+C41</f>
        <v>495</v>
      </c>
    </row>
    <row r="65" spans="1:9" ht="30.75" customHeight="1">
      <c r="A65" s="122" t="s">
        <v>276</v>
      </c>
    </row>
    <row r="66" spans="1:9" ht="20.45">
      <c r="A66" s="105" t="s">
        <v>277</v>
      </c>
    </row>
    <row r="67" spans="1:9" ht="20.45">
      <c r="A67" s="105"/>
    </row>
    <row r="68" spans="1:9" ht="34.5" customHeight="1">
      <c r="A68" s="506" t="s">
        <v>278</v>
      </c>
      <c r="B68" s="506"/>
      <c r="C68" s="506"/>
      <c r="D68" s="506"/>
      <c r="E68" s="506"/>
      <c r="F68" s="506"/>
      <c r="G68" s="506"/>
      <c r="H68" s="506"/>
      <c r="I68" s="506"/>
    </row>
    <row r="69" spans="1:9" ht="41.25" customHeight="1">
      <c r="A69" s="113" t="s">
        <v>279</v>
      </c>
      <c r="B69" s="579" t="s">
        <v>280</v>
      </c>
      <c r="C69" s="580"/>
      <c r="D69" s="581" t="s">
        <v>281</v>
      </c>
      <c r="E69" s="582"/>
      <c r="F69" s="507" t="s">
        <v>282</v>
      </c>
      <c r="G69" s="508"/>
      <c r="H69" s="507" t="s">
        <v>283</v>
      </c>
      <c r="I69" s="508"/>
    </row>
    <row r="70" spans="1:9" ht="40.5" customHeight="1">
      <c r="A70" s="113" t="s">
        <v>284</v>
      </c>
      <c r="B70" s="481">
        <v>0.1</v>
      </c>
      <c r="C70" s="482"/>
      <c r="D70" s="483">
        <v>0.1</v>
      </c>
      <c r="E70" s="484"/>
      <c r="F70" s="483"/>
      <c r="G70" s="484"/>
      <c r="H70" s="483"/>
      <c r="I70" s="484"/>
    </row>
    <row r="71" spans="1:9" ht="30" customHeight="1">
      <c r="A71" s="485" t="s">
        <v>194</v>
      </c>
      <c r="B71" s="168" t="s">
        <v>99</v>
      </c>
      <c r="C71" s="168" t="s">
        <v>242</v>
      </c>
      <c r="D71" s="168" t="s">
        <v>99</v>
      </c>
      <c r="E71" s="168" t="s">
        <v>242</v>
      </c>
      <c r="F71" s="168" t="s">
        <v>99</v>
      </c>
      <c r="G71" s="168" t="s">
        <v>242</v>
      </c>
      <c r="H71" s="168" t="s">
        <v>99</v>
      </c>
      <c r="I71" s="168" t="s">
        <v>242</v>
      </c>
    </row>
    <row r="72" spans="1:9" ht="30" customHeight="1">
      <c r="A72" s="486"/>
      <c r="B72" s="115">
        <f>+B41/D38</f>
        <v>1.2903225806451613E-2</v>
      </c>
      <c r="C72" s="115">
        <v>1.2903225806451613E-2</v>
      </c>
      <c r="D72" s="115">
        <v>4.2000000000000003E-2</v>
      </c>
      <c r="E72" s="115">
        <v>4.2000000000000003E-2</v>
      </c>
      <c r="F72" s="121"/>
      <c r="G72" s="116"/>
      <c r="H72" s="121"/>
      <c r="I72" s="116"/>
    </row>
    <row r="73" spans="1:9" ht="178.15" customHeight="1">
      <c r="A73" s="113" t="s">
        <v>285</v>
      </c>
      <c r="B73" s="509" t="s">
        <v>286</v>
      </c>
      <c r="C73" s="510"/>
      <c r="D73" s="509" t="s">
        <v>287</v>
      </c>
      <c r="E73" s="510"/>
      <c r="F73" s="511"/>
      <c r="G73" s="512"/>
      <c r="H73" s="511"/>
      <c r="I73" s="513"/>
    </row>
    <row r="74" spans="1:9" ht="80.25" customHeight="1">
      <c r="A74" s="113" t="s">
        <v>288</v>
      </c>
      <c r="B74" s="493" t="s">
        <v>289</v>
      </c>
      <c r="C74" s="492"/>
      <c r="D74" s="493" t="s">
        <v>290</v>
      </c>
      <c r="E74" s="492"/>
      <c r="F74" s="498"/>
      <c r="G74" s="499"/>
      <c r="H74" s="498"/>
      <c r="I74" s="499"/>
    </row>
    <row r="75" spans="1:9" ht="30.75" customHeight="1">
      <c r="A75" s="485" t="s">
        <v>195</v>
      </c>
      <c r="B75" s="168" t="s">
        <v>99</v>
      </c>
      <c r="C75" s="168" t="s">
        <v>242</v>
      </c>
      <c r="D75" s="168" t="s">
        <v>99</v>
      </c>
      <c r="E75" s="168" t="s">
        <v>242</v>
      </c>
      <c r="F75" s="168" t="s">
        <v>99</v>
      </c>
      <c r="G75" s="168" t="s">
        <v>242</v>
      </c>
      <c r="H75" s="168" t="s">
        <v>99</v>
      </c>
      <c r="I75" s="168" t="s">
        <v>242</v>
      </c>
    </row>
    <row r="76" spans="1:9" ht="30.75" customHeight="1">
      <c r="A76" s="486"/>
      <c r="B76" s="115">
        <f>+B43/D38</f>
        <v>5.0967741935483868E-2</v>
      </c>
      <c r="C76" s="115">
        <v>5.0967741935483868E-2</v>
      </c>
      <c r="D76" s="115">
        <v>8.4000000000000005E-2</v>
      </c>
      <c r="E76" s="115">
        <v>8.4000000000000005E-2</v>
      </c>
      <c r="F76" s="121"/>
      <c r="G76" s="117"/>
      <c r="H76" s="121"/>
      <c r="I76" s="117"/>
    </row>
    <row r="77" spans="1:9" ht="169.9" customHeight="1">
      <c r="A77" s="113" t="s">
        <v>285</v>
      </c>
      <c r="B77" s="500" t="s">
        <v>291</v>
      </c>
      <c r="C77" s="501"/>
      <c r="D77" s="556" t="s">
        <v>292</v>
      </c>
      <c r="E77" s="557"/>
      <c r="F77" s="511"/>
      <c r="G77" s="512"/>
      <c r="H77" s="554"/>
      <c r="I77" s="555"/>
    </row>
    <row r="78" spans="1:9" ht="80.25" customHeight="1">
      <c r="A78" s="113" t="s">
        <v>288</v>
      </c>
      <c r="B78" s="493" t="s">
        <v>293</v>
      </c>
      <c r="C78" s="492"/>
      <c r="D78" s="493" t="s">
        <v>294</v>
      </c>
      <c r="E78" s="492"/>
      <c r="F78" s="498"/>
      <c r="G78" s="499"/>
      <c r="H78" s="498"/>
      <c r="I78" s="499"/>
    </row>
    <row r="79" spans="1:9" ht="30.75" customHeight="1">
      <c r="A79" s="485" t="s">
        <v>196</v>
      </c>
      <c r="B79" s="168" t="s">
        <v>99</v>
      </c>
      <c r="C79" s="168" t="s">
        <v>242</v>
      </c>
      <c r="D79" s="168" t="s">
        <v>99</v>
      </c>
      <c r="E79" s="168" t="s">
        <v>242</v>
      </c>
      <c r="F79" s="168" t="s">
        <v>99</v>
      </c>
      <c r="G79" s="168" t="s">
        <v>242</v>
      </c>
      <c r="H79" s="168" t="s">
        <v>99</v>
      </c>
      <c r="I79" s="168" t="s">
        <v>242</v>
      </c>
    </row>
    <row r="80" spans="1:9" ht="30.75" customHeight="1">
      <c r="A80" s="486"/>
      <c r="B80" s="115">
        <f>+B45/D38</f>
        <v>0.10193548387096774</v>
      </c>
      <c r="C80" s="115">
        <v>0.10193548387096774</v>
      </c>
      <c r="D80" s="115">
        <v>0.104</v>
      </c>
      <c r="E80" s="115">
        <v>0.104</v>
      </c>
      <c r="F80" s="121"/>
      <c r="G80" s="117"/>
      <c r="H80" s="121"/>
      <c r="I80" s="117"/>
    </row>
    <row r="81" spans="1:9" ht="132" customHeight="1">
      <c r="A81" s="113" t="s">
        <v>285</v>
      </c>
      <c r="B81" s="500" t="s">
        <v>295</v>
      </c>
      <c r="C81" s="501"/>
      <c r="D81" s="556" t="s">
        <v>296</v>
      </c>
      <c r="E81" s="557"/>
      <c r="F81" s="511"/>
      <c r="G81" s="512"/>
      <c r="H81" s="498"/>
      <c r="I81" s="499"/>
    </row>
    <row r="82" spans="1:9" ht="80.25" customHeight="1">
      <c r="A82" s="113" t="s">
        <v>288</v>
      </c>
      <c r="B82" s="493" t="s">
        <v>297</v>
      </c>
      <c r="C82" s="492"/>
      <c r="D82" s="491" t="s">
        <v>298</v>
      </c>
      <c r="E82" s="492"/>
      <c r="F82" s="498"/>
      <c r="G82" s="499"/>
      <c r="H82" s="498"/>
      <c r="I82" s="499"/>
    </row>
    <row r="83" spans="1:9" ht="30.75" customHeight="1">
      <c r="A83" s="485" t="s">
        <v>197</v>
      </c>
      <c r="B83" s="168" t="s">
        <v>99</v>
      </c>
      <c r="C83" s="168" t="s">
        <v>242</v>
      </c>
      <c r="D83" s="168" t="s">
        <v>99</v>
      </c>
      <c r="E83" s="168" t="s">
        <v>242</v>
      </c>
      <c r="F83" s="168" t="s">
        <v>99</v>
      </c>
      <c r="G83" s="168" t="s">
        <v>242</v>
      </c>
      <c r="H83" s="168" t="s">
        <v>99</v>
      </c>
      <c r="I83" s="168" t="s">
        <v>242</v>
      </c>
    </row>
    <row r="84" spans="1:9" ht="30.75" customHeight="1">
      <c r="A84" s="486"/>
      <c r="B84" s="115">
        <f>+B47/D38</f>
        <v>0.10193548387096774</v>
      </c>
      <c r="C84" s="115">
        <v>0.10193548387096774</v>
      </c>
      <c r="D84" s="115">
        <v>0.104</v>
      </c>
      <c r="E84" s="115">
        <v>0.104</v>
      </c>
      <c r="F84" s="121"/>
      <c r="G84" s="117"/>
      <c r="H84" s="121"/>
      <c r="I84" s="117"/>
    </row>
    <row r="85" spans="1:9" ht="184.15" customHeight="1">
      <c r="A85" s="113" t="s">
        <v>285</v>
      </c>
      <c r="B85" s="500" t="s">
        <v>299</v>
      </c>
      <c r="C85" s="501"/>
      <c r="D85" s="556" t="s">
        <v>300</v>
      </c>
      <c r="E85" s="557"/>
      <c r="F85" s="511"/>
      <c r="G85" s="512"/>
      <c r="H85" s="498"/>
      <c r="I85" s="499"/>
    </row>
    <row r="86" spans="1:9" ht="80.25" customHeight="1">
      <c r="A86" s="113" t="s">
        <v>288</v>
      </c>
      <c r="B86" s="493" t="s">
        <v>301</v>
      </c>
      <c r="C86" s="497"/>
      <c r="D86" s="493" t="s">
        <v>302</v>
      </c>
      <c r="E86" s="492"/>
      <c r="F86" s="498"/>
      <c r="G86" s="499"/>
      <c r="H86" s="498"/>
      <c r="I86" s="499"/>
    </row>
    <row r="87" spans="1:9" ht="30" customHeight="1">
      <c r="A87" s="485" t="s">
        <v>201</v>
      </c>
      <c r="B87" s="168" t="s">
        <v>99</v>
      </c>
      <c r="C87" s="168" t="s">
        <v>242</v>
      </c>
      <c r="D87" s="168" t="s">
        <v>99</v>
      </c>
      <c r="E87" s="168" t="s">
        <v>242</v>
      </c>
      <c r="F87" s="168" t="s">
        <v>99</v>
      </c>
      <c r="G87" s="168" t="s">
        <v>242</v>
      </c>
      <c r="H87" s="168" t="s">
        <v>99</v>
      </c>
      <c r="I87" s="168" t="s">
        <v>242</v>
      </c>
    </row>
    <row r="88" spans="1:9" ht="30" customHeight="1">
      <c r="A88" s="486"/>
      <c r="B88" s="308">
        <f>+B49/D38</f>
        <v>0.14000000000000001</v>
      </c>
      <c r="C88" s="115">
        <v>0.14000000000000001</v>
      </c>
      <c r="D88" s="115">
        <v>0.104</v>
      </c>
      <c r="E88" s="115">
        <v>0.104</v>
      </c>
      <c r="F88" s="121"/>
      <c r="G88" s="117"/>
      <c r="H88" s="121"/>
      <c r="I88" s="117"/>
    </row>
    <row r="89" spans="1:9" ht="160.15" customHeight="1">
      <c r="A89" s="113" t="s">
        <v>285</v>
      </c>
      <c r="B89" s="500" t="s">
        <v>303</v>
      </c>
      <c r="C89" s="501"/>
      <c r="D89" s="556" t="s">
        <v>304</v>
      </c>
      <c r="E89" s="557"/>
      <c r="F89" s="553"/>
      <c r="G89" s="553"/>
      <c r="H89" s="553"/>
      <c r="I89" s="553"/>
    </row>
    <row r="90" spans="1:9" ht="80.25" customHeight="1">
      <c r="A90" s="113" t="s">
        <v>288</v>
      </c>
      <c r="B90" s="491" t="s">
        <v>305</v>
      </c>
      <c r="C90" s="492"/>
      <c r="D90" s="493" t="s">
        <v>306</v>
      </c>
      <c r="E90" s="492"/>
      <c r="F90" s="489"/>
      <c r="G90" s="490"/>
      <c r="H90" s="489"/>
      <c r="I90" s="490"/>
    </row>
    <row r="91" spans="1:9" ht="29.25" customHeight="1">
      <c r="A91" s="485" t="s">
        <v>202</v>
      </c>
      <c r="B91" s="168" t="s">
        <v>99</v>
      </c>
      <c r="C91" s="168" t="s">
        <v>242</v>
      </c>
      <c r="D91" s="168" t="s">
        <v>99</v>
      </c>
      <c r="E91" s="168" t="s">
        <v>242</v>
      </c>
      <c r="F91" s="168" t="s">
        <v>99</v>
      </c>
      <c r="G91" s="168" t="s">
        <v>242</v>
      </c>
      <c r="H91" s="168" t="s">
        <v>99</v>
      </c>
      <c r="I91" s="168" t="s">
        <v>242</v>
      </c>
    </row>
    <row r="92" spans="1:9" ht="29.25" customHeight="1">
      <c r="A92" s="486"/>
      <c r="B92" s="115">
        <f>+B51/D38</f>
        <v>0.10193548387096774</v>
      </c>
      <c r="C92" s="118"/>
      <c r="D92" s="115">
        <v>0.104</v>
      </c>
      <c r="E92" s="116"/>
      <c r="F92" s="121"/>
      <c r="G92" s="117"/>
      <c r="H92" s="121"/>
      <c r="I92" s="117"/>
    </row>
    <row r="93" spans="1:9" ht="80.25" customHeight="1">
      <c r="A93" s="113" t="s">
        <v>285</v>
      </c>
      <c r="B93" s="494"/>
      <c r="C93" s="494"/>
      <c r="D93" s="495"/>
      <c r="E93" s="496"/>
      <c r="F93" s="494"/>
      <c r="G93" s="494"/>
      <c r="H93" s="494"/>
      <c r="I93" s="494"/>
    </row>
    <row r="94" spans="1:9" ht="80.25" customHeight="1">
      <c r="A94" s="113" t="s">
        <v>288</v>
      </c>
      <c r="B94" s="489"/>
      <c r="C94" s="490"/>
      <c r="D94" s="489"/>
      <c r="E94" s="490"/>
      <c r="F94" s="489"/>
      <c r="G94" s="490"/>
      <c r="H94" s="489"/>
      <c r="I94" s="490"/>
    </row>
    <row r="95" spans="1:9" ht="25.15" customHeight="1">
      <c r="A95" s="485" t="s">
        <v>203</v>
      </c>
      <c r="B95" s="168" t="s">
        <v>99</v>
      </c>
      <c r="C95" s="168" t="s">
        <v>242</v>
      </c>
      <c r="D95" s="168" t="s">
        <v>99</v>
      </c>
      <c r="E95" s="168" t="s">
        <v>242</v>
      </c>
      <c r="F95" s="168" t="s">
        <v>99</v>
      </c>
      <c r="G95" s="168" t="s">
        <v>242</v>
      </c>
      <c r="H95" s="168" t="s">
        <v>99</v>
      </c>
      <c r="I95" s="168" t="s">
        <v>242</v>
      </c>
    </row>
    <row r="96" spans="1:9" ht="25.15" customHeight="1">
      <c r="A96" s="486"/>
      <c r="B96" s="115">
        <f>+B53/D38</f>
        <v>0.1</v>
      </c>
      <c r="C96" s="118"/>
      <c r="D96" s="115">
        <v>0.104</v>
      </c>
      <c r="E96" s="116"/>
      <c r="F96" s="121"/>
      <c r="G96" s="117"/>
      <c r="H96" s="121"/>
      <c r="I96" s="117"/>
    </row>
    <row r="97" spans="1:9" ht="80.25" customHeight="1">
      <c r="A97" s="113" t="s">
        <v>285</v>
      </c>
      <c r="B97" s="494"/>
      <c r="C97" s="494"/>
      <c r="D97" s="495"/>
      <c r="E97" s="496"/>
      <c r="F97" s="494"/>
      <c r="G97" s="494"/>
      <c r="H97" s="494"/>
      <c r="I97" s="494"/>
    </row>
    <row r="98" spans="1:9" ht="80.25" customHeight="1">
      <c r="A98" s="113" t="s">
        <v>288</v>
      </c>
      <c r="B98" s="489"/>
      <c r="C98" s="490"/>
      <c r="D98" s="489"/>
      <c r="E98" s="490"/>
      <c r="F98" s="489"/>
      <c r="G98" s="490"/>
      <c r="H98" s="489"/>
      <c r="I98" s="490"/>
    </row>
    <row r="99" spans="1:9" ht="25.15" customHeight="1">
      <c r="A99" s="485" t="s">
        <v>204</v>
      </c>
      <c r="B99" s="168" t="s">
        <v>99</v>
      </c>
      <c r="C99" s="168" t="s">
        <v>242</v>
      </c>
      <c r="D99" s="168" t="s">
        <v>99</v>
      </c>
      <c r="E99" s="168" t="s">
        <v>242</v>
      </c>
      <c r="F99" s="168" t="s">
        <v>99</v>
      </c>
      <c r="G99" s="168" t="s">
        <v>242</v>
      </c>
      <c r="H99" s="168" t="s">
        <v>99</v>
      </c>
      <c r="I99" s="168" t="s">
        <v>242</v>
      </c>
    </row>
    <row r="100" spans="1:9" ht="25.15" customHeight="1">
      <c r="A100" s="486"/>
      <c r="B100" s="115">
        <f>+B55/D38</f>
        <v>0.08</v>
      </c>
      <c r="C100" s="118"/>
      <c r="D100" s="115">
        <v>0.104</v>
      </c>
      <c r="E100" s="116"/>
      <c r="F100" s="121"/>
      <c r="G100" s="117"/>
      <c r="H100" s="121"/>
      <c r="I100" s="117"/>
    </row>
    <row r="101" spans="1:9" ht="80.25" customHeight="1">
      <c r="A101" s="113" t="s">
        <v>285</v>
      </c>
      <c r="B101" s="494"/>
      <c r="C101" s="494"/>
      <c r="D101" s="495"/>
      <c r="E101" s="496"/>
      <c r="F101" s="494"/>
      <c r="G101" s="494"/>
      <c r="H101" s="494"/>
      <c r="I101" s="494"/>
    </row>
    <row r="102" spans="1:9" ht="80.25" customHeight="1">
      <c r="A102" s="113" t="s">
        <v>288</v>
      </c>
      <c r="B102" s="489"/>
      <c r="C102" s="490"/>
      <c r="D102" s="489"/>
      <c r="E102" s="490"/>
      <c r="F102" s="489"/>
      <c r="G102" s="490"/>
      <c r="H102" s="489"/>
      <c r="I102" s="490"/>
    </row>
    <row r="103" spans="1:9" ht="25.15" customHeight="1">
      <c r="A103" s="485" t="s">
        <v>206</v>
      </c>
      <c r="B103" s="168" t="s">
        <v>99</v>
      </c>
      <c r="C103" s="168" t="s">
        <v>242</v>
      </c>
      <c r="D103" s="168" t="s">
        <v>99</v>
      </c>
      <c r="E103" s="168" t="s">
        <v>242</v>
      </c>
      <c r="F103" s="168" t="s">
        <v>99</v>
      </c>
      <c r="G103" s="168" t="s">
        <v>242</v>
      </c>
      <c r="H103" s="168" t="s">
        <v>99</v>
      </c>
      <c r="I103" s="168" t="s">
        <v>242</v>
      </c>
    </row>
    <row r="104" spans="1:9" ht="25.15" customHeight="1">
      <c r="A104" s="486"/>
      <c r="B104" s="115">
        <f>+B57/D38</f>
        <v>9.0322580645161285E-2</v>
      </c>
      <c r="C104" s="118"/>
      <c r="D104" s="115">
        <v>0.104</v>
      </c>
      <c r="E104" s="116"/>
      <c r="F104" s="121"/>
      <c r="G104" s="117"/>
      <c r="H104" s="121"/>
      <c r="I104" s="117"/>
    </row>
    <row r="105" spans="1:9" ht="80.25" customHeight="1">
      <c r="A105" s="113" t="s">
        <v>285</v>
      </c>
      <c r="B105" s="494"/>
      <c r="C105" s="494"/>
      <c r="D105" s="495"/>
      <c r="E105" s="496"/>
      <c r="F105" s="494"/>
      <c r="G105" s="494"/>
      <c r="H105" s="494"/>
      <c r="I105" s="494"/>
    </row>
    <row r="106" spans="1:9" ht="80.25" customHeight="1">
      <c r="A106" s="113" t="s">
        <v>288</v>
      </c>
      <c r="B106" s="489"/>
      <c r="C106" s="490"/>
      <c r="D106" s="489"/>
      <c r="E106" s="490"/>
      <c r="F106" s="489"/>
      <c r="G106" s="490"/>
      <c r="H106" s="489"/>
      <c r="I106" s="490"/>
    </row>
    <row r="107" spans="1:9" ht="25.15" customHeight="1">
      <c r="A107" s="485" t="s">
        <v>207</v>
      </c>
      <c r="B107" s="168" t="s">
        <v>99</v>
      </c>
      <c r="C107" s="168" t="s">
        <v>242</v>
      </c>
      <c r="D107" s="168" t="s">
        <v>99</v>
      </c>
      <c r="E107" s="168" t="s">
        <v>242</v>
      </c>
      <c r="F107" s="168" t="s">
        <v>99</v>
      </c>
      <c r="G107" s="168" t="s">
        <v>242</v>
      </c>
      <c r="H107" s="168" t="s">
        <v>99</v>
      </c>
      <c r="I107" s="168" t="s">
        <v>242</v>
      </c>
    </row>
    <row r="108" spans="1:9" ht="25.15" customHeight="1">
      <c r="A108" s="486"/>
      <c r="B108" s="115">
        <f>+B59/D38</f>
        <v>0.08</v>
      </c>
      <c r="C108" s="118"/>
      <c r="D108" s="115">
        <v>0.104</v>
      </c>
      <c r="E108" s="116"/>
      <c r="F108" s="121"/>
      <c r="G108" s="117"/>
      <c r="H108" s="121"/>
      <c r="I108" s="117"/>
    </row>
    <row r="109" spans="1:9" ht="80.25" customHeight="1">
      <c r="A109" s="113" t="s">
        <v>285</v>
      </c>
      <c r="B109" s="494"/>
      <c r="C109" s="494"/>
      <c r="D109" s="495"/>
      <c r="E109" s="496"/>
      <c r="F109" s="494"/>
      <c r="G109" s="494"/>
      <c r="H109" s="494"/>
      <c r="I109" s="494"/>
    </row>
    <row r="110" spans="1:9" ht="80.25" customHeight="1">
      <c r="A110" s="113" t="s">
        <v>288</v>
      </c>
      <c r="B110" s="489"/>
      <c r="C110" s="490"/>
      <c r="D110" s="489"/>
      <c r="E110" s="490"/>
      <c r="F110" s="489"/>
      <c r="G110" s="490"/>
      <c r="H110" s="489"/>
      <c r="I110" s="490"/>
    </row>
    <row r="111" spans="1:9" ht="25.15" customHeight="1">
      <c r="A111" s="485" t="s">
        <v>208</v>
      </c>
      <c r="B111" s="168" t="s">
        <v>99</v>
      </c>
      <c r="C111" s="168" t="s">
        <v>242</v>
      </c>
      <c r="D111" s="168" t="s">
        <v>99</v>
      </c>
      <c r="E111" s="168" t="s">
        <v>242</v>
      </c>
      <c r="F111" s="168" t="s">
        <v>99</v>
      </c>
      <c r="G111" s="168" t="s">
        <v>242</v>
      </c>
      <c r="H111" s="168" t="s">
        <v>99</v>
      </c>
      <c r="I111" s="168" t="s">
        <v>242</v>
      </c>
    </row>
    <row r="112" spans="1:9" ht="25.15" customHeight="1">
      <c r="A112" s="486"/>
      <c r="B112" s="115">
        <f>+B61/D38</f>
        <v>0.1</v>
      </c>
      <c r="C112" s="118"/>
      <c r="D112" s="115">
        <v>4.2000000000000003E-2</v>
      </c>
      <c r="E112" s="116"/>
      <c r="F112" s="121"/>
      <c r="G112" s="117"/>
      <c r="H112" s="121"/>
      <c r="I112" s="117"/>
    </row>
    <row r="113" spans="1:9" ht="80.25" customHeight="1">
      <c r="A113" s="113" t="s">
        <v>285</v>
      </c>
      <c r="B113" s="494"/>
      <c r="C113" s="494"/>
      <c r="D113" s="495"/>
      <c r="E113" s="496"/>
      <c r="F113" s="494"/>
      <c r="G113" s="494"/>
      <c r="H113" s="494"/>
      <c r="I113" s="494"/>
    </row>
    <row r="114" spans="1:9" ht="80.25" customHeight="1">
      <c r="A114" s="113" t="s">
        <v>288</v>
      </c>
      <c r="B114" s="489"/>
      <c r="C114" s="490"/>
      <c r="D114" s="489"/>
      <c r="E114" s="490"/>
      <c r="F114" s="489"/>
      <c r="G114" s="490"/>
      <c r="H114" s="489"/>
      <c r="I114" s="490"/>
    </row>
    <row r="115" spans="1:9" ht="25.15" customHeight="1">
      <c r="A115" s="485" t="s">
        <v>209</v>
      </c>
      <c r="B115" s="168" t="s">
        <v>99</v>
      </c>
      <c r="C115" s="168" t="s">
        <v>242</v>
      </c>
      <c r="D115" s="168" t="s">
        <v>99</v>
      </c>
      <c r="E115" s="168" t="s">
        <v>242</v>
      </c>
      <c r="F115" s="168" t="s">
        <v>99</v>
      </c>
      <c r="G115" s="168" t="s">
        <v>242</v>
      </c>
      <c r="H115" s="168" t="s">
        <v>99</v>
      </c>
      <c r="I115" s="168" t="s">
        <v>242</v>
      </c>
    </row>
    <row r="116" spans="1:9" ht="25.15" customHeight="1">
      <c r="A116" s="486"/>
      <c r="B116" s="115">
        <f>+B63/D38</f>
        <v>0.04</v>
      </c>
      <c r="C116" s="282"/>
      <c r="D116" s="282">
        <v>0</v>
      </c>
      <c r="E116" s="282"/>
      <c r="F116" s="282"/>
      <c r="G116" s="283"/>
      <c r="H116" s="282"/>
      <c r="I116" s="283"/>
    </row>
    <row r="117" spans="1:9" ht="80.25" customHeight="1">
      <c r="A117" s="113" t="s">
        <v>285</v>
      </c>
      <c r="B117" s="583"/>
      <c r="C117" s="583"/>
      <c r="D117" s="584"/>
      <c r="E117" s="585"/>
      <c r="F117" s="583"/>
      <c r="G117" s="583"/>
      <c r="H117" s="583"/>
      <c r="I117" s="583"/>
    </row>
    <row r="118" spans="1:9" ht="80.25" customHeight="1">
      <c r="A118" s="113" t="s">
        <v>288</v>
      </c>
      <c r="B118" s="489"/>
      <c r="C118" s="490"/>
      <c r="D118" s="489"/>
      <c r="E118" s="490"/>
      <c r="F118" s="489"/>
      <c r="G118" s="490"/>
      <c r="H118" s="489"/>
      <c r="I118" s="490"/>
    </row>
    <row r="119" spans="1:9" ht="16.899999999999999">
      <c r="A119" s="114" t="s">
        <v>307</v>
      </c>
      <c r="B119" s="366">
        <f t="shared" ref="B119:I119" si="1">(B72+B76+B80+B84+B88+B92+B96+B100+B104+B108+B112+B116)</f>
        <v>0.99999999999999989</v>
      </c>
      <c r="C119" s="119">
        <f>(C72+C76+C80+C84+C88+C92+C96+C100+C104+C108+C112+C116)</f>
        <v>0.40774193548387094</v>
      </c>
      <c r="D119" s="119">
        <f t="shared" si="1"/>
        <v>0.99999999999999989</v>
      </c>
      <c r="E119" s="119">
        <f t="shared" si="1"/>
        <v>0.43799999999999994</v>
      </c>
      <c r="F119" s="119">
        <f t="shared" si="1"/>
        <v>0</v>
      </c>
      <c r="G119" s="119">
        <f t="shared" si="1"/>
        <v>0</v>
      </c>
      <c r="H119" s="119">
        <f t="shared" si="1"/>
        <v>0</v>
      </c>
      <c r="I119" s="119">
        <f t="shared" si="1"/>
        <v>0</v>
      </c>
    </row>
    <row r="124" spans="1:9" ht="37.5" customHeight="1"/>
    <row r="125" spans="1:9" ht="19.5" customHeight="1"/>
    <row r="126" spans="1:9" ht="19.5" customHeight="1"/>
    <row r="127" spans="1:9" ht="34.5" customHeight="1"/>
    <row r="128" spans="1:9" ht="15" customHeight="1"/>
    <row r="129" ht="15.75" customHeight="1"/>
  </sheetData>
  <mergeCells count="211">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D101:E101"/>
    <mergeCell ref="F56:G56"/>
    <mergeCell ref="D58:E58"/>
    <mergeCell ref="F58:G58"/>
    <mergeCell ref="D53:E53"/>
    <mergeCell ref="D57:E57"/>
    <mergeCell ref="F63:G63"/>
    <mergeCell ref="F61:G61"/>
    <mergeCell ref="B106:C106"/>
    <mergeCell ref="D106:E106"/>
    <mergeCell ref="F106:G106"/>
    <mergeCell ref="B78:C78"/>
    <mergeCell ref="D78:E78"/>
    <mergeCell ref="F78:G78"/>
    <mergeCell ref="B81:C81"/>
    <mergeCell ref="D81:E81"/>
    <mergeCell ref="F81:G81"/>
    <mergeCell ref="F101:G101"/>
    <mergeCell ref="B69:C69"/>
    <mergeCell ref="D69:E69"/>
    <mergeCell ref="F60:G60"/>
    <mergeCell ref="F62:G62"/>
    <mergeCell ref="D89:E89"/>
    <mergeCell ref="F89:G89"/>
    <mergeCell ref="A52:A53"/>
    <mergeCell ref="A54:A55"/>
    <mergeCell ref="A56:A57"/>
    <mergeCell ref="A58:A59"/>
    <mergeCell ref="A60:A61"/>
    <mergeCell ref="A62:A63"/>
    <mergeCell ref="D52:E52"/>
    <mergeCell ref="D59:E59"/>
    <mergeCell ref="D61:E61"/>
    <mergeCell ref="D63:E63"/>
    <mergeCell ref="D60:E60"/>
    <mergeCell ref="D54:E54"/>
    <mergeCell ref="D56:E56"/>
    <mergeCell ref="D62:E62"/>
    <mergeCell ref="D55:E55"/>
    <mergeCell ref="F41:G41"/>
    <mergeCell ref="F48:G48"/>
    <mergeCell ref="F49:G49"/>
    <mergeCell ref="F51:G51"/>
    <mergeCell ref="F50:G50"/>
    <mergeCell ref="D51:E51"/>
    <mergeCell ref="A40:A41"/>
    <mergeCell ref="A42:A43"/>
    <mergeCell ref="D47:E47"/>
    <mergeCell ref="F46:G46"/>
    <mergeCell ref="F47:G47"/>
    <mergeCell ref="D46:E46"/>
    <mergeCell ref="D48:E48"/>
    <mergeCell ref="D50:E50"/>
    <mergeCell ref="D49:E49"/>
    <mergeCell ref="F52:G52"/>
    <mergeCell ref="F54:G54"/>
    <mergeCell ref="A35:I35"/>
    <mergeCell ref="B36:I36"/>
    <mergeCell ref="B39:C39"/>
    <mergeCell ref="D40:E40"/>
    <mergeCell ref="D41:E41"/>
    <mergeCell ref="F40:G40"/>
    <mergeCell ref="D44:E44"/>
    <mergeCell ref="D43:E43"/>
    <mergeCell ref="D45:E45"/>
    <mergeCell ref="D39:I39"/>
    <mergeCell ref="F43:G43"/>
    <mergeCell ref="F44:G44"/>
    <mergeCell ref="F45:G45"/>
    <mergeCell ref="D42:E42"/>
    <mergeCell ref="F42:G42"/>
    <mergeCell ref="A44:A45"/>
    <mergeCell ref="A37:A38"/>
    <mergeCell ref="G37:G38"/>
    <mergeCell ref="H37:I38"/>
    <mergeCell ref="A46:A47"/>
    <mergeCell ref="A48:A49"/>
    <mergeCell ref="A50:A51"/>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M1:O1"/>
    <mergeCell ref="M2:O2"/>
    <mergeCell ref="M3:O3"/>
    <mergeCell ref="M4:O4"/>
    <mergeCell ref="B1:L1"/>
    <mergeCell ref="B2:L2"/>
    <mergeCell ref="B3:L3"/>
    <mergeCell ref="B4:L4"/>
    <mergeCell ref="A23:O23"/>
    <mergeCell ref="B13:O15"/>
    <mergeCell ref="B17:F17"/>
    <mergeCell ref="I17:O17"/>
    <mergeCell ref="K19:O19"/>
    <mergeCell ref="A1:A4"/>
    <mergeCell ref="J8:K10"/>
    <mergeCell ref="G17:H17"/>
    <mergeCell ref="G19:I19"/>
    <mergeCell ref="B19:E19"/>
    <mergeCell ref="C20:O20"/>
    <mergeCell ref="A13:A15"/>
    <mergeCell ref="A8:A10"/>
    <mergeCell ref="B6:K6"/>
    <mergeCell ref="M6:O6"/>
    <mergeCell ref="F55:G55"/>
    <mergeCell ref="F86:G86"/>
    <mergeCell ref="H86:I86"/>
    <mergeCell ref="B89:C89"/>
    <mergeCell ref="A107:A108"/>
    <mergeCell ref="A111:A112"/>
    <mergeCell ref="A115:A116"/>
    <mergeCell ref="M8:O8"/>
    <mergeCell ref="M9:O9"/>
    <mergeCell ref="M10:O10"/>
    <mergeCell ref="A71:A72"/>
    <mergeCell ref="A75:A76"/>
    <mergeCell ref="A79:A80"/>
    <mergeCell ref="A83:A84"/>
    <mergeCell ref="A87:A88"/>
    <mergeCell ref="A91:A92"/>
    <mergeCell ref="A24:O24"/>
    <mergeCell ref="A68:I68"/>
    <mergeCell ref="F69:G69"/>
    <mergeCell ref="H69:I69"/>
    <mergeCell ref="B73:C73"/>
    <mergeCell ref="D73:E73"/>
    <mergeCell ref="F73:G73"/>
    <mergeCell ref="H73:I73"/>
    <mergeCell ref="B70:C70"/>
    <mergeCell ref="D70:E70"/>
    <mergeCell ref="F70:G70"/>
    <mergeCell ref="H70:I70"/>
    <mergeCell ref="A95:A96"/>
    <mergeCell ref="A99:A100"/>
    <mergeCell ref="A103:A104"/>
    <mergeCell ref="F53:G53"/>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59:G59"/>
    <mergeCell ref="F57:G57"/>
  </mergeCells>
  <phoneticPr fontId="51" type="noConversion"/>
  <hyperlinks>
    <hyperlink ref="B74" r:id="rId1" xr:uid="{02F30942-2070-8D4B-A8DA-4B1F1F71C05C}"/>
    <hyperlink ref="D74" r:id="rId2" xr:uid="{9AFA403D-2090-AC46-886E-18D496187CA8}"/>
    <hyperlink ref="B78" r:id="rId3" xr:uid="{996C3D78-846C-2A4F-BCFF-E15E68F50445}"/>
    <hyperlink ref="D78" r:id="rId4" xr:uid="{D39EACF9-0FAF-5B4A-A9E8-24CFA542E886}"/>
    <hyperlink ref="B82" r:id="rId5" xr:uid="{C1A4B726-50C4-014F-B316-5BD11BB25A83}"/>
    <hyperlink ref="D82" r:id="rId6" xr:uid="{F0541802-B945-7C4A-A379-16DCDDD81D22}"/>
    <hyperlink ref="B86" r:id="rId7" xr:uid="{4C09F5EC-97BA-7541-8AFD-10FD0560BE4C}"/>
    <hyperlink ref="D86" r:id="rId8" xr:uid="{C52B9C1B-C220-5644-AF1E-31EB32F423EE}"/>
    <hyperlink ref="B90" r:id="rId9" xr:uid="{61855542-F2AF-6242-B92B-82B3400E16E9}"/>
    <hyperlink ref="D90" r:id="rId10" xr:uid="{BA28F880-3566-2840-AF5E-64C50FD15752}"/>
  </hyperlinks>
  <pageMargins left="0.25" right="0.25" top="0.75" bottom="0.75" header="0.3" footer="0.3"/>
  <pageSetup scale="25" fitToHeight="0" orientation="landscape" r:id="rId11"/>
  <rowBreaks count="1" manualBreakCount="1">
    <brk id="87" max="14" man="1"/>
  </rowBreaks>
  <drawing r:id="rId12"/>
  <legacyDrawing r:id="rId1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H37:I38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E5DA-7A70-4A72-9632-5CDB3F2274D6}">
  <sheetPr>
    <tabColor theme="5" tint="0.59999389629810485"/>
    <pageSetUpPr fitToPage="1"/>
  </sheetPr>
  <dimension ref="A1:O128"/>
  <sheetViews>
    <sheetView showGridLines="0" topLeftCell="A49" zoomScale="47" zoomScaleNormal="100" zoomScaleSheetLayoutView="80" zoomScalePageLayoutView="70" workbookViewId="0">
      <selection activeCell="F25" sqref="F25"/>
    </sheetView>
  </sheetViews>
  <sheetFormatPr defaultColWidth="10.7109375" defaultRowHeight="13.9"/>
  <cols>
    <col min="1" max="1" width="49.7109375" style="68" customWidth="1"/>
    <col min="2" max="2" width="35.7109375" style="68" customWidth="1"/>
    <col min="3" max="3" width="52.7109375" style="68" customWidth="1"/>
    <col min="4" max="6" width="35.7109375" style="68" customWidth="1"/>
    <col min="7" max="7" width="59.42578125" style="68" customWidth="1"/>
    <col min="8" max="8" width="35.7109375" style="68" customWidth="1"/>
    <col min="9" max="9" width="69.710937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3" customFormat="1" ht="32.25" customHeight="1" thickBot="1">
      <c r="A1" s="537"/>
      <c r="B1" s="517" t="s">
        <v>182</v>
      </c>
      <c r="C1" s="518"/>
      <c r="D1" s="518"/>
      <c r="E1" s="518"/>
      <c r="F1" s="518"/>
      <c r="G1" s="518"/>
      <c r="H1" s="518"/>
      <c r="I1" s="518"/>
      <c r="J1" s="518"/>
      <c r="K1" s="518"/>
      <c r="L1" s="519"/>
      <c r="M1" s="514" t="s">
        <v>183</v>
      </c>
      <c r="N1" s="515"/>
      <c r="O1" s="516"/>
    </row>
    <row r="2" spans="1:15" s="153" customFormat="1" ht="30.75" customHeight="1" thickBot="1">
      <c r="A2" s="538"/>
      <c r="B2" s="520" t="s">
        <v>184</v>
      </c>
      <c r="C2" s="521"/>
      <c r="D2" s="521"/>
      <c r="E2" s="521"/>
      <c r="F2" s="521"/>
      <c r="G2" s="521"/>
      <c r="H2" s="521"/>
      <c r="I2" s="521"/>
      <c r="J2" s="521"/>
      <c r="K2" s="521"/>
      <c r="L2" s="522"/>
      <c r="M2" s="514" t="s">
        <v>185</v>
      </c>
      <c r="N2" s="515"/>
      <c r="O2" s="516"/>
    </row>
    <row r="3" spans="1:15" s="153" customFormat="1" ht="24" customHeight="1" thickBot="1">
      <c r="A3" s="538"/>
      <c r="B3" s="520" t="s">
        <v>186</v>
      </c>
      <c r="C3" s="521"/>
      <c r="D3" s="521"/>
      <c r="E3" s="521"/>
      <c r="F3" s="521"/>
      <c r="G3" s="521"/>
      <c r="H3" s="521"/>
      <c r="I3" s="521"/>
      <c r="J3" s="521"/>
      <c r="K3" s="521"/>
      <c r="L3" s="522"/>
      <c r="M3" s="514" t="s">
        <v>187</v>
      </c>
      <c r="N3" s="515"/>
      <c r="O3" s="516"/>
    </row>
    <row r="4" spans="1:15" s="153" customFormat="1" ht="21.75" customHeight="1" thickBot="1">
      <c r="A4" s="539"/>
      <c r="B4" s="523" t="s">
        <v>188</v>
      </c>
      <c r="C4" s="524"/>
      <c r="D4" s="524"/>
      <c r="E4" s="524"/>
      <c r="F4" s="524"/>
      <c r="G4" s="524"/>
      <c r="H4" s="524"/>
      <c r="I4" s="524"/>
      <c r="J4" s="524"/>
      <c r="K4" s="524"/>
      <c r="L4" s="525"/>
      <c r="M4" s="514" t="s">
        <v>189</v>
      </c>
      <c r="N4" s="515"/>
      <c r="O4" s="516"/>
    </row>
    <row r="5" spans="1:15" s="153" customFormat="1" ht="21.75" customHeight="1" thickBot="1">
      <c r="A5" s="154"/>
      <c r="B5" s="155"/>
      <c r="C5" s="155"/>
      <c r="D5" s="155"/>
      <c r="E5" s="155"/>
      <c r="F5" s="155"/>
      <c r="G5" s="155"/>
      <c r="H5" s="155"/>
      <c r="I5" s="155"/>
      <c r="J5" s="155"/>
      <c r="K5" s="155"/>
      <c r="L5" s="155"/>
      <c r="M5" s="156"/>
      <c r="N5" s="156"/>
      <c r="O5" s="156"/>
    </row>
    <row r="6" spans="1:15" s="153" customFormat="1" ht="21.75" customHeight="1" thickBot="1">
      <c r="A6" s="124" t="s">
        <v>190</v>
      </c>
      <c r="B6" s="547" t="s">
        <v>191</v>
      </c>
      <c r="C6" s="548"/>
      <c r="D6" s="548"/>
      <c r="E6" s="548"/>
      <c r="F6" s="548"/>
      <c r="G6" s="548"/>
      <c r="H6" s="548"/>
      <c r="I6" s="548"/>
      <c r="J6" s="548"/>
      <c r="K6" s="549"/>
      <c r="L6" s="257" t="s">
        <v>192</v>
      </c>
      <c r="M6" s="550">
        <v>2024110010300</v>
      </c>
      <c r="N6" s="551"/>
      <c r="O6" s="552"/>
    </row>
    <row r="7" spans="1:15" s="153" customFormat="1" ht="21.75" customHeight="1" thickBot="1">
      <c r="A7" s="154"/>
      <c r="B7" s="155"/>
      <c r="C7" s="155"/>
      <c r="D7" s="155"/>
      <c r="E7" s="155"/>
      <c r="F7" s="155"/>
      <c r="G7" s="155"/>
      <c r="H7" s="155"/>
      <c r="I7" s="155"/>
      <c r="J7" s="155"/>
      <c r="K7" s="155"/>
      <c r="L7" s="155"/>
      <c r="M7" s="156"/>
      <c r="N7" s="156"/>
      <c r="O7" s="156"/>
    </row>
    <row r="8" spans="1:15" s="153" customFormat="1" ht="21.75" customHeight="1" thickBot="1">
      <c r="A8" s="541" t="s">
        <v>193</v>
      </c>
      <c r="B8" s="257" t="s">
        <v>194</v>
      </c>
      <c r="C8" s="216"/>
      <c r="D8" s="257" t="s">
        <v>195</v>
      </c>
      <c r="E8" s="216"/>
      <c r="F8" s="257" t="s">
        <v>196</v>
      </c>
      <c r="G8" s="216"/>
      <c r="H8" s="257" t="s">
        <v>197</v>
      </c>
      <c r="I8" s="217" t="s">
        <v>198</v>
      </c>
      <c r="J8" s="505" t="s">
        <v>199</v>
      </c>
      <c r="K8" s="540"/>
      <c r="L8" s="256" t="s">
        <v>200</v>
      </c>
      <c r="M8" s="502"/>
      <c r="N8" s="502"/>
      <c r="O8" s="502"/>
    </row>
    <row r="9" spans="1:15" s="153" customFormat="1" ht="21.75" customHeight="1" thickBot="1">
      <c r="A9" s="541"/>
      <c r="B9" s="258" t="s">
        <v>201</v>
      </c>
      <c r="C9" s="218" t="s">
        <v>198</v>
      </c>
      <c r="D9" s="257" t="s">
        <v>202</v>
      </c>
      <c r="E9" s="219"/>
      <c r="F9" s="257" t="s">
        <v>203</v>
      </c>
      <c r="G9" s="219"/>
      <c r="H9" s="257" t="s">
        <v>204</v>
      </c>
      <c r="I9" s="217"/>
      <c r="J9" s="505"/>
      <c r="K9" s="540"/>
      <c r="L9" s="256" t="s">
        <v>205</v>
      </c>
      <c r="M9" s="502"/>
      <c r="N9" s="502"/>
      <c r="O9" s="502"/>
    </row>
    <row r="10" spans="1:15" s="153" customFormat="1" ht="21.75" customHeight="1" thickBot="1">
      <c r="A10" s="541"/>
      <c r="B10" s="257" t="s">
        <v>206</v>
      </c>
      <c r="C10" s="216"/>
      <c r="D10" s="257" t="s">
        <v>207</v>
      </c>
      <c r="E10" s="219"/>
      <c r="F10" s="257" t="s">
        <v>208</v>
      </c>
      <c r="G10" s="219"/>
      <c r="H10" s="257" t="s">
        <v>209</v>
      </c>
      <c r="I10" s="217"/>
      <c r="J10" s="505"/>
      <c r="K10" s="540"/>
      <c r="L10" s="256" t="s">
        <v>210</v>
      </c>
      <c r="M10" s="502" t="s">
        <v>198</v>
      </c>
      <c r="N10" s="502"/>
      <c r="O10" s="502"/>
    </row>
    <row r="11" spans="1:15" s="153" customFormat="1" ht="21.75" customHeight="1">
      <c r="A11" s="154"/>
      <c r="B11" s="155"/>
      <c r="C11" s="155"/>
      <c r="D11" s="155"/>
      <c r="E11" s="155"/>
      <c r="F11" s="155"/>
      <c r="G11" s="155"/>
      <c r="H11" s="155"/>
      <c r="I11" s="155"/>
      <c r="J11" s="155"/>
      <c r="K11" s="155"/>
      <c r="L11" s="155"/>
      <c r="M11" s="156"/>
      <c r="N11" s="156"/>
      <c r="O11" s="156"/>
    </row>
    <row r="12" spans="1:15" ht="15" customHeight="1" thickBot="1">
      <c r="A12" s="73"/>
      <c r="B12" s="74"/>
      <c r="C12" s="74"/>
      <c r="D12" s="76"/>
      <c r="E12" s="75"/>
      <c r="F12" s="75"/>
      <c r="G12" s="355"/>
      <c r="H12" s="355"/>
      <c r="I12" s="77"/>
      <c r="J12" s="77"/>
      <c r="K12" s="74"/>
      <c r="L12" s="74"/>
      <c r="M12" s="74"/>
      <c r="N12" s="74"/>
      <c r="O12" s="74"/>
    </row>
    <row r="13" spans="1:15" ht="15" customHeight="1">
      <c r="A13" s="544" t="s">
        <v>211</v>
      </c>
      <c r="B13" s="526" t="s">
        <v>308</v>
      </c>
      <c r="C13" s="527"/>
      <c r="D13" s="527"/>
      <c r="E13" s="527"/>
      <c r="F13" s="527"/>
      <c r="G13" s="527"/>
      <c r="H13" s="527"/>
      <c r="I13" s="527"/>
      <c r="J13" s="527"/>
      <c r="K13" s="527"/>
      <c r="L13" s="527"/>
      <c r="M13" s="527"/>
      <c r="N13" s="527"/>
      <c r="O13" s="528"/>
    </row>
    <row r="14" spans="1:15" ht="15" customHeight="1">
      <c r="A14" s="545"/>
      <c r="B14" s="529"/>
      <c r="C14" s="530"/>
      <c r="D14" s="530"/>
      <c r="E14" s="530"/>
      <c r="F14" s="530"/>
      <c r="G14" s="530"/>
      <c r="H14" s="530"/>
      <c r="I14" s="530"/>
      <c r="J14" s="530"/>
      <c r="K14" s="530"/>
      <c r="L14" s="530"/>
      <c r="M14" s="530"/>
      <c r="N14" s="530"/>
      <c r="O14" s="531"/>
    </row>
    <row r="15" spans="1:15" ht="15" customHeight="1" thickBot="1">
      <c r="A15" s="546"/>
      <c r="B15" s="532"/>
      <c r="C15" s="533"/>
      <c r="D15" s="533"/>
      <c r="E15" s="533"/>
      <c r="F15" s="533"/>
      <c r="G15" s="533"/>
      <c r="H15" s="533"/>
      <c r="I15" s="533"/>
      <c r="J15" s="533"/>
      <c r="K15" s="533"/>
      <c r="L15" s="533"/>
      <c r="M15" s="533"/>
      <c r="N15" s="533"/>
      <c r="O15" s="534"/>
    </row>
    <row r="16" spans="1:15" ht="9" customHeight="1" thickBot="1">
      <c r="A16" s="81"/>
      <c r="B16" s="152"/>
      <c r="C16" s="82"/>
      <c r="D16" s="82"/>
      <c r="E16" s="82"/>
      <c r="F16" s="82"/>
      <c r="G16" s="83"/>
      <c r="H16" s="83"/>
      <c r="I16" s="83"/>
      <c r="J16" s="83"/>
      <c r="K16" s="83"/>
      <c r="L16" s="84"/>
      <c r="M16" s="84"/>
      <c r="N16" s="84"/>
      <c r="O16" s="84"/>
    </row>
    <row r="17" spans="1:15" s="85" customFormat="1" ht="37.5" customHeight="1">
      <c r="A17" s="124" t="s">
        <v>213</v>
      </c>
      <c r="B17" s="535" t="s">
        <v>214</v>
      </c>
      <c r="C17" s="535"/>
      <c r="D17" s="535"/>
      <c r="E17" s="535"/>
      <c r="F17" s="535"/>
      <c r="G17" s="541" t="s">
        <v>215</v>
      </c>
      <c r="H17" s="541"/>
      <c r="I17" s="536" t="s">
        <v>309</v>
      </c>
      <c r="J17" s="536"/>
      <c r="K17" s="536"/>
      <c r="L17" s="536"/>
      <c r="M17" s="536"/>
      <c r="N17" s="536"/>
      <c r="O17" s="536"/>
    </row>
    <row r="18" spans="1:15" ht="9" customHeight="1" thickBot="1">
      <c r="A18" s="81"/>
      <c r="B18" s="83"/>
      <c r="C18" s="82"/>
      <c r="D18" s="82"/>
      <c r="E18" s="82"/>
      <c r="F18" s="82"/>
      <c r="G18" s="83"/>
      <c r="H18" s="83"/>
      <c r="I18" s="83"/>
      <c r="J18" s="83"/>
      <c r="K18" s="83"/>
      <c r="L18" s="84"/>
      <c r="M18" s="84"/>
      <c r="N18" s="84"/>
      <c r="O18" s="84"/>
    </row>
    <row r="19" spans="1:15" ht="56.25" customHeight="1" thickBot="1">
      <c r="A19" s="124" t="s">
        <v>217</v>
      </c>
      <c r="B19" s="535" t="s">
        <v>218</v>
      </c>
      <c r="C19" s="535"/>
      <c r="D19" s="535"/>
      <c r="E19" s="535"/>
      <c r="F19" s="124" t="s">
        <v>219</v>
      </c>
      <c r="G19" s="542" t="s">
        <v>220</v>
      </c>
      <c r="H19" s="542"/>
      <c r="I19" s="542"/>
      <c r="J19" s="124" t="s">
        <v>221</v>
      </c>
      <c r="K19" s="535" t="s">
        <v>310</v>
      </c>
      <c r="L19" s="535"/>
      <c r="M19" s="535"/>
      <c r="N19" s="535"/>
      <c r="O19" s="535"/>
    </row>
    <row r="20" spans="1:15" ht="9" customHeight="1">
      <c r="A20" s="72"/>
      <c r="B20" s="69"/>
      <c r="C20" s="543"/>
      <c r="D20" s="543"/>
      <c r="E20" s="543"/>
      <c r="F20" s="543"/>
      <c r="G20" s="543"/>
      <c r="H20" s="543"/>
      <c r="I20" s="543"/>
      <c r="J20" s="543"/>
      <c r="K20" s="543"/>
      <c r="L20" s="543"/>
      <c r="M20" s="543"/>
      <c r="N20" s="543"/>
      <c r="O20" s="543"/>
    </row>
    <row r="22" spans="1:15" ht="16.5" customHeight="1" thickBot="1">
      <c r="A22" s="150"/>
      <c r="B22" s="151"/>
      <c r="C22" s="151"/>
      <c r="D22" s="151"/>
      <c r="E22" s="151"/>
      <c r="F22" s="151"/>
      <c r="G22" s="151"/>
      <c r="H22" s="151"/>
      <c r="I22" s="151"/>
      <c r="J22" s="151"/>
      <c r="K22" s="151"/>
      <c r="L22" s="151"/>
      <c r="M22" s="151"/>
      <c r="N22" s="151"/>
      <c r="O22" s="151"/>
    </row>
    <row r="23" spans="1:15" ht="31.9" customHeight="1" thickBot="1">
      <c r="A23" s="503" t="s">
        <v>223</v>
      </c>
      <c r="B23" s="504"/>
      <c r="C23" s="504"/>
      <c r="D23" s="504"/>
      <c r="E23" s="504"/>
      <c r="F23" s="504"/>
      <c r="G23" s="504"/>
      <c r="H23" s="504"/>
      <c r="I23" s="504"/>
      <c r="J23" s="504"/>
      <c r="K23" s="504"/>
      <c r="L23" s="504"/>
      <c r="M23" s="504"/>
      <c r="N23" s="504"/>
      <c r="O23" s="505"/>
    </row>
    <row r="24" spans="1:15" ht="31.9" customHeight="1" thickBot="1">
      <c r="A24" s="503" t="s">
        <v>224</v>
      </c>
      <c r="B24" s="504"/>
      <c r="C24" s="504"/>
      <c r="D24" s="504"/>
      <c r="E24" s="504"/>
      <c r="F24" s="504"/>
      <c r="G24" s="504"/>
      <c r="H24" s="504"/>
      <c r="I24" s="504"/>
      <c r="J24" s="504"/>
      <c r="K24" s="504"/>
      <c r="L24" s="504"/>
      <c r="M24" s="504"/>
      <c r="N24" s="504"/>
      <c r="O24" s="505"/>
    </row>
    <row r="25" spans="1:15" ht="31.9" customHeight="1" thickBot="1">
      <c r="A25" s="95"/>
      <c r="B25" s="86" t="s">
        <v>194</v>
      </c>
      <c r="C25" s="86" t="s">
        <v>195</v>
      </c>
      <c r="D25" s="86" t="s">
        <v>196</v>
      </c>
      <c r="E25" s="86" t="s">
        <v>197</v>
      </c>
      <c r="F25" s="86" t="s">
        <v>201</v>
      </c>
      <c r="G25" s="86" t="s">
        <v>202</v>
      </c>
      <c r="H25" s="86" t="s">
        <v>203</v>
      </c>
      <c r="I25" s="86" t="s">
        <v>204</v>
      </c>
      <c r="J25" s="86" t="s">
        <v>206</v>
      </c>
      <c r="K25" s="86" t="s">
        <v>207</v>
      </c>
      <c r="L25" s="86" t="s">
        <v>208</v>
      </c>
      <c r="M25" s="86" t="s">
        <v>209</v>
      </c>
      <c r="N25" s="87" t="s">
        <v>225</v>
      </c>
      <c r="O25" s="87" t="s">
        <v>226</v>
      </c>
    </row>
    <row r="26" spans="1:15" ht="31.9" customHeight="1">
      <c r="A26" s="89" t="s">
        <v>227</v>
      </c>
      <c r="B26" s="417">
        <f>661450000+23934000</f>
        <v>685384000</v>
      </c>
      <c r="C26" s="90"/>
      <c r="D26" s="90"/>
      <c r="E26" s="90"/>
      <c r="F26" s="90"/>
      <c r="G26" s="90"/>
      <c r="H26" s="88">
        <v>23348000</v>
      </c>
      <c r="I26" s="88">
        <v>12000000</v>
      </c>
      <c r="J26" s="88"/>
      <c r="K26" s="88"/>
      <c r="L26" s="88"/>
      <c r="M26" s="88"/>
      <c r="N26" s="417">
        <f>SUM(B26:M26)</f>
        <v>720732000</v>
      </c>
      <c r="O26" s="441">
        <v>1</v>
      </c>
    </row>
    <row r="27" spans="1:15" ht="31.9" customHeight="1">
      <c r="A27" s="89" t="s">
        <v>228</v>
      </c>
      <c r="B27" s="417">
        <v>590700000</v>
      </c>
      <c r="C27" s="90">
        <v>1142064</v>
      </c>
      <c r="D27" s="417">
        <v>1531264</v>
      </c>
      <c r="E27" s="417">
        <v>1332568</v>
      </c>
      <c r="F27" s="90">
        <v>1316848</v>
      </c>
      <c r="G27" s="90"/>
      <c r="H27" s="90"/>
      <c r="I27" s="90"/>
      <c r="J27" s="90"/>
      <c r="K27" s="90"/>
      <c r="L27" s="90"/>
      <c r="M27" s="90"/>
      <c r="N27" s="417">
        <f t="shared" ref="N27:N31" si="0">SUM(B27:M27)</f>
        <v>596022744</v>
      </c>
      <c r="O27" s="123">
        <f>+(B27+C27+D27+E27+F27+G27+H27+I27+J27+K27+L27+M27)/N26</f>
        <v>0.82696861524117149</v>
      </c>
    </row>
    <row r="28" spans="1:15" ht="31.9" customHeight="1">
      <c r="A28" s="89" t="s">
        <v>229</v>
      </c>
      <c r="B28" s="417">
        <v>0</v>
      </c>
      <c r="C28" s="90">
        <v>10351530</v>
      </c>
      <c r="D28" s="417">
        <v>73309197</v>
      </c>
      <c r="E28" s="417">
        <v>60402568</v>
      </c>
      <c r="F28" s="90">
        <v>60386848</v>
      </c>
      <c r="G28" s="90"/>
      <c r="H28" s="90"/>
      <c r="I28" s="90"/>
      <c r="J28" s="90"/>
      <c r="K28" s="90"/>
      <c r="L28" s="90"/>
      <c r="M28" s="90"/>
      <c r="N28" s="417">
        <f t="shared" si="0"/>
        <v>204450143</v>
      </c>
      <c r="O28" s="123"/>
    </row>
    <row r="29" spans="1:15" ht="31.9" customHeight="1">
      <c r="A29" s="89" t="s">
        <v>230</v>
      </c>
      <c r="B29" s="417">
        <v>235833</v>
      </c>
      <c r="C29" s="90">
        <v>15157000</v>
      </c>
      <c r="D29" s="417">
        <v>7075000</v>
      </c>
      <c r="E29" s="417">
        <v>7075000</v>
      </c>
      <c r="F29" s="90">
        <v>7075000</v>
      </c>
      <c r="G29" s="90">
        <v>7075000</v>
      </c>
      <c r="H29" s="90">
        <v>7075000</v>
      </c>
      <c r="I29" s="90">
        <v>6839167</v>
      </c>
      <c r="J29" s="90"/>
      <c r="K29" s="90"/>
      <c r="L29" s="90"/>
      <c r="M29" s="90"/>
      <c r="N29" s="417">
        <f t="shared" si="0"/>
        <v>57607000</v>
      </c>
      <c r="O29" s="443">
        <v>1</v>
      </c>
    </row>
    <row r="30" spans="1:15" ht="31.9" customHeight="1">
      <c r="A30" s="89" t="s">
        <v>231</v>
      </c>
      <c r="B30" s="417">
        <v>0</v>
      </c>
      <c r="C30" s="90"/>
      <c r="D30" s="417"/>
      <c r="E30" s="417"/>
      <c r="F30" s="90"/>
      <c r="G30" s="90"/>
      <c r="H30" s="90"/>
      <c r="I30" s="90"/>
      <c r="J30" s="90"/>
      <c r="K30" s="90"/>
      <c r="L30" s="90"/>
      <c r="M30" s="90"/>
      <c r="N30" s="90">
        <f t="shared" si="0"/>
        <v>0</v>
      </c>
      <c r="O30" s="91"/>
    </row>
    <row r="31" spans="1:15" ht="31.9" customHeight="1" thickBot="1">
      <c r="A31" s="92" t="s">
        <v>232</v>
      </c>
      <c r="B31" s="418"/>
      <c r="C31" s="93">
        <v>8317833</v>
      </c>
      <c r="D31" s="418">
        <v>14150000</v>
      </c>
      <c r="E31" s="418">
        <v>7075000</v>
      </c>
      <c r="F31" s="93">
        <v>7075000</v>
      </c>
      <c r="G31" s="93"/>
      <c r="H31" s="93"/>
      <c r="I31" s="93"/>
      <c r="J31" s="93"/>
      <c r="K31" s="93"/>
      <c r="L31" s="93"/>
      <c r="M31" s="93"/>
      <c r="N31" s="93">
        <f t="shared" si="0"/>
        <v>36617833</v>
      </c>
      <c r="O31" s="442">
        <f>+N31/N29</f>
        <v>0.63564901834846455</v>
      </c>
    </row>
    <row r="32" spans="1:15" s="94" customFormat="1" ht="16.5" customHeight="1"/>
    <row r="33" spans="1:10" s="94" customFormat="1" ht="17.25" customHeight="1"/>
    <row r="34" spans="1:10" ht="5.25" customHeight="1" thickBot="1"/>
    <row r="35" spans="1:10" ht="48" customHeight="1" thickBot="1">
      <c r="A35" s="560" t="s">
        <v>233</v>
      </c>
      <c r="B35" s="561"/>
      <c r="C35" s="561"/>
      <c r="D35" s="561"/>
      <c r="E35" s="561"/>
      <c r="F35" s="561"/>
      <c r="G35" s="561"/>
      <c r="H35" s="561"/>
      <c r="I35" s="562"/>
      <c r="J35" s="99"/>
    </row>
    <row r="36" spans="1:10" ht="50.25" customHeight="1" thickBot="1">
      <c r="A36" s="108" t="s">
        <v>234</v>
      </c>
      <c r="B36" s="563" t="str">
        <f>+B13</f>
        <v xml:space="preserve">Acompañar el 100% de los casos de representación jurídica que requieran el apoyo de psicología forense. </v>
      </c>
      <c r="C36" s="564"/>
      <c r="D36" s="564"/>
      <c r="E36" s="564"/>
      <c r="F36" s="564"/>
      <c r="G36" s="564"/>
      <c r="H36" s="564"/>
      <c r="I36" s="565"/>
      <c r="J36" s="97"/>
    </row>
    <row r="37" spans="1:10" ht="18.75" customHeight="1" thickBot="1">
      <c r="A37" s="575" t="s">
        <v>235</v>
      </c>
      <c r="B37" s="161">
        <v>2024</v>
      </c>
      <c r="C37" s="161">
        <v>2025</v>
      </c>
      <c r="D37" s="161">
        <v>2026</v>
      </c>
      <c r="E37" s="161">
        <v>2027</v>
      </c>
      <c r="F37" s="161" t="s">
        <v>236</v>
      </c>
      <c r="G37" s="577" t="s">
        <v>237</v>
      </c>
      <c r="H37" s="577" t="s">
        <v>23</v>
      </c>
      <c r="I37" s="577"/>
      <c r="J37" s="97"/>
    </row>
    <row r="38" spans="1:10" ht="50.25" customHeight="1" thickBot="1">
      <c r="A38" s="576"/>
      <c r="B38" s="163">
        <v>1</v>
      </c>
      <c r="C38" s="163">
        <v>1</v>
      </c>
      <c r="D38" s="163">
        <v>1</v>
      </c>
      <c r="E38" s="163">
        <v>1</v>
      </c>
      <c r="F38" s="162">
        <v>1</v>
      </c>
      <c r="G38" s="577"/>
      <c r="H38" s="577"/>
      <c r="I38" s="577"/>
      <c r="J38" s="97"/>
    </row>
    <row r="39" spans="1:10" ht="52.5" customHeight="1" thickBot="1">
      <c r="A39" s="109" t="s">
        <v>238</v>
      </c>
      <c r="B39" s="566">
        <v>0.2</v>
      </c>
      <c r="C39" s="567"/>
      <c r="D39" s="572" t="s">
        <v>239</v>
      </c>
      <c r="E39" s="573"/>
      <c r="F39" s="573"/>
      <c r="G39" s="573"/>
      <c r="H39" s="573"/>
      <c r="I39" s="574"/>
    </row>
    <row r="40" spans="1:10" s="98" customFormat="1" ht="63" customHeight="1" thickBot="1">
      <c r="A40" s="575" t="s">
        <v>240</v>
      </c>
      <c r="B40" s="109" t="s">
        <v>241</v>
      </c>
      <c r="C40" s="108" t="s">
        <v>242</v>
      </c>
      <c r="D40" s="558" t="s">
        <v>243</v>
      </c>
      <c r="E40" s="559"/>
      <c r="F40" s="558" t="s">
        <v>244</v>
      </c>
      <c r="G40" s="559"/>
      <c r="H40" s="110" t="s">
        <v>245</v>
      </c>
      <c r="I40" s="112" t="s">
        <v>246</v>
      </c>
    </row>
    <row r="41" spans="1:10" ht="354" customHeight="1" thickBot="1">
      <c r="A41" s="576"/>
      <c r="B41" s="305">
        <v>1</v>
      </c>
      <c r="C41" s="430">
        <v>1</v>
      </c>
      <c r="D41" s="647" t="s">
        <v>311</v>
      </c>
      <c r="E41" s="648"/>
      <c r="F41" s="647" t="s">
        <v>311</v>
      </c>
      <c r="G41" s="648"/>
      <c r="H41" s="439" t="s">
        <v>253</v>
      </c>
      <c r="I41" s="434" t="s">
        <v>312</v>
      </c>
    </row>
    <row r="42" spans="1:10" s="98" customFormat="1" ht="63" customHeight="1" thickBot="1">
      <c r="A42" s="575" t="s">
        <v>250</v>
      </c>
      <c r="B42" s="111" t="s">
        <v>241</v>
      </c>
      <c r="C42" s="110" t="s">
        <v>242</v>
      </c>
      <c r="D42" s="558" t="s">
        <v>243</v>
      </c>
      <c r="E42" s="559"/>
      <c r="F42" s="558" t="s">
        <v>244</v>
      </c>
      <c r="G42" s="559"/>
      <c r="H42" s="110" t="s">
        <v>245</v>
      </c>
      <c r="I42" s="112" t="s">
        <v>246</v>
      </c>
    </row>
    <row r="43" spans="1:10" ht="381.75" customHeight="1" thickBot="1">
      <c r="A43" s="576"/>
      <c r="B43" s="305">
        <v>1</v>
      </c>
      <c r="C43" s="305">
        <v>1</v>
      </c>
      <c r="D43" s="645" t="s">
        <v>313</v>
      </c>
      <c r="E43" s="646"/>
      <c r="F43" s="645" t="s">
        <v>314</v>
      </c>
      <c r="G43" s="646"/>
      <c r="H43" s="439" t="s">
        <v>253</v>
      </c>
      <c r="I43" s="101" t="s">
        <v>315</v>
      </c>
    </row>
    <row r="44" spans="1:10" s="98" customFormat="1" ht="63" customHeight="1" thickBot="1">
      <c r="A44" s="575" t="s">
        <v>255</v>
      </c>
      <c r="B44" s="111" t="s">
        <v>241</v>
      </c>
      <c r="C44" s="110" t="s">
        <v>242</v>
      </c>
      <c r="D44" s="558" t="s">
        <v>243</v>
      </c>
      <c r="E44" s="559"/>
      <c r="F44" s="558" t="s">
        <v>244</v>
      </c>
      <c r="G44" s="559"/>
      <c r="H44" s="110" t="s">
        <v>245</v>
      </c>
      <c r="I44" s="112" t="s">
        <v>246</v>
      </c>
    </row>
    <row r="45" spans="1:10" ht="274.89999999999998" customHeight="1" thickBot="1">
      <c r="A45" s="576"/>
      <c r="B45" s="305">
        <v>1</v>
      </c>
      <c r="C45" s="305">
        <v>1</v>
      </c>
      <c r="D45" s="645" t="s">
        <v>316</v>
      </c>
      <c r="E45" s="646"/>
      <c r="F45" s="645" t="s">
        <v>317</v>
      </c>
      <c r="G45" s="646"/>
      <c r="H45" s="439" t="s">
        <v>253</v>
      </c>
      <c r="I45" s="101" t="s">
        <v>315</v>
      </c>
    </row>
    <row r="46" spans="1:10" s="98" customFormat="1" ht="63" customHeight="1" thickBot="1">
      <c r="A46" s="575" t="s">
        <v>260</v>
      </c>
      <c r="B46" s="111" t="s">
        <v>241</v>
      </c>
      <c r="C46" s="111" t="s">
        <v>242</v>
      </c>
      <c r="D46" s="558" t="s">
        <v>243</v>
      </c>
      <c r="E46" s="559"/>
      <c r="F46" s="558" t="s">
        <v>244</v>
      </c>
      <c r="G46" s="559"/>
      <c r="H46" s="110" t="s">
        <v>245</v>
      </c>
      <c r="I46" s="110" t="s">
        <v>246</v>
      </c>
    </row>
    <row r="47" spans="1:10" ht="223.9" customHeight="1" thickBot="1">
      <c r="A47" s="576"/>
      <c r="B47" s="305">
        <v>1</v>
      </c>
      <c r="C47" s="305">
        <v>1</v>
      </c>
      <c r="D47" s="645" t="s">
        <v>318</v>
      </c>
      <c r="E47" s="646"/>
      <c r="F47" s="645" t="s">
        <v>319</v>
      </c>
      <c r="G47" s="646"/>
      <c r="H47" s="439" t="s">
        <v>253</v>
      </c>
      <c r="I47" s="101" t="s">
        <v>320</v>
      </c>
    </row>
    <row r="48" spans="1:10" s="98" customFormat="1" ht="63" customHeight="1" thickBot="1">
      <c r="A48" s="575" t="s">
        <v>265</v>
      </c>
      <c r="B48" s="111" t="s">
        <v>241</v>
      </c>
      <c r="C48" s="110" t="s">
        <v>242</v>
      </c>
      <c r="D48" s="558" t="s">
        <v>243</v>
      </c>
      <c r="E48" s="559"/>
      <c r="F48" s="558" t="s">
        <v>244</v>
      </c>
      <c r="G48" s="559"/>
      <c r="H48" s="110" t="s">
        <v>245</v>
      </c>
      <c r="I48" s="112" t="s">
        <v>246</v>
      </c>
    </row>
    <row r="49" spans="1:9" ht="300" customHeight="1" thickBot="1">
      <c r="A49" s="576"/>
      <c r="B49" s="305">
        <v>1</v>
      </c>
      <c r="C49" s="477">
        <v>1</v>
      </c>
      <c r="D49" s="645" t="s">
        <v>321</v>
      </c>
      <c r="E49" s="646"/>
      <c r="F49" s="645" t="s">
        <v>322</v>
      </c>
      <c r="G49" s="646"/>
      <c r="H49" s="439" t="s">
        <v>253</v>
      </c>
      <c r="I49" s="101" t="s">
        <v>323</v>
      </c>
    </row>
    <row r="50" spans="1:9" s="98" customFormat="1" ht="63" customHeight="1" thickBot="1">
      <c r="A50" s="575" t="s">
        <v>269</v>
      </c>
      <c r="B50" s="111" t="s">
        <v>241</v>
      </c>
      <c r="C50" s="110" t="s">
        <v>242</v>
      </c>
      <c r="D50" s="558" t="s">
        <v>243</v>
      </c>
      <c r="E50" s="559"/>
      <c r="F50" s="558" t="s">
        <v>244</v>
      </c>
      <c r="G50" s="559"/>
      <c r="H50" s="110" t="s">
        <v>245</v>
      </c>
      <c r="I50" s="112" t="s">
        <v>246</v>
      </c>
    </row>
    <row r="51" spans="1:9" ht="63" customHeight="1" thickBot="1">
      <c r="A51" s="576"/>
      <c r="B51" s="306">
        <v>1</v>
      </c>
      <c r="C51" s="104"/>
      <c r="D51" s="487"/>
      <c r="E51" s="488"/>
      <c r="F51" s="487"/>
      <c r="G51" s="488"/>
      <c r="H51" s="100"/>
      <c r="I51" s="102"/>
    </row>
    <row r="52" spans="1:9" ht="63" customHeight="1" thickBot="1">
      <c r="A52" s="575" t="s">
        <v>270</v>
      </c>
      <c r="B52" s="109" t="s">
        <v>241</v>
      </c>
      <c r="C52" s="108" t="s">
        <v>242</v>
      </c>
      <c r="D52" s="558" t="s">
        <v>243</v>
      </c>
      <c r="E52" s="559"/>
      <c r="F52" s="558" t="s">
        <v>244</v>
      </c>
      <c r="G52" s="559"/>
      <c r="H52" s="110" t="s">
        <v>245</v>
      </c>
      <c r="I52" s="112" t="s">
        <v>246</v>
      </c>
    </row>
    <row r="53" spans="1:9" ht="63" customHeight="1" thickBot="1">
      <c r="A53" s="576"/>
      <c r="B53" s="306">
        <v>1</v>
      </c>
      <c r="C53" s="104"/>
      <c r="D53" s="487"/>
      <c r="E53" s="578"/>
      <c r="F53" s="487"/>
      <c r="G53" s="488"/>
      <c r="H53" s="100"/>
      <c r="I53" s="102"/>
    </row>
    <row r="54" spans="1:9" ht="63" customHeight="1" thickBot="1">
      <c r="A54" s="575" t="s">
        <v>271</v>
      </c>
      <c r="B54" s="109" t="s">
        <v>241</v>
      </c>
      <c r="C54" s="108" t="s">
        <v>242</v>
      </c>
      <c r="D54" s="558" t="s">
        <v>243</v>
      </c>
      <c r="E54" s="559"/>
      <c r="F54" s="558" t="s">
        <v>244</v>
      </c>
      <c r="G54" s="559"/>
      <c r="H54" s="110" t="s">
        <v>245</v>
      </c>
      <c r="I54" s="112" t="s">
        <v>246</v>
      </c>
    </row>
    <row r="55" spans="1:9" ht="63" customHeight="1" thickBot="1">
      <c r="A55" s="576"/>
      <c r="B55" s="306">
        <v>1</v>
      </c>
      <c r="C55" s="104"/>
      <c r="D55" s="487"/>
      <c r="E55" s="578"/>
      <c r="F55" s="487"/>
      <c r="G55" s="488"/>
      <c r="H55" s="120"/>
      <c r="I55" s="102"/>
    </row>
    <row r="56" spans="1:9" ht="63" customHeight="1" thickBot="1">
      <c r="A56" s="575" t="s">
        <v>272</v>
      </c>
      <c r="B56" s="109" t="s">
        <v>241</v>
      </c>
      <c r="C56" s="108" t="s">
        <v>242</v>
      </c>
      <c r="D56" s="558" t="s">
        <v>243</v>
      </c>
      <c r="E56" s="559"/>
      <c r="F56" s="558" t="s">
        <v>244</v>
      </c>
      <c r="G56" s="559"/>
      <c r="H56" s="110" t="s">
        <v>245</v>
      </c>
      <c r="I56" s="112" t="s">
        <v>246</v>
      </c>
    </row>
    <row r="57" spans="1:9" ht="63" customHeight="1" thickBot="1">
      <c r="A57" s="576"/>
      <c r="B57" s="306">
        <v>1</v>
      </c>
      <c r="C57" s="104"/>
      <c r="D57" s="487"/>
      <c r="E57" s="488"/>
      <c r="F57" s="487"/>
      <c r="G57" s="488"/>
      <c r="H57" s="100"/>
      <c r="I57" s="100"/>
    </row>
    <row r="58" spans="1:9" ht="63" customHeight="1" thickBot="1">
      <c r="A58" s="575" t="s">
        <v>273</v>
      </c>
      <c r="B58" s="109" t="s">
        <v>241</v>
      </c>
      <c r="C58" s="108" t="s">
        <v>242</v>
      </c>
      <c r="D58" s="558" t="s">
        <v>243</v>
      </c>
      <c r="E58" s="559"/>
      <c r="F58" s="558" t="s">
        <v>244</v>
      </c>
      <c r="G58" s="559"/>
      <c r="H58" s="110" t="s">
        <v>245</v>
      </c>
      <c r="I58" s="112" t="s">
        <v>246</v>
      </c>
    </row>
    <row r="59" spans="1:9" ht="63" customHeight="1" thickBot="1">
      <c r="A59" s="576"/>
      <c r="B59" s="306">
        <v>1</v>
      </c>
      <c r="C59" s="104"/>
      <c r="D59" s="487"/>
      <c r="E59" s="488"/>
      <c r="F59" s="487"/>
      <c r="G59" s="488"/>
      <c r="H59" s="100"/>
      <c r="I59" s="102"/>
    </row>
    <row r="60" spans="1:9" ht="63" customHeight="1" thickBot="1">
      <c r="A60" s="575" t="s">
        <v>274</v>
      </c>
      <c r="B60" s="109" t="s">
        <v>241</v>
      </c>
      <c r="C60" s="108" t="s">
        <v>242</v>
      </c>
      <c r="D60" s="558" t="s">
        <v>243</v>
      </c>
      <c r="E60" s="559"/>
      <c r="F60" s="558" t="s">
        <v>244</v>
      </c>
      <c r="G60" s="559"/>
      <c r="H60" s="110" t="s">
        <v>245</v>
      </c>
      <c r="I60" s="112" t="s">
        <v>246</v>
      </c>
    </row>
    <row r="61" spans="1:9" ht="63" customHeight="1" thickBot="1">
      <c r="A61" s="576"/>
      <c r="B61" s="306">
        <v>1</v>
      </c>
      <c r="C61" s="104"/>
      <c r="D61" s="487"/>
      <c r="E61" s="488"/>
      <c r="F61" s="578"/>
      <c r="G61" s="578"/>
      <c r="H61" s="100"/>
      <c r="I61" s="100"/>
    </row>
    <row r="62" spans="1:9" ht="63" customHeight="1" thickBot="1">
      <c r="A62" s="575" t="s">
        <v>275</v>
      </c>
      <c r="B62" s="109" t="s">
        <v>241</v>
      </c>
      <c r="C62" s="108" t="s">
        <v>242</v>
      </c>
      <c r="D62" s="558" t="s">
        <v>243</v>
      </c>
      <c r="E62" s="559"/>
      <c r="F62" s="558" t="s">
        <v>244</v>
      </c>
      <c r="G62" s="559"/>
      <c r="H62" s="110" t="s">
        <v>245</v>
      </c>
      <c r="I62" s="112" t="s">
        <v>246</v>
      </c>
    </row>
    <row r="63" spans="1:9" ht="63" customHeight="1" thickBot="1">
      <c r="A63" s="576"/>
      <c r="B63" s="306">
        <v>1</v>
      </c>
      <c r="C63" s="104"/>
      <c r="D63" s="487"/>
      <c r="E63" s="488"/>
      <c r="F63" s="487"/>
      <c r="G63" s="488"/>
      <c r="H63" s="100"/>
      <c r="I63" s="100"/>
    </row>
    <row r="66" spans="1:9" s="97" customFormat="1" ht="30" customHeight="1">
      <c r="A66" s="68"/>
      <c r="B66" s="68"/>
      <c r="C66" s="68"/>
      <c r="D66" s="68"/>
      <c r="E66" s="68"/>
      <c r="F66" s="68"/>
      <c r="G66" s="68"/>
      <c r="H66" s="68"/>
      <c r="I66" s="68"/>
    </row>
    <row r="67" spans="1:9" ht="34.5" customHeight="1">
      <c r="A67" s="506" t="s">
        <v>278</v>
      </c>
      <c r="B67" s="506"/>
      <c r="C67" s="506"/>
      <c r="D67" s="506"/>
      <c r="E67" s="506"/>
      <c r="F67" s="506"/>
      <c r="G67" s="506"/>
      <c r="H67" s="506"/>
      <c r="I67" s="506"/>
    </row>
    <row r="68" spans="1:9" ht="61.15" customHeight="1">
      <c r="A68" s="113" t="s">
        <v>279</v>
      </c>
      <c r="B68" s="639" t="s">
        <v>324</v>
      </c>
      <c r="C68" s="640"/>
      <c r="D68" s="639" t="s">
        <v>325</v>
      </c>
      <c r="E68" s="640"/>
      <c r="F68" s="481" t="s">
        <v>282</v>
      </c>
      <c r="G68" s="482"/>
      <c r="H68" s="481" t="s">
        <v>283</v>
      </c>
      <c r="I68" s="482"/>
    </row>
    <row r="69" spans="1:9" ht="40.5" customHeight="1">
      <c r="A69" s="113" t="s">
        <v>284</v>
      </c>
      <c r="B69" s="641">
        <v>0.05</v>
      </c>
      <c r="C69" s="642"/>
      <c r="D69" s="641">
        <v>0.15</v>
      </c>
      <c r="E69" s="642"/>
      <c r="F69" s="643"/>
      <c r="G69" s="644"/>
      <c r="H69" s="643"/>
      <c r="I69" s="644"/>
    </row>
    <row r="70" spans="1:9" ht="30" customHeight="1">
      <c r="A70" s="485" t="s">
        <v>194</v>
      </c>
      <c r="B70" s="168" t="s">
        <v>99</v>
      </c>
      <c r="C70" s="168" t="s">
        <v>242</v>
      </c>
      <c r="D70" s="168" t="s">
        <v>99</v>
      </c>
      <c r="E70" s="168" t="s">
        <v>242</v>
      </c>
      <c r="F70" s="168" t="s">
        <v>99</v>
      </c>
      <c r="G70" s="168" t="s">
        <v>242</v>
      </c>
      <c r="H70" s="168" t="s">
        <v>99</v>
      </c>
      <c r="I70" s="168" t="s">
        <v>242</v>
      </c>
    </row>
    <row r="71" spans="1:9" ht="30" customHeight="1">
      <c r="A71" s="486"/>
      <c r="B71" s="115">
        <v>0.05</v>
      </c>
      <c r="C71" s="115">
        <v>0.05</v>
      </c>
      <c r="D71" s="115">
        <v>0.05</v>
      </c>
      <c r="E71" s="115">
        <v>0.05</v>
      </c>
      <c r="F71" s="121"/>
      <c r="G71" s="116"/>
      <c r="H71" s="121"/>
      <c r="I71" s="116"/>
    </row>
    <row r="72" spans="1:9" ht="282" customHeight="1">
      <c r="A72" s="113" t="s">
        <v>285</v>
      </c>
      <c r="B72" s="637" t="str">
        <f>+D41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C72" s="638"/>
      <c r="D72" s="637" t="s">
        <v>326</v>
      </c>
      <c r="E72" s="638"/>
      <c r="F72" s="511"/>
      <c r="G72" s="512"/>
      <c r="H72" s="511"/>
      <c r="I72" s="513"/>
    </row>
    <row r="73" spans="1:9" ht="80.25" customHeight="1">
      <c r="A73" s="113" t="s">
        <v>288</v>
      </c>
      <c r="B73" s="491" t="s">
        <v>327</v>
      </c>
      <c r="C73" s="492"/>
      <c r="D73" s="493" t="s">
        <v>328</v>
      </c>
      <c r="E73" s="492"/>
      <c r="F73" s="498"/>
      <c r="G73" s="499"/>
      <c r="H73" s="498"/>
      <c r="I73" s="499"/>
    </row>
    <row r="74" spans="1:9" ht="30.75" customHeight="1">
      <c r="A74" s="485" t="s">
        <v>195</v>
      </c>
      <c r="B74" s="168" t="s">
        <v>99</v>
      </c>
      <c r="C74" s="168" t="s">
        <v>242</v>
      </c>
      <c r="D74" s="168" t="s">
        <v>99</v>
      </c>
      <c r="E74" s="168" t="s">
        <v>242</v>
      </c>
      <c r="F74" s="168" t="s">
        <v>99</v>
      </c>
      <c r="G74" s="168" t="s">
        <v>242</v>
      </c>
      <c r="H74" s="168" t="s">
        <v>99</v>
      </c>
      <c r="I74" s="168" t="s">
        <v>242</v>
      </c>
    </row>
    <row r="75" spans="1:9" ht="30.75" customHeight="1">
      <c r="A75" s="486"/>
      <c r="B75" s="115">
        <v>0.05</v>
      </c>
      <c r="C75" s="115">
        <v>0.05</v>
      </c>
      <c r="D75" s="115">
        <v>0.05</v>
      </c>
      <c r="E75" s="115">
        <v>0.05</v>
      </c>
      <c r="F75" s="121"/>
      <c r="G75" s="117"/>
      <c r="H75" s="121"/>
      <c r="I75" s="117"/>
    </row>
    <row r="76" spans="1:9" ht="328.15" customHeight="1">
      <c r="A76" s="113" t="s">
        <v>285</v>
      </c>
      <c r="B76" s="637" t="s">
        <v>329</v>
      </c>
      <c r="C76" s="638"/>
      <c r="D76" s="637" t="s">
        <v>330</v>
      </c>
      <c r="E76" s="638"/>
      <c r="F76" s="511"/>
      <c r="G76" s="512"/>
      <c r="H76" s="554"/>
      <c r="I76" s="555"/>
    </row>
    <row r="77" spans="1:9" ht="80.25" customHeight="1">
      <c r="A77" s="113" t="s">
        <v>288</v>
      </c>
      <c r="B77" s="493" t="s">
        <v>331</v>
      </c>
      <c r="C77" s="492"/>
      <c r="D77" s="493" t="s">
        <v>332</v>
      </c>
      <c r="E77" s="492"/>
      <c r="F77" s="498"/>
      <c r="G77" s="499"/>
      <c r="H77" s="498"/>
      <c r="I77" s="499"/>
    </row>
    <row r="78" spans="1:9" ht="30.75" customHeight="1">
      <c r="A78" s="485" t="s">
        <v>196</v>
      </c>
      <c r="B78" s="168" t="s">
        <v>99</v>
      </c>
      <c r="C78" s="168" t="s">
        <v>242</v>
      </c>
      <c r="D78" s="168" t="s">
        <v>99</v>
      </c>
      <c r="E78" s="168" t="s">
        <v>242</v>
      </c>
      <c r="F78" s="168" t="s">
        <v>99</v>
      </c>
      <c r="G78" s="168" t="s">
        <v>242</v>
      </c>
      <c r="H78" s="168" t="s">
        <v>99</v>
      </c>
      <c r="I78" s="168" t="s">
        <v>242</v>
      </c>
    </row>
    <row r="79" spans="1:9" ht="30.75" customHeight="1">
      <c r="A79" s="486"/>
      <c r="B79" s="115">
        <v>0.09</v>
      </c>
      <c r="C79" s="115">
        <v>0.09</v>
      </c>
      <c r="D79" s="115">
        <v>0.09</v>
      </c>
      <c r="E79" s="115">
        <v>0.09</v>
      </c>
      <c r="F79" s="121"/>
      <c r="G79" s="117"/>
      <c r="H79" s="121"/>
      <c r="I79" s="117"/>
    </row>
    <row r="80" spans="1:9" ht="372" customHeight="1">
      <c r="A80" s="113" t="s">
        <v>285</v>
      </c>
      <c r="B80" s="637" t="s">
        <v>333</v>
      </c>
      <c r="C80" s="638"/>
      <c r="D80" s="637" t="s">
        <v>334</v>
      </c>
      <c r="E80" s="638"/>
      <c r="F80" s="511"/>
      <c r="G80" s="512"/>
      <c r="H80" s="498"/>
      <c r="I80" s="499"/>
    </row>
    <row r="81" spans="1:9" ht="80.25" customHeight="1">
      <c r="A81" s="113" t="s">
        <v>288</v>
      </c>
      <c r="B81" s="493" t="s">
        <v>335</v>
      </c>
      <c r="C81" s="492"/>
      <c r="D81" s="493" t="s">
        <v>336</v>
      </c>
      <c r="E81" s="492"/>
      <c r="F81" s="498"/>
      <c r="G81" s="499"/>
      <c r="H81" s="498"/>
      <c r="I81" s="499"/>
    </row>
    <row r="82" spans="1:9" ht="30.75" customHeight="1">
      <c r="A82" s="485" t="s">
        <v>197</v>
      </c>
      <c r="B82" s="168" t="s">
        <v>99</v>
      </c>
      <c r="C82" s="168" t="s">
        <v>242</v>
      </c>
      <c r="D82" s="168" t="s">
        <v>99</v>
      </c>
      <c r="E82" s="168" t="s">
        <v>242</v>
      </c>
      <c r="F82" s="168" t="s">
        <v>99</v>
      </c>
      <c r="G82" s="168" t="s">
        <v>242</v>
      </c>
      <c r="H82" s="168" t="s">
        <v>99</v>
      </c>
      <c r="I82" s="168" t="s">
        <v>242</v>
      </c>
    </row>
    <row r="83" spans="1:9" ht="30.75" customHeight="1">
      <c r="A83" s="486"/>
      <c r="B83" s="115">
        <v>0.09</v>
      </c>
      <c r="C83" s="115">
        <v>0.09</v>
      </c>
      <c r="D83" s="115">
        <v>0.09</v>
      </c>
      <c r="E83" s="115">
        <v>0.09</v>
      </c>
      <c r="F83" s="121"/>
      <c r="G83" s="117"/>
      <c r="H83" s="121"/>
      <c r="I83" s="117"/>
    </row>
    <row r="84" spans="1:9" ht="409.15" customHeight="1">
      <c r="A84" s="113" t="s">
        <v>285</v>
      </c>
      <c r="B84" s="637" t="s">
        <v>337</v>
      </c>
      <c r="C84" s="638"/>
      <c r="D84" s="637" t="s">
        <v>338</v>
      </c>
      <c r="E84" s="638"/>
      <c r="F84" s="511"/>
      <c r="G84" s="512"/>
      <c r="H84" s="498"/>
      <c r="I84" s="499"/>
    </row>
    <row r="85" spans="1:9" ht="80.25" customHeight="1">
      <c r="A85" s="113" t="s">
        <v>288</v>
      </c>
      <c r="B85" s="493" t="s">
        <v>339</v>
      </c>
      <c r="C85" s="497"/>
      <c r="D85" s="493" t="s">
        <v>340</v>
      </c>
      <c r="E85" s="497"/>
      <c r="F85" s="498"/>
      <c r="G85" s="499"/>
      <c r="H85" s="498"/>
      <c r="I85" s="499"/>
    </row>
    <row r="86" spans="1:9" ht="30" customHeight="1">
      <c r="A86" s="485" t="s">
        <v>201</v>
      </c>
      <c r="B86" s="168" t="s">
        <v>99</v>
      </c>
      <c r="C86" s="168" t="s">
        <v>242</v>
      </c>
      <c r="D86" s="168" t="s">
        <v>99</v>
      </c>
      <c r="E86" s="168" t="s">
        <v>242</v>
      </c>
      <c r="F86" s="168" t="s">
        <v>99</v>
      </c>
      <c r="G86" s="168" t="s">
        <v>242</v>
      </c>
      <c r="H86" s="168" t="s">
        <v>99</v>
      </c>
      <c r="I86" s="168" t="s">
        <v>242</v>
      </c>
    </row>
    <row r="87" spans="1:9" ht="30" customHeight="1">
      <c r="A87" s="486"/>
      <c r="B87" s="115">
        <v>0.09</v>
      </c>
      <c r="C87" s="115">
        <v>0.09</v>
      </c>
      <c r="D87" s="115">
        <v>0.09</v>
      </c>
      <c r="E87" s="115">
        <v>0.09</v>
      </c>
      <c r="F87" s="121"/>
      <c r="G87" s="117"/>
      <c r="H87" s="121"/>
      <c r="I87" s="117"/>
    </row>
    <row r="88" spans="1:9" ht="349.9" customHeight="1">
      <c r="A88" s="113" t="s">
        <v>285</v>
      </c>
      <c r="B88" s="637" t="s">
        <v>341</v>
      </c>
      <c r="C88" s="638"/>
      <c r="D88" s="637" t="s">
        <v>342</v>
      </c>
      <c r="E88" s="638"/>
      <c r="F88" s="553"/>
      <c r="G88" s="553"/>
      <c r="H88" s="553"/>
      <c r="I88" s="553"/>
    </row>
    <row r="89" spans="1:9" ht="80.25" customHeight="1">
      <c r="A89" s="113" t="s">
        <v>288</v>
      </c>
      <c r="B89" s="493" t="s">
        <v>343</v>
      </c>
      <c r="C89" s="492"/>
      <c r="D89" s="493" t="s">
        <v>344</v>
      </c>
      <c r="E89" s="492"/>
      <c r="F89" s="489"/>
      <c r="G89" s="490"/>
      <c r="H89" s="489"/>
      <c r="I89" s="490"/>
    </row>
    <row r="90" spans="1:9" ht="29.25" customHeight="1">
      <c r="A90" s="485" t="s">
        <v>202</v>
      </c>
      <c r="B90" s="168" t="s">
        <v>99</v>
      </c>
      <c r="C90" s="168" t="s">
        <v>242</v>
      </c>
      <c r="D90" s="168" t="s">
        <v>99</v>
      </c>
      <c r="E90" s="168" t="s">
        <v>242</v>
      </c>
      <c r="F90" s="168" t="s">
        <v>99</v>
      </c>
      <c r="G90" s="168" t="s">
        <v>242</v>
      </c>
      <c r="H90" s="168" t="s">
        <v>99</v>
      </c>
      <c r="I90" s="168" t="s">
        <v>242</v>
      </c>
    </row>
    <row r="91" spans="1:9" ht="29.25" customHeight="1">
      <c r="A91" s="486"/>
      <c r="B91" s="115">
        <v>0.09</v>
      </c>
      <c r="C91" s="118"/>
      <c r="D91" s="115">
        <v>0.09</v>
      </c>
      <c r="E91" s="118"/>
      <c r="F91" s="121"/>
      <c r="G91" s="117"/>
      <c r="H91" s="121"/>
      <c r="I91" s="117"/>
    </row>
    <row r="92" spans="1:9" ht="80.25" customHeight="1">
      <c r="A92" s="113" t="s">
        <v>285</v>
      </c>
      <c r="B92" s="494"/>
      <c r="C92" s="494"/>
      <c r="D92" s="494"/>
      <c r="E92" s="494"/>
      <c r="F92" s="494"/>
      <c r="G92" s="494"/>
      <c r="H92" s="494"/>
      <c r="I92" s="494"/>
    </row>
    <row r="93" spans="1:9" ht="80.25" customHeight="1">
      <c r="A93" s="113" t="s">
        <v>288</v>
      </c>
      <c r="B93" s="489"/>
      <c r="C93" s="490"/>
      <c r="D93" s="489"/>
      <c r="E93" s="490"/>
      <c r="F93" s="489"/>
      <c r="G93" s="490"/>
      <c r="H93" s="489"/>
      <c r="I93" s="490"/>
    </row>
    <row r="94" spans="1:9" ht="25.15" customHeight="1">
      <c r="A94" s="485" t="s">
        <v>203</v>
      </c>
      <c r="B94" s="168" t="s">
        <v>99</v>
      </c>
      <c r="C94" s="168" t="s">
        <v>242</v>
      </c>
      <c r="D94" s="168" t="s">
        <v>99</v>
      </c>
      <c r="E94" s="168" t="s">
        <v>242</v>
      </c>
      <c r="F94" s="168" t="s">
        <v>99</v>
      </c>
      <c r="G94" s="168" t="s">
        <v>242</v>
      </c>
      <c r="H94" s="168" t="s">
        <v>99</v>
      </c>
      <c r="I94" s="168" t="s">
        <v>242</v>
      </c>
    </row>
    <row r="95" spans="1:9" ht="25.15" customHeight="1">
      <c r="A95" s="486"/>
      <c r="B95" s="115">
        <v>0.09</v>
      </c>
      <c r="C95" s="118"/>
      <c r="D95" s="115">
        <v>0.09</v>
      </c>
      <c r="E95" s="118"/>
      <c r="F95" s="121"/>
      <c r="G95" s="117"/>
      <c r="H95" s="121"/>
      <c r="I95" s="117"/>
    </row>
    <row r="96" spans="1:9" ht="80.25" customHeight="1">
      <c r="A96" s="113" t="s">
        <v>285</v>
      </c>
      <c r="B96" s="494"/>
      <c r="C96" s="494"/>
      <c r="D96" s="494"/>
      <c r="E96" s="494"/>
      <c r="F96" s="494"/>
      <c r="G96" s="494"/>
      <c r="H96" s="494"/>
      <c r="I96" s="494"/>
    </row>
    <row r="97" spans="1:9" ht="80.25" customHeight="1">
      <c r="A97" s="113" t="s">
        <v>288</v>
      </c>
      <c r="B97" s="489"/>
      <c r="C97" s="490"/>
      <c r="D97" s="489"/>
      <c r="E97" s="490"/>
      <c r="F97" s="489"/>
      <c r="G97" s="490"/>
      <c r="H97" s="489"/>
      <c r="I97" s="490"/>
    </row>
    <row r="98" spans="1:9" ht="25.15" customHeight="1">
      <c r="A98" s="485" t="s">
        <v>204</v>
      </c>
      <c r="B98" s="168" t="s">
        <v>99</v>
      </c>
      <c r="C98" s="168" t="s">
        <v>242</v>
      </c>
      <c r="D98" s="168" t="s">
        <v>99</v>
      </c>
      <c r="E98" s="168" t="s">
        <v>242</v>
      </c>
      <c r="F98" s="168" t="s">
        <v>99</v>
      </c>
      <c r="G98" s="168" t="s">
        <v>242</v>
      </c>
      <c r="H98" s="168" t="s">
        <v>99</v>
      </c>
      <c r="I98" s="168" t="s">
        <v>242</v>
      </c>
    </row>
    <row r="99" spans="1:9" ht="25.15" customHeight="1">
      <c r="A99" s="486"/>
      <c r="B99" s="115">
        <v>0.09</v>
      </c>
      <c r="C99" s="118"/>
      <c r="D99" s="115">
        <v>0.09</v>
      </c>
      <c r="E99" s="118"/>
      <c r="F99" s="121"/>
      <c r="G99" s="117"/>
      <c r="H99" s="121"/>
      <c r="I99" s="117"/>
    </row>
    <row r="100" spans="1:9" ht="80.25" customHeight="1">
      <c r="A100" s="113" t="s">
        <v>285</v>
      </c>
      <c r="B100" s="494"/>
      <c r="C100" s="494"/>
      <c r="D100" s="494"/>
      <c r="E100" s="494"/>
      <c r="F100" s="494"/>
      <c r="G100" s="494"/>
      <c r="H100" s="494"/>
      <c r="I100" s="494"/>
    </row>
    <row r="101" spans="1:9" ht="80.25" customHeight="1">
      <c r="A101" s="113" t="s">
        <v>288</v>
      </c>
      <c r="B101" s="489"/>
      <c r="C101" s="490"/>
      <c r="D101" s="489"/>
      <c r="E101" s="490"/>
      <c r="F101" s="489"/>
      <c r="G101" s="490"/>
      <c r="H101" s="489"/>
      <c r="I101" s="490"/>
    </row>
    <row r="102" spans="1:9" ht="25.15" customHeight="1">
      <c r="A102" s="485" t="s">
        <v>206</v>
      </c>
      <c r="B102" s="168" t="s">
        <v>99</v>
      </c>
      <c r="C102" s="168" t="s">
        <v>242</v>
      </c>
      <c r="D102" s="168" t="s">
        <v>99</v>
      </c>
      <c r="E102" s="168" t="s">
        <v>242</v>
      </c>
      <c r="F102" s="168" t="s">
        <v>99</v>
      </c>
      <c r="G102" s="168" t="s">
        <v>242</v>
      </c>
      <c r="H102" s="168" t="s">
        <v>99</v>
      </c>
      <c r="I102" s="168" t="s">
        <v>242</v>
      </c>
    </row>
    <row r="103" spans="1:9" ht="25.15" customHeight="1">
      <c r="A103" s="486"/>
      <c r="B103" s="115">
        <v>0.09</v>
      </c>
      <c r="C103" s="118"/>
      <c r="D103" s="115">
        <v>0.09</v>
      </c>
      <c r="E103" s="118"/>
      <c r="F103" s="121"/>
      <c r="G103" s="117"/>
      <c r="H103" s="121"/>
      <c r="I103" s="117"/>
    </row>
    <row r="104" spans="1:9" ht="80.25" customHeight="1">
      <c r="A104" s="113" t="s">
        <v>285</v>
      </c>
      <c r="B104" s="494"/>
      <c r="C104" s="494"/>
      <c r="D104" s="494"/>
      <c r="E104" s="494"/>
      <c r="F104" s="494"/>
      <c r="G104" s="494"/>
      <c r="H104" s="494"/>
      <c r="I104" s="494"/>
    </row>
    <row r="105" spans="1:9" ht="80.25" customHeight="1">
      <c r="A105" s="113" t="s">
        <v>288</v>
      </c>
      <c r="B105" s="489"/>
      <c r="C105" s="490"/>
      <c r="D105" s="489"/>
      <c r="E105" s="490"/>
      <c r="F105" s="489"/>
      <c r="G105" s="490"/>
      <c r="H105" s="489"/>
      <c r="I105" s="490"/>
    </row>
    <row r="106" spans="1:9" ht="25.15" customHeight="1">
      <c r="A106" s="485" t="s">
        <v>207</v>
      </c>
      <c r="B106" s="168" t="s">
        <v>99</v>
      </c>
      <c r="C106" s="168" t="s">
        <v>242</v>
      </c>
      <c r="D106" s="168" t="s">
        <v>99</v>
      </c>
      <c r="E106" s="168" t="s">
        <v>242</v>
      </c>
      <c r="F106" s="168" t="s">
        <v>99</v>
      </c>
      <c r="G106" s="168" t="s">
        <v>242</v>
      </c>
      <c r="H106" s="168" t="s">
        <v>99</v>
      </c>
      <c r="I106" s="168" t="s">
        <v>242</v>
      </c>
    </row>
    <row r="107" spans="1:9" ht="25.15" customHeight="1">
      <c r="A107" s="486"/>
      <c r="B107" s="115">
        <v>0.09</v>
      </c>
      <c r="C107" s="118"/>
      <c r="D107" s="115">
        <v>0.09</v>
      </c>
      <c r="E107" s="118"/>
      <c r="F107" s="121"/>
      <c r="G107" s="117"/>
      <c r="H107" s="121"/>
      <c r="I107" s="117"/>
    </row>
    <row r="108" spans="1:9" ht="80.25" customHeight="1">
      <c r="A108" s="113" t="s">
        <v>285</v>
      </c>
      <c r="B108" s="494"/>
      <c r="C108" s="494"/>
      <c r="D108" s="494"/>
      <c r="E108" s="494"/>
      <c r="F108" s="494"/>
      <c r="G108" s="494"/>
      <c r="H108" s="494"/>
      <c r="I108" s="494"/>
    </row>
    <row r="109" spans="1:9" ht="80.25" customHeight="1">
      <c r="A109" s="113" t="s">
        <v>288</v>
      </c>
      <c r="B109" s="489"/>
      <c r="C109" s="490"/>
      <c r="D109" s="489"/>
      <c r="E109" s="490"/>
      <c r="F109" s="489"/>
      <c r="G109" s="490"/>
      <c r="H109" s="489"/>
      <c r="I109" s="490"/>
    </row>
    <row r="110" spans="1:9" ht="25.15" customHeight="1">
      <c r="A110" s="485" t="s">
        <v>208</v>
      </c>
      <c r="B110" s="168" t="s">
        <v>99</v>
      </c>
      <c r="C110" s="168" t="s">
        <v>242</v>
      </c>
      <c r="D110" s="168" t="s">
        <v>99</v>
      </c>
      <c r="E110" s="168" t="s">
        <v>242</v>
      </c>
      <c r="F110" s="168" t="s">
        <v>99</v>
      </c>
      <c r="G110" s="168" t="s">
        <v>242</v>
      </c>
      <c r="H110" s="168" t="s">
        <v>99</v>
      </c>
      <c r="I110" s="168" t="s">
        <v>242</v>
      </c>
    </row>
    <row r="111" spans="1:9" ht="25.15" customHeight="1">
      <c r="A111" s="486"/>
      <c r="B111" s="115">
        <v>0.09</v>
      </c>
      <c r="C111" s="118"/>
      <c r="D111" s="115">
        <v>0.09</v>
      </c>
      <c r="E111" s="118"/>
      <c r="F111" s="121"/>
      <c r="G111" s="117"/>
      <c r="H111" s="121"/>
      <c r="I111" s="117"/>
    </row>
    <row r="112" spans="1:9" ht="80.25" customHeight="1">
      <c r="A112" s="113" t="s">
        <v>285</v>
      </c>
      <c r="B112" s="494"/>
      <c r="C112" s="494"/>
      <c r="D112" s="494"/>
      <c r="E112" s="494"/>
      <c r="F112" s="494"/>
      <c r="G112" s="494"/>
      <c r="H112" s="494"/>
      <c r="I112" s="494"/>
    </row>
    <row r="113" spans="1:9" ht="80.25" customHeight="1">
      <c r="A113" s="113" t="s">
        <v>288</v>
      </c>
      <c r="B113" s="489"/>
      <c r="C113" s="490"/>
      <c r="D113" s="489"/>
      <c r="E113" s="490"/>
      <c r="F113" s="489"/>
      <c r="G113" s="490"/>
      <c r="H113" s="489"/>
      <c r="I113" s="490"/>
    </row>
    <row r="114" spans="1:9" ht="25.15" customHeight="1">
      <c r="A114" s="485" t="s">
        <v>209</v>
      </c>
      <c r="B114" s="168" t="s">
        <v>99</v>
      </c>
      <c r="C114" s="168" t="s">
        <v>242</v>
      </c>
      <c r="D114" s="168" t="s">
        <v>99</v>
      </c>
      <c r="E114" s="168" t="s">
        <v>242</v>
      </c>
      <c r="F114" s="168" t="s">
        <v>99</v>
      </c>
      <c r="G114" s="168" t="s">
        <v>242</v>
      </c>
      <c r="H114" s="168" t="s">
        <v>99</v>
      </c>
      <c r="I114" s="168" t="s">
        <v>242</v>
      </c>
    </row>
    <row r="115" spans="1:9" ht="25.15" customHeight="1">
      <c r="A115" s="486"/>
      <c r="B115" s="307">
        <v>0.09</v>
      </c>
      <c r="C115" s="282"/>
      <c r="D115" s="307">
        <v>0.09</v>
      </c>
      <c r="E115" s="282"/>
      <c r="F115" s="282"/>
      <c r="G115" s="283"/>
      <c r="H115" s="282"/>
      <c r="I115" s="283"/>
    </row>
    <row r="116" spans="1:9" ht="80.25" customHeight="1">
      <c r="A116" s="113" t="s">
        <v>285</v>
      </c>
      <c r="B116" s="583"/>
      <c r="C116" s="583"/>
      <c r="D116" s="583"/>
      <c r="E116" s="583"/>
      <c r="F116" s="583"/>
      <c r="G116" s="583"/>
      <c r="H116" s="583"/>
      <c r="I116" s="583"/>
    </row>
    <row r="117" spans="1:9" ht="80.25" customHeight="1">
      <c r="A117" s="113" t="s">
        <v>288</v>
      </c>
      <c r="B117" s="489"/>
      <c r="C117" s="490"/>
      <c r="D117" s="489"/>
      <c r="E117" s="490"/>
      <c r="F117" s="489"/>
      <c r="G117" s="490"/>
      <c r="H117" s="489"/>
      <c r="I117" s="490"/>
    </row>
    <row r="118" spans="1:9" ht="16.899999999999999">
      <c r="A118" s="114" t="s">
        <v>307</v>
      </c>
      <c r="B118" s="119">
        <f t="shared" ref="B118:I118" si="1">(B71+B75+B79+B83+B87+B91+B95+B99+B103+B107+B111+B115)</f>
        <v>0.99999999999999978</v>
      </c>
      <c r="C118" s="119">
        <f t="shared" si="1"/>
        <v>0.37</v>
      </c>
      <c r="D118" s="119">
        <f t="shared" ref="D118:E118" si="2">(D71+D75+D79+D83+D87+D91+D95+D99+D103+D107+D111+D115)</f>
        <v>0.99999999999999978</v>
      </c>
      <c r="E118" s="119">
        <f t="shared" si="2"/>
        <v>0.37</v>
      </c>
      <c r="F118" s="119">
        <f t="shared" si="1"/>
        <v>0</v>
      </c>
      <c r="G118" s="119">
        <f t="shared" si="1"/>
        <v>0</v>
      </c>
      <c r="H118" s="119">
        <f t="shared" si="1"/>
        <v>0</v>
      </c>
      <c r="I118" s="119">
        <f t="shared" si="1"/>
        <v>0</v>
      </c>
    </row>
    <row r="123" spans="1:9" ht="37.5" customHeight="1"/>
    <row r="124" spans="1:9" ht="19.5" customHeight="1"/>
    <row r="125" spans="1:9" ht="19.5" customHeight="1"/>
    <row r="126" spans="1:9" ht="34.5" customHeight="1"/>
    <row r="127" spans="1:9" ht="15" customHeight="1"/>
    <row r="128" spans="1:9" ht="15.75" customHeight="1"/>
  </sheetData>
  <mergeCells count="211">
    <mergeCell ref="B6:K6"/>
    <mergeCell ref="M6:O6"/>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3" r:id="rId1" xr:uid="{9B833136-71E3-B14B-94FD-12A2AC4D5E8F}"/>
    <hyperlink ref="D73" r:id="rId2" xr:uid="{0BC48F5B-5D54-C547-889F-52AEB13B8806}"/>
    <hyperlink ref="B77" r:id="rId3" xr:uid="{F07A9600-D687-0146-B028-E8AEDA22218E}"/>
    <hyperlink ref="D77" r:id="rId4" xr:uid="{063E83E7-EA66-E04E-8D4F-31918A39C260}"/>
    <hyperlink ref="B81" r:id="rId5" xr:uid="{DD0B99F8-B1ED-2641-9AC1-9040EC72B93B}"/>
    <hyperlink ref="D81" r:id="rId6" xr:uid="{C8000DF3-2162-8F48-A55F-32F96F72842D}"/>
    <hyperlink ref="B85" r:id="rId7" xr:uid="{6C79C0A8-C253-984B-BFAA-15FEB5208E09}"/>
    <hyperlink ref="D85" r:id="rId8" xr:uid="{AC09AAA0-E627-E04B-90F8-A57B29DCB7DD}"/>
    <hyperlink ref="B89" r:id="rId9" xr:uid="{4E784B26-477B-B242-B503-91CA18B55886}"/>
    <hyperlink ref="D89" r:id="rId10" xr:uid="{62F2D61C-35C4-AF41-A7F9-6855E7969025}"/>
  </hyperlinks>
  <pageMargins left="0.25" right="0.25" top="0.75" bottom="0.75" header="0.3" footer="0.3"/>
  <pageSetup scale="22" fitToHeight="0" orientation="landscape" r:id="rId11"/>
  <ignoredErrors>
    <ignoredError sqref="N26:N31" emptyCellReference="1"/>
  </ignoredErrors>
  <drawing r:id="rId12"/>
  <legacyDrawing r:id="rId1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5BA0F32-842F-4355-BD56-E9ED04A4EF13}">
          <x14:formula1>
            <xm:f>Listas!$B$2:$B$4</xm:f>
          </x14:formula1>
          <xm:sqref>H37:I38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1607-104D-4B87-A317-F9AAA4428B86}">
  <sheetPr>
    <tabColor theme="5" tint="0.59999389629810485"/>
    <pageSetUpPr fitToPage="1"/>
  </sheetPr>
  <dimension ref="A1:P128"/>
  <sheetViews>
    <sheetView showGridLines="0" topLeftCell="A62" zoomScale="70" zoomScaleNormal="70" zoomScaleSheetLayoutView="80" workbookViewId="0">
      <selection activeCell="D64" sqref="D64"/>
    </sheetView>
  </sheetViews>
  <sheetFormatPr defaultColWidth="10.7109375" defaultRowHeight="13.9"/>
  <cols>
    <col min="1" max="1" width="49.7109375" style="68" customWidth="1"/>
    <col min="2" max="8" width="35.7109375" style="68" customWidth="1"/>
    <col min="9" max="9" width="62.28515625" style="68" customWidth="1"/>
    <col min="10" max="13" width="35.7109375" style="68" customWidth="1"/>
    <col min="14" max="15" width="18.140625" style="68" customWidth="1"/>
    <col min="16" max="16" width="14.28515625" style="68" bestFit="1"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3" customFormat="1" ht="32.25" customHeight="1" thickBot="1">
      <c r="A1" s="537"/>
      <c r="B1" s="517" t="s">
        <v>182</v>
      </c>
      <c r="C1" s="518"/>
      <c r="D1" s="518"/>
      <c r="E1" s="518"/>
      <c r="F1" s="518"/>
      <c r="G1" s="518"/>
      <c r="H1" s="518"/>
      <c r="I1" s="518"/>
      <c r="J1" s="518"/>
      <c r="K1" s="518"/>
      <c r="L1" s="519"/>
      <c r="M1" s="514" t="s">
        <v>183</v>
      </c>
      <c r="N1" s="515"/>
      <c r="O1" s="516"/>
    </row>
    <row r="2" spans="1:15" s="153" customFormat="1" ht="30.75" customHeight="1" thickBot="1">
      <c r="A2" s="538"/>
      <c r="B2" s="520" t="s">
        <v>184</v>
      </c>
      <c r="C2" s="521"/>
      <c r="D2" s="521"/>
      <c r="E2" s="521"/>
      <c r="F2" s="521"/>
      <c r="G2" s="521"/>
      <c r="H2" s="521"/>
      <c r="I2" s="521"/>
      <c r="J2" s="521"/>
      <c r="K2" s="521"/>
      <c r="L2" s="522"/>
      <c r="M2" s="514" t="s">
        <v>185</v>
      </c>
      <c r="N2" s="515"/>
      <c r="O2" s="516"/>
    </row>
    <row r="3" spans="1:15" s="153" customFormat="1" ht="24" customHeight="1" thickBot="1">
      <c r="A3" s="538"/>
      <c r="B3" s="520" t="s">
        <v>186</v>
      </c>
      <c r="C3" s="521"/>
      <c r="D3" s="521"/>
      <c r="E3" s="521"/>
      <c r="F3" s="521"/>
      <c r="G3" s="521"/>
      <c r="H3" s="521"/>
      <c r="I3" s="521"/>
      <c r="J3" s="521"/>
      <c r="K3" s="521"/>
      <c r="L3" s="522"/>
      <c r="M3" s="514" t="s">
        <v>187</v>
      </c>
      <c r="N3" s="515"/>
      <c r="O3" s="516"/>
    </row>
    <row r="4" spans="1:15" s="153" customFormat="1" ht="21.75" customHeight="1" thickBot="1">
      <c r="A4" s="539"/>
      <c r="B4" s="523" t="s">
        <v>188</v>
      </c>
      <c r="C4" s="524"/>
      <c r="D4" s="524"/>
      <c r="E4" s="524"/>
      <c r="F4" s="524"/>
      <c r="G4" s="524"/>
      <c r="H4" s="524"/>
      <c r="I4" s="524"/>
      <c r="J4" s="524"/>
      <c r="K4" s="524"/>
      <c r="L4" s="525"/>
      <c r="M4" s="514" t="s">
        <v>189</v>
      </c>
      <c r="N4" s="515"/>
      <c r="O4" s="516"/>
    </row>
    <row r="5" spans="1:15" s="153" customFormat="1" ht="21.75" customHeight="1" thickBot="1">
      <c r="A5" s="154"/>
      <c r="B5" s="155"/>
      <c r="C5" s="155"/>
      <c r="D5" s="155"/>
      <c r="E5" s="155"/>
      <c r="F5" s="155"/>
      <c r="G5" s="155"/>
      <c r="H5" s="155"/>
      <c r="I5" s="155"/>
      <c r="J5" s="155"/>
      <c r="K5" s="155"/>
      <c r="L5" s="155"/>
      <c r="M5" s="156"/>
      <c r="N5" s="156"/>
      <c r="O5" s="156"/>
    </row>
    <row r="6" spans="1:15" s="153" customFormat="1" ht="21.75" customHeight="1" thickBot="1">
      <c r="A6" s="124" t="s">
        <v>190</v>
      </c>
      <c r="B6" s="547" t="s">
        <v>191</v>
      </c>
      <c r="C6" s="548"/>
      <c r="D6" s="548"/>
      <c r="E6" s="548"/>
      <c r="F6" s="548"/>
      <c r="G6" s="548"/>
      <c r="H6" s="548"/>
      <c r="I6" s="548"/>
      <c r="J6" s="548"/>
      <c r="K6" s="549"/>
      <c r="L6" s="257" t="s">
        <v>192</v>
      </c>
      <c r="M6" s="550">
        <v>2024110010300</v>
      </c>
      <c r="N6" s="551"/>
      <c r="O6" s="552"/>
    </row>
    <row r="7" spans="1:15" s="153" customFormat="1" ht="21.75" customHeight="1" thickBot="1">
      <c r="A7" s="154"/>
      <c r="B7" s="155"/>
      <c r="C7" s="155"/>
      <c r="D7" s="155"/>
      <c r="E7" s="155"/>
      <c r="F7" s="155"/>
      <c r="G7" s="155"/>
      <c r="H7" s="155"/>
      <c r="I7" s="155"/>
      <c r="J7" s="155"/>
      <c r="K7" s="155"/>
      <c r="L7" s="155"/>
      <c r="M7" s="156"/>
      <c r="N7" s="156"/>
      <c r="O7" s="156"/>
    </row>
    <row r="8" spans="1:15" s="153" customFormat="1" ht="21.75" customHeight="1" thickBot="1">
      <c r="A8" s="541" t="s">
        <v>193</v>
      </c>
      <c r="B8" s="257" t="s">
        <v>194</v>
      </c>
      <c r="C8" s="216"/>
      <c r="D8" s="257" t="s">
        <v>195</v>
      </c>
      <c r="E8" s="216"/>
      <c r="F8" s="257" t="s">
        <v>196</v>
      </c>
      <c r="G8" s="216"/>
      <c r="H8" s="257" t="s">
        <v>197</v>
      </c>
      <c r="I8" s="217" t="s">
        <v>198</v>
      </c>
      <c r="J8" s="505" t="s">
        <v>199</v>
      </c>
      <c r="K8" s="540"/>
      <c r="L8" s="256" t="s">
        <v>200</v>
      </c>
      <c r="M8" s="502"/>
      <c r="N8" s="502"/>
      <c r="O8" s="502"/>
    </row>
    <row r="9" spans="1:15" s="153" customFormat="1" ht="21.75" customHeight="1" thickBot="1">
      <c r="A9" s="541"/>
      <c r="B9" s="258" t="s">
        <v>201</v>
      </c>
      <c r="C9" s="218" t="s">
        <v>198</v>
      </c>
      <c r="D9" s="257" t="s">
        <v>202</v>
      </c>
      <c r="E9" s="219"/>
      <c r="F9" s="257" t="s">
        <v>203</v>
      </c>
      <c r="G9" s="219"/>
      <c r="H9" s="257" t="s">
        <v>204</v>
      </c>
      <c r="I9" s="217"/>
      <c r="J9" s="505"/>
      <c r="K9" s="540"/>
      <c r="L9" s="256" t="s">
        <v>205</v>
      </c>
      <c r="M9" s="502"/>
      <c r="N9" s="502"/>
      <c r="O9" s="502"/>
    </row>
    <row r="10" spans="1:15" s="153" customFormat="1" ht="21.75" customHeight="1" thickBot="1">
      <c r="A10" s="541"/>
      <c r="B10" s="257" t="s">
        <v>206</v>
      </c>
      <c r="C10" s="216"/>
      <c r="D10" s="257" t="s">
        <v>207</v>
      </c>
      <c r="E10" s="219"/>
      <c r="F10" s="257" t="s">
        <v>208</v>
      </c>
      <c r="G10" s="219"/>
      <c r="H10" s="257" t="s">
        <v>209</v>
      </c>
      <c r="I10" s="217"/>
      <c r="J10" s="505"/>
      <c r="K10" s="540"/>
      <c r="L10" s="256" t="s">
        <v>210</v>
      </c>
      <c r="M10" s="502" t="s">
        <v>198</v>
      </c>
      <c r="N10" s="502"/>
      <c r="O10" s="502"/>
    </row>
    <row r="11" spans="1:15" s="153" customFormat="1" ht="21.75" customHeight="1">
      <c r="A11" s="154"/>
      <c r="B11" s="155"/>
      <c r="C11" s="155"/>
      <c r="D11" s="155"/>
      <c r="E11" s="155"/>
      <c r="F11" s="155"/>
      <c r="G11" s="155"/>
      <c r="H11" s="155"/>
      <c r="I11" s="155"/>
      <c r="J11" s="155"/>
      <c r="K11" s="155"/>
      <c r="L11" s="155"/>
      <c r="M11" s="156"/>
      <c r="N11" s="156"/>
      <c r="O11" s="156"/>
    </row>
    <row r="12" spans="1:15" ht="15" customHeight="1" thickBot="1">
      <c r="A12" s="73"/>
      <c r="B12" s="74"/>
      <c r="C12" s="74"/>
      <c r="D12" s="76"/>
      <c r="E12" s="75"/>
      <c r="F12" s="75"/>
      <c r="G12" s="355"/>
      <c r="H12" s="355"/>
      <c r="I12" s="77"/>
      <c r="J12" s="77"/>
      <c r="K12" s="74"/>
      <c r="L12" s="74"/>
      <c r="M12" s="74"/>
      <c r="N12" s="74"/>
      <c r="O12" s="74"/>
    </row>
    <row r="13" spans="1:15" ht="15" customHeight="1">
      <c r="A13" s="544" t="s">
        <v>211</v>
      </c>
      <c r="B13" s="653" t="s">
        <v>345</v>
      </c>
      <c r="C13" s="654"/>
      <c r="D13" s="654"/>
      <c r="E13" s="654"/>
      <c r="F13" s="654"/>
      <c r="G13" s="654"/>
      <c r="H13" s="654"/>
      <c r="I13" s="654"/>
      <c r="J13" s="654"/>
      <c r="K13" s="654"/>
      <c r="L13" s="654"/>
      <c r="M13" s="654"/>
      <c r="N13" s="654"/>
      <c r="O13" s="655"/>
    </row>
    <row r="14" spans="1:15" ht="15" customHeight="1">
      <c r="A14" s="545"/>
      <c r="B14" s="656"/>
      <c r="C14" s="657"/>
      <c r="D14" s="657"/>
      <c r="E14" s="657"/>
      <c r="F14" s="657"/>
      <c r="G14" s="657"/>
      <c r="H14" s="657"/>
      <c r="I14" s="657"/>
      <c r="J14" s="657"/>
      <c r="K14" s="657"/>
      <c r="L14" s="657"/>
      <c r="M14" s="657"/>
      <c r="N14" s="657"/>
      <c r="O14" s="658"/>
    </row>
    <row r="15" spans="1:15" ht="15" customHeight="1" thickBot="1">
      <c r="A15" s="546"/>
      <c r="B15" s="659"/>
      <c r="C15" s="660"/>
      <c r="D15" s="660"/>
      <c r="E15" s="660"/>
      <c r="F15" s="660"/>
      <c r="G15" s="660"/>
      <c r="H15" s="660"/>
      <c r="I15" s="660"/>
      <c r="J15" s="660"/>
      <c r="K15" s="660"/>
      <c r="L15" s="660"/>
      <c r="M15" s="660"/>
      <c r="N15" s="660"/>
      <c r="O15" s="661"/>
    </row>
    <row r="16" spans="1:15" ht="9" customHeight="1" thickBot="1">
      <c r="A16" s="81"/>
      <c r="B16" s="152"/>
      <c r="C16" s="82"/>
      <c r="D16" s="82"/>
      <c r="E16" s="82"/>
      <c r="F16" s="82"/>
      <c r="G16" s="83"/>
      <c r="H16" s="83"/>
      <c r="I16" s="83"/>
      <c r="J16" s="83"/>
      <c r="K16" s="83"/>
      <c r="L16" s="84"/>
      <c r="M16" s="84"/>
      <c r="N16" s="84"/>
      <c r="O16" s="84"/>
    </row>
    <row r="17" spans="1:16" s="85" customFormat="1" ht="37.5" customHeight="1" thickBot="1">
      <c r="A17" s="124" t="s">
        <v>213</v>
      </c>
      <c r="B17" s="535" t="s">
        <v>346</v>
      </c>
      <c r="C17" s="535"/>
      <c r="D17" s="535"/>
      <c r="E17" s="535"/>
      <c r="F17" s="535"/>
      <c r="G17" s="541" t="s">
        <v>215</v>
      </c>
      <c r="H17" s="541"/>
      <c r="I17" s="536" t="s">
        <v>347</v>
      </c>
      <c r="J17" s="536"/>
      <c r="K17" s="536"/>
      <c r="L17" s="536"/>
      <c r="M17" s="536"/>
      <c r="N17" s="536"/>
      <c r="O17" s="536"/>
    </row>
    <row r="18" spans="1:16" ht="9" customHeight="1" thickBot="1">
      <c r="A18" s="81"/>
      <c r="B18" s="83"/>
      <c r="C18" s="82"/>
      <c r="D18" s="82"/>
      <c r="E18" s="82"/>
      <c r="F18" s="82"/>
      <c r="G18" s="83"/>
      <c r="H18" s="83"/>
      <c r="I18" s="83"/>
      <c r="J18" s="83"/>
      <c r="K18" s="83"/>
      <c r="L18" s="84"/>
      <c r="M18" s="84"/>
      <c r="N18" s="84"/>
      <c r="O18" s="84"/>
    </row>
    <row r="19" spans="1:16" ht="56.25" customHeight="1" thickBot="1">
      <c r="A19" s="124" t="s">
        <v>217</v>
      </c>
      <c r="B19" s="535" t="s">
        <v>218</v>
      </c>
      <c r="C19" s="535"/>
      <c r="D19" s="535"/>
      <c r="E19" s="535"/>
      <c r="F19" s="124" t="s">
        <v>219</v>
      </c>
      <c r="G19" s="542" t="s">
        <v>220</v>
      </c>
      <c r="H19" s="542"/>
      <c r="I19" s="542"/>
      <c r="J19" s="124" t="s">
        <v>221</v>
      </c>
      <c r="K19" s="535" t="s">
        <v>348</v>
      </c>
      <c r="L19" s="535"/>
      <c r="M19" s="535"/>
      <c r="N19" s="535"/>
      <c r="O19" s="535"/>
    </row>
    <row r="20" spans="1:16" ht="9" customHeight="1">
      <c r="A20" s="72"/>
      <c r="B20" s="69"/>
      <c r="C20" s="543"/>
      <c r="D20" s="543"/>
      <c r="E20" s="543"/>
      <c r="F20" s="543"/>
      <c r="G20" s="543"/>
      <c r="H20" s="543"/>
      <c r="I20" s="543"/>
      <c r="J20" s="543"/>
      <c r="K20" s="543"/>
      <c r="L20" s="543"/>
      <c r="M20" s="543"/>
      <c r="N20" s="543"/>
      <c r="O20" s="543"/>
    </row>
    <row r="22" spans="1:16" ht="16.5" customHeight="1" thickBot="1">
      <c r="A22" s="150"/>
      <c r="B22" s="151"/>
      <c r="C22" s="151"/>
      <c r="D22" s="151"/>
      <c r="E22" s="151"/>
      <c r="F22" s="151"/>
      <c r="G22" s="151"/>
      <c r="H22" s="151"/>
      <c r="I22" s="151"/>
      <c r="J22" s="151"/>
      <c r="K22" s="151"/>
      <c r="L22" s="151"/>
      <c r="M22" s="151"/>
      <c r="N22" s="151"/>
      <c r="O22" s="151"/>
    </row>
    <row r="23" spans="1:16" ht="31.9" customHeight="1" thickBot="1">
      <c r="A23" s="503" t="s">
        <v>223</v>
      </c>
      <c r="B23" s="504"/>
      <c r="C23" s="504"/>
      <c r="D23" s="504"/>
      <c r="E23" s="504"/>
      <c r="F23" s="504"/>
      <c r="G23" s="504"/>
      <c r="H23" s="504"/>
      <c r="I23" s="504"/>
      <c r="J23" s="504"/>
      <c r="K23" s="504"/>
      <c r="L23" s="504"/>
      <c r="M23" s="504"/>
      <c r="N23" s="504"/>
      <c r="O23" s="505"/>
    </row>
    <row r="24" spans="1:16" ht="31.9" customHeight="1" thickBot="1">
      <c r="A24" s="503" t="s">
        <v>224</v>
      </c>
      <c r="B24" s="504"/>
      <c r="C24" s="504"/>
      <c r="D24" s="504"/>
      <c r="E24" s="504"/>
      <c r="F24" s="504"/>
      <c r="G24" s="504"/>
      <c r="H24" s="504"/>
      <c r="I24" s="504"/>
      <c r="J24" s="504"/>
      <c r="K24" s="504"/>
      <c r="L24" s="504"/>
      <c r="M24" s="504"/>
      <c r="N24" s="504"/>
      <c r="O24" s="505"/>
    </row>
    <row r="25" spans="1:16" ht="31.9" customHeight="1" thickBot="1">
      <c r="A25" s="95"/>
      <c r="B25" s="86" t="s">
        <v>194</v>
      </c>
      <c r="C25" s="86" t="s">
        <v>195</v>
      </c>
      <c r="D25" s="86" t="s">
        <v>196</v>
      </c>
      <c r="E25" s="86" t="s">
        <v>197</v>
      </c>
      <c r="F25" s="86" t="s">
        <v>201</v>
      </c>
      <c r="G25" s="86" t="s">
        <v>202</v>
      </c>
      <c r="H25" s="86" t="s">
        <v>203</v>
      </c>
      <c r="I25" s="86" t="s">
        <v>204</v>
      </c>
      <c r="J25" s="86" t="s">
        <v>206</v>
      </c>
      <c r="K25" s="86" t="s">
        <v>207</v>
      </c>
      <c r="L25" s="86" t="s">
        <v>208</v>
      </c>
      <c r="M25" s="86" t="s">
        <v>209</v>
      </c>
      <c r="N25" s="87" t="s">
        <v>225</v>
      </c>
      <c r="O25" s="87" t="s">
        <v>226</v>
      </c>
    </row>
    <row r="26" spans="1:16" ht="31.9" customHeight="1">
      <c r="A26" s="89" t="s">
        <v>227</v>
      </c>
      <c r="B26" s="417">
        <f>2341460000+115962000+82934000</f>
        <v>2540356000</v>
      </c>
      <c r="C26" s="90"/>
      <c r="D26" s="90"/>
      <c r="E26" s="90"/>
      <c r="F26" s="90">
        <v>281824000</v>
      </c>
      <c r="G26" s="90"/>
      <c r="H26" s="88">
        <v>104959000</v>
      </c>
      <c r="I26" s="88"/>
      <c r="J26" s="88">
        <v>23192000</v>
      </c>
      <c r="K26" s="88"/>
      <c r="L26" s="88"/>
      <c r="M26" s="88"/>
      <c r="N26" s="417">
        <f>SUM(B26:M26)</f>
        <v>2950331000</v>
      </c>
      <c r="O26" s="441">
        <v>1</v>
      </c>
    </row>
    <row r="27" spans="1:16" ht="31.9" customHeight="1">
      <c r="A27" s="89" t="s">
        <v>228</v>
      </c>
      <c r="B27" s="417">
        <v>2432872000</v>
      </c>
      <c r="C27" s="90">
        <v>3711708</v>
      </c>
      <c r="D27" s="417">
        <v>4976608</v>
      </c>
      <c r="E27" s="417">
        <v>263720492</v>
      </c>
      <c r="F27" s="90">
        <v>4279756</v>
      </c>
      <c r="G27" s="90"/>
      <c r="H27" s="90"/>
      <c r="I27" s="90"/>
      <c r="J27" s="90"/>
      <c r="K27" s="90"/>
      <c r="L27" s="90"/>
      <c r="M27" s="90"/>
      <c r="N27" s="90">
        <f t="shared" ref="N27:N31" si="0">SUM(B27:M27)</f>
        <v>2709560564</v>
      </c>
      <c r="O27" s="123">
        <f>+(B27+C27+D27+E27+F27+G27+H27+I27+J27+K27+L27+M27)/N26</f>
        <v>0.91839205973838189</v>
      </c>
      <c r="P27" s="460">
        <f>+C27+ACTIVIDAD_4!C27+ACTIVIDAD_5!C27</f>
        <v>10135818</v>
      </c>
    </row>
    <row r="28" spans="1:16" ht="31.9" customHeight="1">
      <c r="A28" s="89" t="s">
        <v>229</v>
      </c>
      <c r="B28" s="417">
        <v>0</v>
      </c>
      <c r="C28" s="90">
        <v>41932954</v>
      </c>
      <c r="D28" s="417">
        <v>277641027</v>
      </c>
      <c r="E28" s="417">
        <v>244806850</v>
      </c>
      <c r="F28" s="90">
        <v>244755761</v>
      </c>
      <c r="G28" s="90"/>
      <c r="H28" s="90"/>
      <c r="I28" s="90"/>
      <c r="J28" s="90"/>
      <c r="K28" s="90"/>
      <c r="L28" s="90"/>
      <c r="M28" s="90"/>
      <c r="N28" s="90">
        <f t="shared" si="0"/>
        <v>809136592</v>
      </c>
      <c r="O28" s="123"/>
      <c r="P28" s="460">
        <f>+N28+ACTIVIDAD_4!N28+ACTIVIDAD_5!N28</f>
        <v>1570760560</v>
      </c>
    </row>
    <row r="29" spans="1:16" ht="31.9" customHeight="1">
      <c r="A29" s="89" t="s">
        <v>230</v>
      </c>
      <c r="B29" s="417">
        <v>24513943</v>
      </c>
      <c r="C29" s="90">
        <v>70866667</v>
      </c>
      <c r="D29" s="417">
        <v>31582000</v>
      </c>
      <c r="E29" s="417">
        <v>31582000</v>
      </c>
      <c r="F29" s="90">
        <v>31582000</v>
      </c>
      <c r="G29" s="90">
        <v>31780756</v>
      </c>
      <c r="H29" s="90">
        <v>31582000</v>
      </c>
      <c r="I29" s="90">
        <v>30669332</v>
      </c>
      <c r="J29" s="90">
        <v>4061933</v>
      </c>
      <c r="K29" s="90"/>
      <c r="L29" s="90"/>
      <c r="M29" s="90"/>
      <c r="N29" s="417">
        <f t="shared" si="0"/>
        <v>288220631</v>
      </c>
      <c r="O29" s="443">
        <v>1</v>
      </c>
    </row>
    <row r="30" spans="1:16" ht="31.9" customHeight="1">
      <c r="A30" s="89" t="s">
        <v>231</v>
      </c>
      <c r="B30" s="417"/>
      <c r="C30" s="90"/>
      <c r="D30" s="417"/>
      <c r="E30" s="417"/>
      <c r="F30" s="90"/>
      <c r="G30" s="90"/>
      <c r="H30" s="90"/>
      <c r="I30" s="90"/>
      <c r="J30" s="90"/>
      <c r="K30" s="90"/>
      <c r="L30" s="90"/>
      <c r="M30" s="90"/>
      <c r="N30" s="90">
        <f t="shared" si="0"/>
        <v>0</v>
      </c>
      <c r="O30" s="91"/>
    </row>
    <row r="31" spans="1:16" ht="31.9" customHeight="1" thickBot="1">
      <c r="A31" s="92" t="s">
        <v>232</v>
      </c>
      <c r="B31" s="418">
        <v>17852369</v>
      </c>
      <c r="C31" s="93">
        <v>56993241</v>
      </c>
      <c r="D31" s="418">
        <v>52117000</v>
      </c>
      <c r="E31" s="418">
        <v>31582000</v>
      </c>
      <c r="F31" s="93">
        <v>31582000</v>
      </c>
      <c r="G31" s="93"/>
      <c r="H31" s="93"/>
      <c r="I31" s="93"/>
      <c r="J31" s="93"/>
      <c r="K31" s="93"/>
      <c r="L31" s="93"/>
      <c r="M31" s="93"/>
      <c r="N31" s="93">
        <f t="shared" si="0"/>
        <v>190126610</v>
      </c>
      <c r="O31" s="447">
        <f>+N31/N29</f>
        <v>0.65965649072498211</v>
      </c>
    </row>
    <row r="32" spans="1:16" s="94" customFormat="1" ht="16.5" customHeight="1"/>
    <row r="33" spans="1:10" s="94" customFormat="1" ht="17.25" customHeight="1">
      <c r="C33" s="94">
        <v>16329</v>
      </c>
      <c r="D33" s="408">
        <f>+C38-C33</f>
        <v>0</v>
      </c>
      <c r="E33" s="408">
        <f>+E38+D33</f>
        <v>8450</v>
      </c>
    </row>
    <row r="34" spans="1:10" ht="5.25" customHeight="1" thickBot="1"/>
    <row r="35" spans="1:10" ht="48" customHeight="1" thickBot="1">
      <c r="A35" s="560" t="s">
        <v>233</v>
      </c>
      <c r="B35" s="561"/>
      <c r="C35" s="561"/>
      <c r="D35" s="561"/>
      <c r="E35" s="561"/>
      <c r="F35" s="561"/>
      <c r="G35" s="561"/>
      <c r="H35" s="561"/>
      <c r="I35" s="562"/>
      <c r="J35" s="99"/>
    </row>
    <row r="36" spans="1:10" ht="50.25" customHeight="1" thickBot="1">
      <c r="A36" s="108" t="s">
        <v>234</v>
      </c>
      <c r="B36" s="563" t="str">
        <f>+B13</f>
        <v>Brindar a 44500 mujeres orientación y asesoría jurídica en los espacios con presencia de la SDMujer</v>
      </c>
      <c r="C36" s="564"/>
      <c r="D36" s="564"/>
      <c r="E36" s="564"/>
      <c r="F36" s="564"/>
      <c r="G36" s="564"/>
      <c r="H36" s="564"/>
      <c r="I36" s="565"/>
      <c r="J36" s="97"/>
    </row>
    <row r="37" spans="1:10" ht="18.75" customHeight="1" thickBot="1">
      <c r="A37" s="575" t="s">
        <v>235</v>
      </c>
      <c r="B37" s="161">
        <v>2024</v>
      </c>
      <c r="C37" s="161">
        <v>2025</v>
      </c>
      <c r="D37" s="161">
        <v>2026</v>
      </c>
      <c r="E37" s="161">
        <v>2027</v>
      </c>
      <c r="F37" s="161" t="s">
        <v>236</v>
      </c>
      <c r="G37" s="577" t="s">
        <v>237</v>
      </c>
      <c r="H37" s="577" t="s">
        <v>21</v>
      </c>
      <c r="I37" s="577"/>
      <c r="J37" s="97"/>
    </row>
    <row r="38" spans="1:10" ht="50.25" customHeight="1" thickBot="1">
      <c r="A38" s="576"/>
      <c r="B38" s="419">
        <v>7421</v>
      </c>
      <c r="C38" s="419">
        <v>16329</v>
      </c>
      <c r="D38" s="419">
        <v>12300</v>
      </c>
      <c r="E38" s="419">
        <v>8450</v>
      </c>
      <c r="F38" s="304">
        <f>SUM(B38:E38)</f>
        <v>44500</v>
      </c>
      <c r="G38" s="577"/>
      <c r="H38" s="577"/>
      <c r="I38" s="577"/>
      <c r="J38" s="97"/>
    </row>
    <row r="39" spans="1:10" ht="52.5" customHeight="1" thickBot="1">
      <c r="A39" s="109" t="s">
        <v>238</v>
      </c>
      <c r="B39" s="566">
        <v>0.3</v>
      </c>
      <c r="C39" s="567"/>
      <c r="D39" s="572" t="s">
        <v>239</v>
      </c>
      <c r="E39" s="573"/>
      <c r="F39" s="573"/>
      <c r="G39" s="573"/>
      <c r="H39" s="573"/>
      <c r="I39" s="574"/>
    </row>
    <row r="40" spans="1:10" s="98" customFormat="1" ht="65.25" customHeight="1" thickBot="1">
      <c r="A40" s="575" t="s">
        <v>240</v>
      </c>
      <c r="B40" s="109" t="s">
        <v>241</v>
      </c>
      <c r="C40" s="108" t="s">
        <v>242</v>
      </c>
      <c r="D40" s="558" t="s">
        <v>243</v>
      </c>
      <c r="E40" s="559"/>
      <c r="F40" s="558" t="s">
        <v>244</v>
      </c>
      <c r="G40" s="559"/>
      <c r="H40" s="110" t="s">
        <v>245</v>
      </c>
      <c r="I40" s="112" t="s">
        <v>246</v>
      </c>
    </row>
    <row r="41" spans="1:10" ht="240.6" thickBot="1">
      <c r="A41" s="576"/>
      <c r="B41" s="411">
        <v>511</v>
      </c>
      <c r="C41" s="103">
        <v>618</v>
      </c>
      <c r="D41" s="570" t="s">
        <v>349</v>
      </c>
      <c r="E41" s="571"/>
      <c r="F41" s="570" t="s">
        <v>349</v>
      </c>
      <c r="G41" s="571"/>
      <c r="H41" s="439" t="s">
        <v>253</v>
      </c>
      <c r="I41" s="440" t="s">
        <v>350</v>
      </c>
    </row>
    <row r="42" spans="1:10" s="98" customFormat="1" ht="65.25" customHeight="1" thickBot="1">
      <c r="A42" s="575" t="s">
        <v>250</v>
      </c>
      <c r="B42" s="111" t="s">
        <v>241</v>
      </c>
      <c r="C42" s="110" t="s">
        <v>242</v>
      </c>
      <c r="D42" s="558" t="s">
        <v>243</v>
      </c>
      <c r="E42" s="559"/>
      <c r="F42" s="558" t="s">
        <v>244</v>
      </c>
      <c r="G42" s="559"/>
      <c r="H42" s="110" t="s">
        <v>245</v>
      </c>
      <c r="I42" s="112" t="s">
        <v>246</v>
      </c>
    </row>
    <row r="43" spans="1:10" ht="180.6" thickBot="1">
      <c r="A43" s="576"/>
      <c r="B43" s="411">
        <v>726</v>
      </c>
      <c r="C43" s="103">
        <v>1614</v>
      </c>
      <c r="D43" s="570" t="s">
        <v>351</v>
      </c>
      <c r="E43" s="571"/>
      <c r="F43" s="570" t="s">
        <v>352</v>
      </c>
      <c r="G43" s="571"/>
      <c r="H43" s="454" t="s">
        <v>253</v>
      </c>
      <c r="I43" s="453" t="s">
        <v>353</v>
      </c>
    </row>
    <row r="44" spans="1:10" s="98" customFormat="1" ht="65.25" customHeight="1" thickBot="1">
      <c r="A44" s="575" t="s">
        <v>255</v>
      </c>
      <c r="B44" s="111" t="s">
        <v>241</v>
      </c>
      <c r="C44" s="110" t="s">
        <v>242</v>
      </c>
      <c r="D44" s="558" t="s">
        <v>243</v>
      </c>
      <c r="E44" s="559"/>
      <c r="F44" s="558" t="s">
        <v>244</v>
      </c>
      <c r="G44" s="559"/>
      <c r="H44" s="110" t="s">
        <v>245</v>
      </c>
      <c r="I44" s="112" t="s">
        <v>246</v>
      </c>
    </row>
    <row r="45" spans="1:10" ht="265.89999999999998" customHeight="1" thickBot="1">
      <c r="A45" s="576"/>
      <c r="B45" s="411">
        <v>904</v>
      </c>
      <c r="C45" s="103">
        <v>1870</v>
      </c>
      <c r="D45" s="570" t="s">
        <v>354</v>
      </c>
      <c r="E45" s="571"/>
      <c r="F45" s="570" t="s">
        <v>355</v>
      </c>
      <c r="G45" s="571"/>
      <c r="H45" s="454" t="s">
        <v>253</v>
      </c>
      <c r="I45" s="453" t="s">
        <v>356</v>
      </c>
    </row>
    <row r="46" spans="1:10" s="98" customFormat="1" ht="65.25" customHeight="1" thickBot="1">
      <c r="A46" s="575" t="s">
        <v>260</v>
      </c>
      <c r="B46" s="111" t="s">
        <v>241</v>
      </c>
      <c r="C46" s="111" t="s">
        <v>242</v>
      </c>
      <c r="D46" s="558" t="s">
        <v>243</v>
      </c>
      <c r="E46" s="559"/>
      <c r="F46" s="558" t="s">
        <v>244</v>
      </c>
      <c r="G46" s="559"/>
      <c r="H46" s="110" t="s">
        <v>245</v>
      </c>
      <c r="I46" s="110" t="s">
        <v>246</v>
      </c>
    </row>
    <row r="47" spans="1:10" ht="195" customHeight="1" thickBot="1">
      <c r="A47" s="576"/>
      <c r="B47" s="411">
        <v>1111</v>
      </c>
      <c r="C47" s="103">
        <v>1567</v>
      </c>
      <c r="D47" s="570" t="s">
        <v>357</v>
      </c>
      <c r="E47" s="571"/>
      <c r="F47" s="570" t="s">
        <v>358</v>
      </c>
      <c r="G47" s="571"/>
      <c r="H47" s="454" t="s">
        <v>253</v>
      </c>
      <c r="I47" s="453" t="s">
        <v>359</v>
      </c>
    </row>
    <row r="48" spans="1:10" s="98" customFormat="1" ht="65.25" customHeight="1" thickBot="1">
      <c r="A48" s="575" t="s">
        <v>265</v>
      </c>
      <c r="B48" s="111" t="s">
        <v>241</v>
      </c>
      <c r="C48" s="110" t="s">
        <v>242</v>
      </c>
      <c r="D48" s="558" t="s">
        <v>243</v>
      </c>
      <c r="E48" s="559"/>
      <c r="F48" s="558" t="s">
        <v>244</v>
      </c>
      <c r="G48" s="559"/>
      <c r="H48" s="110" t="s">
        <v>245</v>
      </c>
      <c r="I48" s="112" t="s">
        <v>246</v>
      </c>
    </row>
    <row r="49" spans="1:9" ht="208.9" customHeight="1" thickBot="1">
      <c r="A49" s="576"/>
      <c r="B49" s="411">
        <v>1168</v>
      </c>
      <c r="C49" s="103">
        <v>1491</v>
      </c>
      <c r="D49" s="570" t="s">
        <v>360</v>
      </c>
      <c r="E49" s="571"/>
      <c r="F49" s="570" t="s">
        <v>361</v>
      </c>
      <c r="G49" s="571"/>
      <c r="H49" s="454" t="s">
        <v>253</v>
      </c>
      <c r="I49" s="453" t="s">
        <v>362</v>
      </c>
    </row>
    <row r="50" spans="1:9" s="98" customFormat="1" ht="65.25" customHeight="1" thickBot="1">
      <c r="A50" s="575" t="s">
        <v>269</v>
      </c>
      <c r="B50" s="111" t="s">
        <v>241</v>
      </c>
      <c r="C50" s="110" t="s">
        <v>242</v>
      </c>
      <c r="D50" s="558" t="s">
        <v>243</v>
      </c>
      <c r="E50" s="559"/>
      <c r="F50" s="558" t="s">
        <v>244</v>
      </c>
      <c r="G50" s="559"/>
      <c r="H50" s="110" t="s">
        <v>245</v>
      </c>
      <c r="I50" s="112" t="s">
        <v>246</v>
      </c>
    </row>
    <row r="51" spans="1:9" ht="65.25" customHeight="1" thickBot="1">
      <c r="A51" s="576"/>
      <c r="B51" s="412">
        <v>1056</v>
      </c>
      <c r="C51" s="104"/>
      <c r="D51" s="487"/>
      <c r="E51" s="488"/>
      <c r="F51" s="487"/>
      <c r="G51" s="488"/>
      <c r="H51" s="100"/>
      <c r="I51" s="102"/>
    </row>
    <row r="52" spans="1:9" ht="65.25" customHeight="1" thickBot="1">
      <c r="A52" s="575" t="s">
        <v>270</v>
      </c>
      <c r="B52" s="109" t="s">
        <v>241</v>
      </c>
      <c r="C52" s="108" t="s">
        <v>242</v>
      </c>
      <c r="D52" s="558" t="s">
        <v>243</v>
      </c>
      <c r="E52" s="559"/>
      <c r="F52" s="558" t="s">
        <v>244</v>
      </c>
      <c r="G52" s="559"/>
      <c r="H52" s="110" t="s">
        <v>245</v>
      </c>
      <c r="I52" s="112" t="s">
        <v>246</v>
      </c>
    </row>
    <row r="53" spans="1:9" ht="65.25" customHeight="1" thickBot="1">
      <c r="A53" s="576"/>
      <c r="B53" s="412">
        <v>1326</v>
      </c>
      <c r="C53" s="104"/>
      <c r="D53" s="487"/>
      <c r="E53" s="578"/>
      <c r="F53" s="487"/>
      <c r="G53" s="488"/>
      <c r="H53" s="100"/>
      <c r="I53" s="102"/>
    </row>
    <row r="54" spans="1:9" ht="65.25" customHeight="1" thickBot="1">
      <c r="A54" s="575" t="s">
        <v>271</v>
      </c>
      <c r="B54" s="109" t="s">
        <v>241</v>
      </c>
      <c r="C54" s="108" t="s">
        <v>242</v>
      </c>
      <c r="D54" s="558" t="s">
        <v>243</v>
      </c>
      <c r="E54" s="559"/>
      <c r="F54" s="558" t="s">
        <v>244</v>
      </c>
      <c r="G54" s="559"/>
      <c r="H54" s="110" t="s">
        <v>245</v>
      </c>
      <c r="I54" s="112" t="s">
        <v>246</v>
      </c>
    </row>
    <row r="55" spans="1:9" ht="65.25" customHeight="1" thickBot="1">
      <c r="A55" s="576"/>
      <c r="B55" s="412">
        <v>1136</v>
      </c>
      <c r="C55" s="104"/>
      <c r="D55" s="487"/>
      <c r="E55" s="578"/>
      <c r="F55" s="487"/>
      <c r="G55" s="488"/>
      <c r="H55" s="120"/>
      <c r="I55" s="102"/>
    </row>
    <row r="56" spans="1:9" ht="65.25" customHeight="1" thickBot="1">
      <c r="A56" s="575" t="s">
        <v>272</v>
      </c>
      <c r="B56" s="109" t="s">
        <v>241</v>
      </c>
      <c r="C56" s="108" t="s">
        <v>242</v>
      </c>
      <c r="D56" s="558" t="s">
        <v>243</v>
      </c>
      <c r="E56" s="559"/>
      <c r="F56" s="558" t="s">
        <v>244</v>
      </c>
      <c r="G56" s="559"/>
      <c r="H56" s="110" t="s">
        <v>245</v>
      </c>
      <c r="I56" s="112" t="s">
        <v>246</v>
      </c>
    </row>
    <row r="57" spans="1:9" ht="65.25" customHeight="1" thickBot="1">
      <c r="A57" s="576"/>
      <c r="B57" s="412">
        <v>1184</v>
      </c>
      <c r="C57" s="104"/>
      <c r="D57" s="487"/>
      <c r="E57" s="488"/>
      <c r="F57" s="487"/>
      <c r="G57" s="488"/>
      <c r="H57" s="100"/>
      <c r="I57" s="100"/>
    </row>
    <row r="58" spans="1:9" ht="65.25" customHeight="1" thickBot="1">
      <c r="A58" s="575" t="s">
        <v>273</v>
      </c>
      <c r="B58" s="109" t="s">
        <v>241</v>
      </c>
      <c r="C58" s="108" t="s">
        <v>242</v>
      </c>
      <c r="D58" s="558" t="s">
        <v>243</v>
      </c>
      <c r="E58" s="559"/>
      <c r="F58" s="558" t="s">
        <v>244</v>
      </c>
      <c r="G58" s="559"/>
      <c r="H58" s="110" t="s">
        <v>245</v>
      </c>
      <c r="I58" s="112" t="s">
        <v>246</v>
      </c>
    </row>
    <row r="59" spans="1:9" ht="65.25" customHeight="1" thickBot="1">
      <c r="A59" s="576"/>
      <c r="B59" s="412">
        <v>1127</v>
      </c>
      <c r="C59" s="104"/>
      <c r="D59" s="487"/>
      <c r="E59" s="488"/>
      <c r="F59" s="487"/>
      <c r="G59" s="488"/>
      <c r="H59" s="100"/>
      <c r="I59" s="102"/>
    </row>
    <row r="60" spans="1:9" ht="65.25" customHeight="1" thickBot="1">
      <c r="A60" s="575" t="s">
        <v>274</v>
      </c>
      <c r="B60" s="109" t="s">
        <v>241</v>
      </c>
      <c r="C60" s="108" t="s">
        <v>242</v>
      </c>
      <c r="D60" s="558" t="s">
        <v>243</v>
      </c>
      <c r="E60" s="559"/>
      <c r="F60" s="558" t="s">
        <v>244</v>
      </c>
      <c r="G60" s="559"/>
      <c r="H60" s="110" t="s">
        <v>245</v>
      </c>
      <c r="I60" s="112" t="s">
        <v>246</v>
      </c>
    </row>
    <row r="61" spans="1:9" ht="65.25" customHeight="1" thickBot="1">
      <c r="A61" s="576"/>
      <c r="B61" s="412">
        <v>1067</v>
      </c>
      <c r="C61" s="104"/>
      <c r="D61" s="487"/>
      <c r="E61" s="488"/>
      <c r="F61" s="578"/>
      <c r="G61" s="578"/>
      <c r="H61" s="100"/>
      <c r="I61" s="100"/>
    </row>
    <row r="62" spans="1:9" ht="65.25" customHeight="1" thickBot="1">
      <c r="A62" s="575" t="s">
        <v>275</v>
      </c>
      <c r="B62" s="109" t="s">
        <v>241</v>
      </c>
      <c r="C62" s="108" t="s">
        <v>242</v>
      </c>
      <c r="D62" s="558" t="s">
        <v>243</v>
      </c>
      <c r="E62" s="559"/>
      <c r="F62" s="558" t="s">
        <v>244</v>
      </c>
      <c r="G62" s="559"/>
      <c r="H62" s="110" t="s">
        <v>245</v>
      </c>
      <c r="I62" s="112" t="s">
        <v>246</v>
      </c>
    </row>
    <row r="63" spans="1:9" ht="65.25" customHeight="1" thickBot="1">
      <c r="A63" s="576"/>
      <c r="B63" s="412">
        <v>984</v>
      </c>
      <c r="C63" s="104"/>
      <c r="D63" s="487"/>
      <c r="E63" s="488"/>
      <c r="F63" s="487"/>
      <c r="G63" s="488"/>
      <c r="H63" s="100"/>
      <c r="I63" s="100"/>
    </row>
    <row r="64" spans="1:9">
      <c r="B64" s="388">
        <f>+B63+B61+B59+B57+B55+B53+B51+B49+B47+B45+B43+B41</f>
        <v>12300</v>
      </c>
      <c r="C64" s="388">
        <f>+C63+C61+C59+C57+C55+C53+C51+C49+C47+C45+C43+C41</f>
        <v>7160</v>
      </c>
    </row>
    <row r="66" spans="1:9" s="97" customFormat="1" ht="30" customHeight="1">
      <c r="A66" s="68"/>
      <c r="B66" s="68"/>
      <c r="C66" s="68"/>
      <c r="D66" s="68"/>
      <c r="E66" s="68"/>
      <c r="F66" s="68"/>
      <c r="G66" s="68"/>
      <c r="H66" s="68"/>
      <c r="I66" s="68"/>
    </row>
    <row r="67" spans="1:9" ht="34.5" customHeight="1">
      <c r="A67" s="506" t="s">
        <v>278</v>
      </c>
      <c r="B67" s="506"/>
      <c r="C67" s="506"/>
      <c r="D67" s="506"/>
      <c r="E67" s="506"/>
      <c r="F67" s="506"/>
      <c r="G67" s="506"/>
      <c r="H67" s="506"/>
      <c r="I67" s="506"/>
    </row>
    <row r="68" spans="1:9" ht="78" customHeight="1">
      <c r="A68" s="113" t="s">
        <v>279</v>
      </c>
      <c r="B68" s="639" t="s">
        <v>363</v>
      </c>
      <c r="C68" s="640"/>
      <c r="D68" s="639" t="s">
        <v>364</v>
      </c>
      <c r="E68" s="640"/>
      <c r="F68" s="639" t="s">
        <v>365</v>
      </c>
      <c r="G68" s="640"/>
      <c r="H68" s="481" t="s">
        <v>283</v>
      </c>
      <c r="I68" s="482"/>
    </row>
    <row r="69" spans="1:9" ht="40.5" customHeight="1">
      <c r="A69" s="113" t="s">
        <v>284</v>
      </c>
      <c r="B69" s="641">
        <v>0.1</v>
      </c>
      <c r="C69" s="642"/>
      <c r="D69" s="641">
        <v>0.1</v>
      </c>
      <c r="E69" s="642"/>
      <c r="F69" s="641">
        <v>0.1</v>
      </c>
      <c r="G69" s="642"/>
      <c r="H69" s="643"/>
      <c r="I69" s="644"/>
    </row>
    <row r="70" spans="1:9" ht="30" customHeight="1">
      <c r="A70" s="485" t="s">
        <v>194</v>
      </c>
      <c r="B70" s="168" t="s">
        <v>99</v>
      </c>
      <c r="C70" s="168" t="s">
        <v>242</v>
      </c>
      <c r="D70" s="168" t="s">
        <v>99</v>
      </c>
      <c r="E70" s="168" t="s">
        <v>242</v>
      </c>
      <c r="F70" s="168" t="s">
        <v>99</v>
      </c>
      <c r="G70" s="168" t="s">
        <v>242</v>
      </c>
      <c r="H70" s="168" t="s">
        <v>99</v>
      </c>
      <c r="I70" s="168" t="s">
        <v>242</v>
      </c>
    </row>
    <row r="71" spans="1:9" ht="30" customHeight="1">
      <c r="A71" s="486"/>
      <c r="B71" s="115">
        <f>+B41/D38</f>
        <v>4.1544715447154469E-2</v>
      </c>
      <c r="C71" s="115">
        <v>4.1544715447154469E-2</v>
      </c>
      <c r="D71" s="115">
        <f>B71</f>
        <v>4.1544715447154469E-2</v>
      </c>
      <c r="E71" s="115">
        <f>C71</f>
        <v>4.1544715447154469E-2</v>
      </c>
      <c r="F71" s="121">
        <f>$B$71</f>
        <v>4.1544715447154469E-2</v>
      </c>
      <c r="G71" s="121">
        <f>$B$71</f>
        <v>4.1544715447154469E-2</v>
      </c>
      <c r="H71" s="121"/>
      <c r="I71" s="116"/>
    </row>
    <row r="72" spans="1:9" ht="72.75" customHeight="1">
      <c r="A72" s="113" t="s">
        <v>285</v>
      </c>
      <c r="B72" s="649" t="s">
        <v>366</v>
      </c>
      <c r="C72" s="650"/>
      <c r="D72" s="649" t="s">
        <v>367</v>
      </c>
      <c r="E72" s="650"/>
      <c r="F72" s="651" t="s">
        <v>368</v>
      </c>
      <c r="G72" s="652"/>
      <c r="H72" s="651"/>
      <c r="I72" s="652"/>
    </row>
    <row r="73" spans="1:9" ht="80.25" customHeight="1">
      <c r="A73" s="113" t="s">
        <v>288</v>
      </c>
      <c r="B73" s="491" t="s">
        <v>369</v>
      </c>
      <c r="C73" s="492"/>
      <c r="D73" s="491" t="s">
        <v>370</v>
      </c>
      <c r="E73" s="492"/>
      <c r="F73" s="491" t="s">
        <v>371</v>
      </c>
      <c r="G73" s="492"/>
      <c r="H73" s="498"/>
      <c r="I73" s="499"/>
    </row>
    <row r="74" spans="1:9" ht="30.75" customHeight="1">
      <c r="A74" s="485" t="s">
        <v>195</v>
      </c>
      <c r="B74" s="168" t="s">
        <v>99</v>
      </c>
      <c r="C74" s="168" t="s">
        <v>242</v>
      </c>
      <c r="D74" s="168" t="s">
        <v>99</v>
      </c>
      <c r="E74" s="168" t="s">
        <v>242</v>
      </c>
      <c r="F74" s="168" t="s">
        <v>99</v>
      </c>
      <c r="G74" s="168" t="s">
        <v>242</v>
      </c>
      <c r="H74" s="168" t="s">
        <v>99</v>
      </c>
      <c r="I74" s="168" t="s">
        <v>242</v>
      </c>
    </row>
    <row r="75" spans="1:9" ht="30.75" customHeight="1">
      <c r="A75" s="486"/>
      <c r="B75" s="115">
        <f>+B43/D38</f>
        <v>5.9024390243902436E-2</v>
      </c>
      <c r="C75" s="115">
        <v>5.9024390243902436E-2</v>
      </c>
      <c r="D75" s="115">
        <v>8.3299999999999999E-2</v>
      </c>
      <c r="E75" s="115">
        <v>8.3299999999999999E-2</v>
      </c>
      <c r="F75" s="121">
        <v>8.3299999999999999E-2</v>
      </c>
      <c r="G75" s="121">
        <v>8.3299999999999999E-2</v>
      </c>
      <c r="H75" s="121"/>
      <c r="I75" s="117"/>
    </row>
    <row r="76" spans="1:9" ht="187.15" customHeight="1">
      <c r="A76" s="113" t="s">
        <v>285</v>
      </c>
      <c r="B76" s="649" t="s">
        <v>372</v>
      </c>
      <c r="C76" s="650"/>
      <c r="D76" s="649" t="s">
        <v>373</v>
      </c>
      <c r="E76" s="650"/>
      <c r="F76" s="651" t="s">
        <v>374</v>
      </c>
      <c r="G76" s="652"/>
      <c r="H76" s="554"/>
      <c r="I76" s="555"/>
    </row>
    <row r="77" spans="1:9" ht="80.25" customHeight="1">
      <c r="A77" s="113" t="s">
        <v>288</v>
      </c>
      <c r="B77" s="493" t="s">
        <v>375</v>
      </c>
      <c r="C77" s="492"/>
      <c r="D77" s="493" t="s">
        <v>376</v>
      </c>
      <c r="E77" s="492"/>
      <c r="F77" s="493" t="s">
        <v>377</v>
      </c>
      <c r="G77" s="499"/>
      <c r="H77" s="498"/>
      <c r="I77" s="499"/>
    </row>
    <row r="78" spans="1:9" ht="30.75" customHeight="1">
      <c r="A78" s="485" t="s">
        <v>196</v>
      </c>
      <c r="B78" s="168" t="s">
        <v>99</v>
      </c>
      <c r="C78" s="168" t="s">
        <v>242</v>
      </c>
      <c r="D78" s="168" t="s">
        <v>99</v>
      </c>
      <c r="E78" s="168" t="s">
        <v>242</v>
      </c>
      <c r="F78" s="168" t="s">
        <v>99</v>
      </c>
      <c r="G78" s="168" t="s">
        <v>242</v>
      </c>
      <c r="H78" s="168" t="s">
        <v>99</v>
      </c>
      <c r="I78" s="168" t="s">
        <v>242</v>
      </c>
    </row>
    <row r="79" spans="1:9" ht="30.75" customHeight="1">
      <c r="A79" s="486"/>
      <c r="B79" s="115">
        <f>+B45/D38</f>
        <v>7.3495934959349599E-2</v>
      </c>
      <c r="C79" s="115">
        <v>7.3495934959349599E-2</v>
      </c>
      <c r="D79" s="115">
        <v>0.1</v>
      </c>
      <c r="E79" s="115">
        <v>0.1</v>
      </c>
      <c r="F79" s="121">
        <v>0.1</v>
      </c>
      <c r="G79" s="121">
        <v>0.1</v>
      </c>
      <c r="H79" s="121"/>
      <c r="I79" s="117"/>
    </row>
    <row r="80" spans="1:9" ht="80.25" customHeight="1">
      <c r="A80" s="113" t="s">
        <v>285</v>
      </c>
      <c r="B80" s="649" t="s">
        <v>378</v>
      </c>
      <c r="C80" s="650"/>
      <c r="D80" s="649" t="s">
        <v>379</v>
      </c>
      <c r="E80" s="650"/>
      <c r="F80" s="651" t="s">
        <v>380</v>
      </c>
      <c r="G80" s="652"/>
      <c r="H80" s="498"/>
      <c r="I80" s="499"/>
    </row>
    <row r="81" spans="1:9" ht="80.25" customHeight="1">
      <c r="A81" s="113" t="s">
        <v>288</v>
      </c>
      <c r="B81" s="493" t="s">
        <v>381</v>
      </c>
      <c r="C81" s="492"/>
      <c r="D81" s="493" t="s">
        <v>382</v>
      </c>
      <c r="E81" s="492"/>
      <c r="F81" s="493" t="s">
        <v>383</v>
      </c>
      <c r="G81" s="499"/>
      <c r="H81" s="498"/>
      <c r="I81" s="499"/>
    </row>
    <row r="82" spans="1:9" ht="30.75" customHeight="1">
      <c r="A82" s="485" t="s">
        <v>197</v>
      </c>
      <c r="B82" s="168" t="s">
        <v>99</v>
      </c>
      <c r="C82" s="168" t="s">
        <v>242</v>
      </c>
      <c r="D82" s="168" t="s">
        <v>99</v>
      </c>
      <c r="E82" s="168" t="s">
        <v>242</v>
      </c>
      <c r="F82" s="168" t="s">
        <v>99</v>
      </c>
      <c r="G82" s="168" t="s">
        <v>242</v>
      </c>
      <c r="H82" s="168" t="s">
        <v>99</v>
      </c>
      <c r="I82" s="168" t="s">
        <v>242</v>
      </c>
    </row>
    <row r="83" spans="1:9" ht="30.75" customHeight="1">
      <c r="A83" s="486"/>
      <c r="B83" s="115">
        <f>+B47/D38</f>
        <v>9.0325203252032527E-2</v>
      </c>
      <c r="C83" s="115">
        <v>9.0325203252032527E-2</v>
      </c>
      <c r="D83" s="115">
        <v>0.1</v>
      </c>
      <c r="E83" s="115">
        <v>0.1</v>
      </c>
      <c r="F83" s="121">
        <v>0.1</v>
      </c>
      <c r="G83" s="121">
        <v>0.1</v>
      </c>
      <c r="H83" s="121"/>
      <c r="I83" s="117"/>
    </row>
    <row r="84" spans="1:9" ht="80.25" customHeight="1">
      <c r="A84" s="113" t="s">
        <v>285</v>
      </c>
      <c r="B84" s="649" t="s">
        <v>384</v>
      </c>
      <c r="C84" s="650"/>
      <c r="D84" s="649" t="s">
        <v>385</v>
      </c>
      <c r="E84" s="650"/>
      <c r="F84" s="651" t="s">
        <v>386</v>
      </c>
      <c r="G84" s="652"/>
      <c r="H84" s="498"/>
      <c r="I84" s="499"/>
    </row>
    <row r="85" spans="1:9" ht="80.25" customHeight="1">
      <c r="A85" s="113" t="s">
        <v>288</v>
      </c>
      <c r="B85" s="493" t="s">
        <v>387</v>
      </c>
      <c r="C85" s="497"/>
      <c r="D85" s="493" t="s">
        <v>388</v>
      </c>
      <c r="E85" s="492"/>
      <c r="F85" s="493" t="s">
        <v>389</v>
      </c>
      <c r="G85" s="499"/>
      <c r="H85" s="498"/>
      <c r="I85" s="499"/>
    </row>
    <row r="86" spans="1:9" ht="30" customHeight="1">
      <c r="A86" s="485" t="s">
        <v>201</v>
      </c>
      <c r="B86" s="168" t="s">
        <v>99</v>
      </c>
      <c r="C86" s="168" t="s">
        <v>242</v>
      </c>
      <c r="D86" s="168" t="s">
        <v>99</v>
      </c>
      <c r="E86" s="168" t="s">
        <v>242</v>
      </c>
      <c r="F86" s="168" t="s">
        <v>99</v>
      </c>
      <c r="G86" s="168" t="s">
        <v>242</v>
      </c>
      <c r="H86" s="168" t="s">
        <v>99</v>
      </c>
      <c r="I86" s="168" t="s">
        <v>242</v>
      </c>
    </row>
    <row r="87" spans="1:9" ht="30" customHeight="1">
      <c r="A87" s="486"/>
      <c r="B87" s="115">
        <f>+B49/D38</f>
        <v>9.4959349593495931E-2</v>
      </c>
      <c r="C87" s="115">
        <v>9.4959349593495931E-2</v>
      </c>
      <c r="D87" s="115">
        <v>0.1</v>
      </c>
      <c r="E87" s="115">
        <v>0.1</v>
      </c>
      <c r="F87" s="121">
        <v>0.1</v>
      </c>
      <c r="G87" s="121">
        <v>0.1</v>
      </c>
      <c r="H87" s="121"/>
      <c r="I87" s="117"/>
    </row>
    <row r="88" spans="1:9" ht="80.25" customHeight="1">
      <c r="A88" s="113" t="s">
        <v>285</v>
      </c>
      <c r="B88" s="649" t="s">
        <v>390</v>
      </c>
      <c r="C88" s="650"/>
      <c r="D88" s="649" t="s">
        <v>391</v>
      </c>
      <c r="E88" s="650"/>
      <c r="F88" s="651" t="s">
        <v>392</v>
      </c>
      <c r="G88" s="652"/>
      <c r="H88" s="553"/>
      <c r="I88" s="553"/>
    </row>
    <row r="89" spans="1:9" ht="80.25" customHeight="1">
      <c r="A89" s="113" t="s">
        <v>288</v>
      </c>
      <c r="B89" s="491" t="s">
        <v>393</v>
      </c>
      <c r="C89" s="492"/>
      <c r="D89" s="491" t="s">
        <v>394</v>
      </c>
      <c r="E89" s="492"/>
      <c r="F89" s="491" t="s">
        <v>395</v>
      </c>
      <c r="G89" s="492"/>
      <c r="H89" s="489"/>
      <c r="I89" s="490"/>
    </row>
    <row r="90" spans="1:9" ht="29.25" customHeight="1">
      <c r="A90" s="485" t="s">
        <v>202</v>
      </c>
      <c r="B90" s="168" t="s">
        <v>99</v>
      </c>
      <c r="C90" s="168" t="s">
        <v>242</v>
      </c>
      <c r="D90" s="168" t="s">
        <v>99</v>
      </c>
      <c r="E90" s="168" t="s">
        <v>242</v>
      </c>
      <c r="F90" s="168" t="s">
        <v>99</v>
      </c>
      <c r="G90" s="168" t="s">
        <v>242</v>
      </c>
      <c r="H90" s="168" t="s">
        <v>99</v>
      </c>
      <c r="I90" s="168" t="s">
        <v>242</v>
      </c>
    </row>
    <row r="91" spans="1:9" ht="29.25" customHeight="1">
      <c r="A91" s="486"/>
      <c r="B91" s="115">
        <f>+B51/D38</f>
        <v>8.5853658536585373E-2</v>
      </c>
      <c r="C91" s="118"/>
      <c r="D91" s="115">
        <v>0.1</v>
      </c>
      <c r="E91" s="116"/>
      <c r="F91" s="121">
        <v>0.1</v>
      </c>
      <c r="G91" s="117"/>
      <c r="H91" s="121"/>
      <c r="I91" s="117"/>
    </row>
    <row r="92" spans="1:9" ht="80.25" customHeight="1">
      <c r="A92" s="113" t="s">
        <v>285</v>
      </c>
      <c r="B92" s="494"/>
      <c r="C92" s="494"/>
      <c r="D92" s="494"/>
      <c r="E92" s="494"/>
      <c r="F92" s="494"/>
      <c r="G92" s="494"/>
      <c r="H92" s="494"/>
      <c r="I92" s="494"/>
    </row>
    <row r="93" spans="1:9" ht="80.25" customHeight="1">
      <c r="A93" s="113" t="s">
        <v>288</v>
      </c>
      <c r="B93" s="489"/>
      <c r="C93" s="490"/>
      <c r="D93" s="489"/>
      <c r="E93" s="490"/>
      <c r="F93" s="489"/>
      <c r="G93" s="490"/>
      <c r="H93" s="489"/>
      <c r="I93" s="490"/>
    </row>
    <row r="94" spans="1:9" ht="25.15" customHeight="1">
      <c r="A94" s="485" t="s">
        <v>203</v>
      </c>
      <c r="B94" s="168" t="s">
        <v>99</v>
      </c>
      <c r="C94" s="168" t="s">
        <v>242</v>
      </c>
      <c r="D94" s="168" t="s">
        <v>99</v>
      </c>
      <c r="E94" s="168" t="s">
        <v>242</v>
      </c>
      <c r="F94" s="168" t="s">
        <v>99</v>
      </c>
      <c r="G94" s="168" t="s">
        <v>242</v>
      </c>
      <c r="H94" s="168" t="s">
        <v>99</v>
      </c>
      <c r="I94" s="168" t="s">
        <v>242</v>
      </c>
    </row>
    <row r="95" spans="1:9" ht="25.15" customHeight="1">
      <c r="A95" s="486"/>
      <c r="B95" s="115">
        <f>+B53/D38</f>
        <v>0.10780487804878049</v>
      </c>
      <c r="C95" s="118"/>
      <c r="D95" s="115">
        <v>0.1</v>
      </c>
      <c r="E95" s="116"/>
      <c r="F95" s="121">
        <v>0.1</v>
      </c>
      <c r="G95" s="117"/>
      <c r="H95" s="121"/>
      <c r="I95" s="117"/>
    </row>
    <row r="96" spans="1:9" ht="80.25" customHeight="1">
      <c r="A96" s="113" t="s">
        <v>285</v>
      </c>
      <c r="B96" s="494"/>
      <c r="C96" s="494"/>
      <c r="D96" s="494"/>
      <c r="E96" s="494"/>
      <c r="F96" s="494"/>
      <c r="G96" s="494"/>
      <c r="H96" s="494"/>
      <c r="I96" s="494"/>
    </row>
    <row r="97" spans="1:9" ht="80.25" customHeight="1">
      <c r="A97" s="113" t="s">
        <v>288</v>
      </c>
      <c r="B97" s="489"/>
      <c r="C97" s="490"/>
      <c r="D97" s="489"/>
      <c r="E97" s="490"/>
      <c r="F97" s="489"/>
      <c r="G97" s="490"/>
      <c r="H97" s="489"/>
      <c r="I97" s="490"/>
    </row>
    <row r="98" spans="1:9" ht="25.15" customHeight="1">
      <c r="A98" s="485" t="s">
        <v>204</v>
      </c>
      <c r="B98" s="168" t="s">
        <v>99</v>
      </c>
      <c r="C98" s="168" t="s">
        <v>242</v>
      </c>
      <c r="D98" s="168" t="s">
        <v>99</v>
      </c>
      <c r="E98" s="168" t="s">
        <v>242</v>
      </c>
      <c r="F98" s="168" t="s">
        <v>99</v>
      </c>
      <c r="G98" s="168" t="s">
        <v>242</v>
      </c>
      <c r="H98" s="168" t="s">
        <v>99</v>
      </c>
      <c r="I98" s="168" t="s">
        <v>242</v>
      </c>
    </row>
    <row r="99" spans="1:9" ht="25.15" customHeight="1">
      <c r="A99" s="486"/>
      <c r="B99" s="115">
        <f>+B55/D38</f>
        <v>9.2357723577235776E-2</v>
      </c>
      <c r="C99" s="118"/>
      <c r="D99" s="115">
        <v>0.1</v>
      </c>
      <c r="E99" s="116"/>
      <c r="F99" s="121">
        <v>0.1</v>
      </c>
      <c r="G99" s="117"/>
      <c r="H99" s="121"/>
      <c r="I99" s="117"/>
    </row>
    <row r="100" spans="1:9" ht="80.25" customHeight="1">
      <c r="A100" s="113" t="s">
        <v>285</v>
      </c>
      <c r="B100" s="494"/>
      <c r="C100" s="494"/>
      <c r="D100" s="494"/>
      <c r="E100" s="494"/>
      <c r="F100" s="494"/>
      <c r="G100" s="494"/>
      <c r="H100" s="494"/>
      <c r="I100" s="494"/>
    </row>
    <row r="101" spans="1:9" ht="80.25" customHeight="1">
      <c r="A101" s="113" t="s">
        <v>288</v>
      </c>
      <c r="B101" s="489"/>
      <c r="C101" s="490"/>
      <c r="D101" s="489"/>
      <c r="E101" s="490"/>
      <c r="F101" s="489"/>
      <c r="G101" s="490"/>
      <c r="H101" s="489"/>
      <c r="I101" s="490"/>
    </row>
    <row r="102" spans="1:9" ht="25.15" customHeight="1">
      <c r="A102" s="485" t="s">
        <v>206</v>
      </c>
      <c r="B102" s="168" t="s">
        <v>99</v>
      </c>
      <c r="C102" s="168" t="s">
        <v>242</v>
      </c>
      <c r="D102" s="168" t="s">
        <v>99</v>
      </c>
      <c r="E102" s="168" t="s">
        <v>242</v>
      </c>
      <c r="F102" s="168" t="s">
        <v>99</v>
      </c>
      <c r="G102" s="168" t="s">
        <v>242</v>
      </c>
      <c r="H102" s="168" t="s">
        <v>99</v>
      </c>
      <c r="I102" s="168" t="s">
        <v>242</v>
      </c>
    </row>
    <row r="103" spans="1:9" ht="25.15" customHeight="1">
      <c r="A103" s="486"/>
      <c r="B103" s="115">
        <f>+B57/D38</f>
        <v>9.6260162601626023E-2</v>
      </c>
      <c r="C103" s="118"/>
      <c r="D103" s="115">
        <v>0.1</v>
      </c>
      <c r="E103" s="116"/>
      <c r="F103" s="121">
        <v>0.1</v>
      </c>
      <c r="G103" s="117"/>
      <c r="H103" s="121"/>
      <c r="I103" s="117"/>
    </row>
    <row r="104" spans="1:9" ht="80.25" customHeight="1">
      <c r="A104" s="113" t="s">
        <v>285</v>
      </c>
      <c r="B104" s="494"/>
      <c r="C104" s="494"/>
      <c r="D104" s="494"/>
      <c r="E104" s="494"/>
      <c r="F104" s="494"/>
      <c r="G104" s="494"/>
      <c r="H104" s="494"/>
      <c r="I104" s="494"/>
    </row>
    <row r="105" spans="1:9" ht="80.25" customHeight="1">
      <c r="A105" s="113" t="s">
        <v>288</v>
      </c>
      <c r="B105" s="489"/>
      <c r="C105" s="490"/>
      <c r="D105" s="489"/>
      <c r="E105" s="490"/>
      <c r="F105" s="489"/>
      <c r="G105" s="490"/>
      <c r="H105" s="489"/>
      <c r="I105" s="490"/>
    </row>
    <row r="106" spans="1:9" ht="25.15" customHeight="1">
      <c r="A106" s="485" t="s">
        <v>207</v>
      </c>
      <c r="B106" s="168" t="s">
        <v>99</v>
      </c>
      <c r="C106" s="168" t="s">
        <v>242</v>
      </c>
      <c r="D106" s="168" t="s">
        <v>99</v>
      </c>
      <c r="E106" s="168" t="s">
        <v>242</v>
      </c>
      <c r="F106" s="168" t="s">
        <v>99</v>
      </c>
      <c r="G106" s="168" t="s">
        <v>242</v>
      </c>
      <c r="H106" s="168" t="s">
        <v>99</v>
      </c>
      <c r="I106" s="168" t="s">
        <v>242</v>
      </c>
    </row>
    <row r="107" spans="1:9" ht="25.15" customHeight="1">
      <c r="A107" s="486"/>
      <c r="B107" s="115">
        <f>+B59/D38</f>
        <v>9.1626016260162604E-2</v>
      </c>
      <c r="C107" s="118"/>
      <c r="D107" s="115">
        <v>0.1</v>
      </c>
      <c r="E107" s="116"/>
      <c r="F107" s="121">
        <v>0.1</v>
      </c>
      <c r="G107" s="117"/>
      <c r="H107" s="121"/>
      <c r="I107" s="117"/>
    </row>
    <row r="108" spans="1:9" ht="80.25" customHeight="1">
      <c r="A108" s="113" t="s">
        <v>285</v>
      </c>
      <c r="B108" s="494"/>
      <c r="C108" s="494"/>
      <c r="D108" s="494"/>
      <c r="E108" s="494"/>
      <c r="F108" s="494"/>
      <c r="G108" s="494"/>
      <c r="H108" s="494"/>
      <c r="I108" s="494"/>
    </row>
    <row r="109" spans="1:9" ht="80.25" customHeight="1">
      <c r="A109" s="113" t="s">
        <v>288</v>
      </c>
      <c r="B109" s="489"/>
      <c r="C109" s="490"/>
      <c r="D109" s="489"/>
      <c r="E109" s="490"/>
      <c r="F109" s="489"/>
      <c r="G109" s="490"/>
      <c r="H109" s="489"/>
      <c r="I109" s="490"/>
    </row>
    <row r="110" spans="1:9" ht="25.15" customHeight="1">
      <c r="A110" s="485" t="s">
        <v>208</v>
      </c>
      <c r="B110" s="168" t="s">
        <v>99</v>
      </c>
      <c r="C110" s="168" t="s">
        <v>242</v>
      </c>
      <c r="D110" s="168" t="s">
        <v>99</v>
      </c>
      <c r="E110" s="168" t="s">
        <v>242</v>
      </c>
      <c r="F110" s="168" t="s">
        <v>99</v>
      </c>
      <c r="G110" s="168" t="s">
        <v>242</v>
      </c>
      <c r="H110" s="168" t="s">
        <v>99</v>
      </c>
      <c r="I110" s="168" t="s">
        <v>242</v>
      </c>
    </row>
    <row r="111" spans="1:9" ht="25.15" customHeight="1">
      <c r="A111" s="486"/>
      <c r="B111" s="115">
        <f>+B61/D38</f>
        <v>8.6747967479674795E-2</v>
      </c>
      <c r="C111" s="118"/>
      <c r="D111" s="115">
        <v>4.1700000000000001E-2</v>
      </c>
      <c r="E111" s="116"/>
      <c r="F111" s="121">
        <v>4.1700000000000001E-2</v>
      </c>
      <c r="G111" s="117"/>
      <c r="H111" s="121"/>
      <c r="I111" s="117"/>
    </row>
    <row r="112" spans="1:9" ht="80.25" customHeight="1">
      <c r="A112" s="113" t="s">
        <v>285</v>
      </c>
      <c r="B112" s="494"/>
      <c r="C112" s="494"/>
      <c r="D112" s="494"/>
      <c r="E112" s="494"/>
      <c r="F112" s="494"/>
      <c r="G112" s="494"/>
      <c r="H112" s="494"/>
      <c r="I112" s="494"/>
    </row>
    <row r="113" spans="1:9" ht="80.25" customHeight="1">
      <c r="A113" s="113" t="s">
        <v>288</v>
      </c>
      <c r="B113" s="489"/>
      <c r="C113" s="490"/>
      <c r="D113" s="489"/>
      <c r="E113" s="490"/>
      <c r="F113" s="489"/>
      <c r="G113" s="490"/>
      <c r="H113" s="489"/>
      <c r="I113" s="490"/>
    </row>
    <row r="114" spans="1:9" ht="25.15" customHeight="1">
      <c r="A114" s="485" t="s">
        <v>209</v>
      </c>
      <c r="B114" s="168" t="s">
        <v>99</v>
      </c>
      <c r="C114" s="168" t="s">
        <v>242</v>
      </c>
      <c r="D114" s="168" t="s">
        <v>99</v>
      </c>
      <c r="E114" s="168" t="s">
        <v>242</v>
      </c>
      <c r="F114" s="168" t="s">
        <v>99</v>
      </c>
      <c r="G114" s="168" t="s">
        <v>242</v>
      </c>
      <c r="H114" s="168" t="s">
        <v>99</v>
      </c>
      <c r="I114" s="168" t="s">
        <v>242</v>
      </c>
    </row>
    <row r="115" spans="1:9" ht="25.15" customHeight="1">
      <c r="A115" s="486"/>
      <c r="B115" s="307">
        <f>+B63/D38</f>
        <v>0.08</v>
      </c>
      <c r="C115" s="282"/>
      <c r="D115" s="307">
        <v>3.3399999999999999E-2</v>
      </c>
      <c r="E115" s="282"/>
      <c r="F115" s="307">
        <v>3.3399999999999999E-2</v>
      </c>
      <c r="G115" s="283"/>
      <c r="H115" s="282"/>
      <c r="I115" s="283"/>
    </row>
    <row r="116" spans="1:9" ht="80.25" customHeight="1">
      <c r="A116" s="113" t="s">
        <v>285</v>
      </c>
      <c r="B116" s="583"/>
      <c r="C116" s="583"/>
      <c r="D116" s="583"/>
      <c r="E116" s="583"/>
      <c r="F116" s="583"/>
      <c r="G116" s="583"/>
      <c r="H116" s="583"/>
      <c r="I116" s="583"/>
    </row>
    <row r="117" spans="1:9" ht="80.25" customHeight="1">
      <c r="A117" s="113" t="s">
        <v>288</v>
      </c>
      <c r="B117" s="489"/>
      <c r="C117" s="490"/>
      <c r="D117" s="489"/>
      <c r="E117" s="490"/>
      <c r="F117" s="489"/>
      <c r="G117" s="490"/>
      <c r="H117" s="489"/>
      <c r="I117" s="490"/>
    </row>
    <row r="118" spans="1:9" ht="16.899999999999999">
      <c r="A118" s="114" t="s">
        <v>307</v>
      </c>
      <c r="B118" s="119">
        <f t="shared" ref="B118:I118" si="1">(B71+B75+B79+B83+B87+B91+B95+B99+B103+B107+B111+B115)</f>
        <v>1.0000000000000002</v>
      </c>
      <c r="C118" s="444">
        <f t="shared" si="1"/>
        <v>0.35934959349593498</v>
      </c>
      <c r="D118" s="119">
        <f>(D71+D75+D79+D83+D87+D91+D95+D99+D103+D107+D111+D115)</f>
        <v>0.99994471544715435</v>
      </c>
      <c r="E118" s="444">
        <f t="shared" si="1"/>
        <v>0.42484471544715452</v>
      </c>
      <c r="F118" s="119">
        <f t="shared" si="1"/>
        <v>0.99994471544715435</v>
      </c>
      <c r="G118" s="444">
        <f t="shared" si="1"/>
        <v>0.42484471544715452</v>
      </c>
      <c r="H118" s="119">
        <f t="shared" si="1"/>
        <v>0</v>
      </c>
      <c r="I118" s="119">
        <f t="shared" si="1"/>
        <v>0</v>
      </c>
    </row>
    <row r="123" spans="1:9" ht="37.5" customHeight="1"/>
    <row r="124" spans="1:9" ht="19.5" customHeight="1"/>
    <row r="125" spans="1:9" ht="19.5" customHeight="1"/>
    <row r="126" spans="1:9" ht="34.5" customHeight="1"/>
    <row r="127" spans="1:9" ht="15" customHeight="1"/>
    <row r="128" spans="1:9" ht="15.75" customHeight="1"/>
  </sheetData>
  <mergeCells count="211">
    <mergeCell ref="B6:K6"/>
    <mergeCell ref="M6:O6"/>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7" r:id="rId1" xr:uid="{D7DA36EE-FE4A-6E4F-A793-EED25411E584}"/>
    <hyperlink ref="D77" r:id="rId2" xr:uid="{CBDA5731-B33D-F64D-B9AE-EBBE460D6068}"/>
    <hyperlink ref="F77" r:id="rId3" xr:uid="{587EC650-D6E9-B641-8D67-3E3B34753069}"/>
    <hyperlink ref="F73" r:id="rId4" xr:uid="{E273A53F-B02D-AC4B-86A4-4A893FC1EFA4}"/>
    <hyperlink ref="D73" r:id="rId5" xr:uid="{5E52BA89-A3E2-1D42-8C8C-D50F86FB3679}"/>
    <hyperlink ref="B73" r:id="rId6" xr:uid="{698C12E5-3EEF-9343-A1BD-030774487866}"/>
    <hyperlink ref="B81" r:id="rId7" xr:uid="{D31740AC-A081-2141-9433-5AD4B67354C4}"/>
    <hyperlink ref="D81" r:id="rId8" xr:uid="{2F68B5AA-2C06-8544-BB1A-B77D3449845D}"/>
    <hyperlink ref="F81" r:id="rId9" xr:uid="{CFCF8153-1801-4643-97BE-333230DAF32D}"/>
    <hyperlink ref="B85" r:id="rId10" xr:uid="{D502152C-EDB4-2A47-90EE-F15721885118}"/>
    <hyperlink ref="D85" r:id="rId11" xr:uid="{D457ACEA-099D-3845-80C2-FD843A672FB0}"/>
    <hyperlink ref="F85" r:id="rId12" xr:uid="{3344298D-C31C-B941-AB09-078CF1E6C78D}"/>
    <hyperlink ref="B89" r:id="rId13" xr:uid="{74575E3C-40C1-5848-8E13-BFC22729C2F9}"/>
    <hyperlink ref="D89" r:id="rId14" xr:uid="{C60B7A67-F9E6-BB41-B3A1-12F9F99B0B1A}"/>
    <hyperlink ref="F89" r:id="rId15" xr:uid="{8AEA4E09-8F7F-DF4C-BA6A-4883870B032D}"/>
  </hyperlinks>
  <pageMargins left="0.25" right="0.25" top="0.75" bottom="0.75" header="0.3" footer="0.3"/>
  <pageSetup scale="24" fitToHeight="0" orientation="landscape" r:id="rId16"/>
  <rowBreaks count="1" manualBreakCount="1">
    <brk id="100" max="14" man="1"/>
  </rowBreaks>
  <ignoredErrors>
    <ignoredError sqref="N26:N31" emptyCellReference="1"/>
  </ignoredErrors>
  <drawing r:id="rId17"/>
  <legacyDrawing r:id="rId1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FF287AC-E13A-4F0E-9D7A-C5683FA08831}">
          <x14:formula1>
            <xm:f>Listas!$B$2:$B$4</xm:f>
          </x14:formula1>
          <xm:sqref>H37:I38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DFE9-BD15-4607-A6A1-7596BB3C45FC}">
  <sheetPr>
    <tabColor theme="5" tint="0.59999389629810485"/>
    <pageSetUpPr fitToPage="1"/>
  </sheetPr>
  <dimension ref="A1:O128"/>
  <sheetViews>
    <sheetView showGridLines="0" topLeftCell="A59" zoomScale="45" zoomScaleNormal="90" zoomScaleSheetLayoutView="70" workbookViewId="0">
      <selection activeCell="B11" sqref="B11"/>
    </sheetView>
  </sheetViews>
  <sheetFormatPr defaultColWidth="10.7109375" defaultRowHeight="13.9"/>
  <cols>
    <col min="1" max="1" width="49.7109375" style="68" customWidth="1"/>
    <col min="2" max="8" width="35.7109375" style="68" customWidth="1"/>
    <col min="9" max="9" width="53.425781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3" customFormat="1" ht="32.25" customHeight="1" thickBot="1">
      <c r="A1" s="537"/>
      <c r="B1" s="517" t="s">
        <v>182</v>
      </c>
      <c r="C1" s="518"/>
      <c r="D1" s="518"/>
      <c r="E1" s="518"/>
      <c r="F1" s="518"/>
      <c r="G1" s="518"/>
      <c r="H1" s="518"/>
      <c r="I1" s="518"/>
      <c r="J1" s="518"/>
      <c r="K1" s="518"/>
      <c r="L1" s="519"/>
      <c r="M1" s="514" t="s">
        <v>183</v>
      </c>
      <c r="N1" s="515"/>
      <c r="O1" s="516"/>
    </row>
    <row r="2" spans="1:15" s="153" customFormat="1" ht="30.75" customHeight="1" thickBot="1">
      <c r="A2" s="538"/>
      <c r="B2" s="520" t="s">
        <v>184</v>
      </c>
      <c r="C2" s="521"/>
      <c r="D2" s="521"/>
      <c r="E2" s="521"/>
      <c r="F2" s="521"/>
      <c r="G2" s="521"/>
      <c r="H2" s="521"/>
      <c r="I2" s="521"/>
      <c r="J2" s="521"/>
      <c r="K2" s="521"/>
      <c r="L2" s="522"/>
      <c r="M2" s="514" t="s">
        <v>185</v>
      </c>
      <c r="N2" s="515"/>
      <c r="O2" s="516"/>
    </row>
    <row r="3" spans="1:15" s="153" customFormat="1" ht="24" customHeight="1" thickBot="1">
      <c r="A3" s="538"/>
      <c r="B3" s="520" t="s">
        <v>186</v>
      </c>
      <c r="C3" s="521"/>
      <c r="D3" s="521"/>
      <c r="E3" s="521"/>
      <c r="F3" s="521"/>
      <c r="G3" s="521"/>
      <c r="H3" s="521"/>
      <c r="I3" s="521"/>
      <c r="J3" s="521"/>
      <c r="K3" s="521"/>
      <c r="L3" s="522"/>
      <c r="M3" s="514" t="s">
        <v>187</v>
      </c>
      <c r="N3" s="515"/>
      <c r="O3" s="516"/>
    </row>
    <row r="4" spans="1:15" s="153" customFormat="1" ht="21.75" customHeight="1" thickBot="1">
      <c r="A4" s="539"/>
      <c r="B4" s="523" t="s">
        <v>188</v>
      </c>
      <c r="C4" s="524"/>
      <c r="D4" s="524"/>
      <c r="E4" s="524"/>
      <c r="F4" s="524"/>
      <c r="G4" s="524"/>
      <c r="H4" s="524"/>
      <c r="I4" s="524"/>
      <c r="J4" s="524"/>
      <c r="K4" s="524"/>
      <c r="L4" s="525"/>
      <c r="M4" s="514" t="s">
        <v>189</v>
      </c>
      <c r="N4" s="515"/>
      <c r="O4" s="516"/>
    </row>
    <row r="5" spans="1:15" s="153" customFormat="1" ht="21.75" customHeight="1" thickBot="1">
      <c r="A5" s="154"/>
      <c r="B5" s="155"/>
      <c r="C5" s="155"/>
      <c r="D5" s="155"/>
      <c r="E5" s="155"/>
      <c r="F5" s="155"/>
      <c r="G5" s="155"/>
      <c r="H5" s="155"/>
      <c r="I5" s="155"/>
      <c r="J5" s="155"/>
      <c r="K5" s="155"/>
      <c r="L5" s="155"/>
      <c r="M5" s="156"/>
      <c r="N5" s="156"/>
      <c r="O5" s="156"/>
    </row>
    <row r="6" spans="1:15" s="153" customFormat="1" ht="21.75" customHeight="1" thickBot="1">
      <c r="A6" s="124" t="s">
        <v>190</v>
      </c>
      <c r="B6" s="547" t="s">
        <v>191</v>
      </c>
      <c r="C6" s="548"/>
      <c r="D6" s="548"/>
      <c r="E6" s="548"/>
      <c r="F6" s="548"/>
      <c r="G6" s="548"/>
      <c r="H6" s="548"/>
      <c r="I6" s="548"/>
      <c r="J6" s="548"/>
      <c r="K6" s="549"/>
      <c r="L6" s="257" t="s">
        <v>192</v>
      </c>
      <c r="M6" s="550">
        <v>2024110010300</v>
      </c>
      <c r="N6" s="551"/>
      <c r="O6" s="552"/>
    </row>
    <row r="7" spans="1:15" s="153" customFormat="1" ht="21.75" customHeight="1" thickBot="1">
      <c r="A7" s="154"/>
      <c r="B7" s="155"/>
      <c r="C7" s="155"/>
      <c r="D7" s="155"/>
      <c r="E7" s="155"/>
      <c r="F7" s="155"/>
      <c r="G7" s="155"/>
      <c r="H7" s="155"/>
      <c r="I7" s="155"/>
      <c r="J7" s="155"/>
      <c r="K7" s="155"/>
      <c r="L7" s="155"/>
      <c r="M7" s="156"/>
      <c r="N7" s="156"/>
      <c r="O7" s="156"/>
    </row>
    <row r="8" spans="1:15" s="153" customFormat="1" ht="21.75" customHeight="1" thickBot="1">
      <c r="A8" s="541" t="s">
        <v>193</v>
      </c>
      <c r="B8" s="257" t="s">
        <v>194</v>
      </c>
      <c r="C8" s="216"/>
      <c r="D8" s="257" t="s">
        <v>195</v>
      </c>
      <c r="E8" s="216"/>
      <c r="F8" s="257" t="s">
        <v>196</v>
      </c>
      <c r="G8" s="216"/>
      <c r="H8" s="257" t="s">
        <v>197</v>
      </c>
      <c r="I8" s="217" t="s">
        <v>198</v>
      </c>
      <c r="J8" s="505" t="s">
        <v>199</v>
      </c>
      <c r="K8" s="540"/>
      <c r="L8" s="256" t="s">
        <v>200</v>
      </c>
      <c r="M8" s="502"/>
      <c r="N8" s="502"/>
      <c r="O8" s="502"/>
    </row>
    <row r="9" spans="1:15" s="153" customFormat="1" ht="21.75" customHeight="1" thickBot="1">
      <c r="A9" s="541"/>
      <c r="B9" s="258" t="s">
        <v>201</v>
      </c>
      <c r="C9" s="218" t="s">
        <v>198</v>
      </c>
      <c r="D9" s="257" t="s">
        <v>202</v>
      </c>
      <c r="E9" s="219"/>
      <c r="F9" s="257" t="s">
        <v>203</v>
      </c>
      <c r="G9" s="219"/>
      <c r="H9" s="257" t="s">
        <v>204</v>
      </c>
      <c r="I9" s="217"/>
      <c r="J9" s="505"/>
      <c r="K9" s="540"/>
      <c r="L9" s="256" t="s">
        <v>205</v>
      </c>
      <c r="M9" s="502"/>
      <c r="N9" s="502"/>
      <c r="O9" s="502"/>
    </row>
    <row r="10" spans="1:15" s="153" customFormat="1" ht="21.75" customHeight="1" thickBot="1">
      <c r="A10" s="541"/>
      <c r="B10" s="257" t="s">
        <v>206</v>
      </c>
      <c r="C10" s="216"/>
      <c r="D10" s="257" t="s">
        <v>207</v>
      </c>
      <c r="E10" s="219"/>
      <c r="F10" s="257" t="s">
        <v>208</v>
      </c>
      <c r="G10" s="219"/>
      <c r="H10" s="257" t="s">
        <v>209</v>
      </c>
      <c r="I10" s="217"/>
      <c r="J10" s="505"/>
      <c r="K10" s="540"/>
      <c r="L10" s="256" t="s">
        <v>210</v>
      </c>
      <c r="M10" s="502" t="s">
        <v>198</v>
      </c>
      <c r="N10" s="502"/>
      <c r="O10" s="502"/>
    </row>
    <row r="11" spans="1:15" s="153" customFormat="1" ht="21.75" customHeight="1">
      <c r="A11" s="154"/>
      <c r="B11" s="155"/>
      <c r="C11" s="155"/>
      <c r="D11" s="155"/>
      <c r="E11" s="155"/>
      <c r="F11" s="155"/>
      <c r="G11" s="155"/>
      <c r="H11" s="155"/>
      <c r="I11" s="155"/>
      <c r="J11" s="155"/>
      <c r="K11" s="155"/>
      <c r="L11" s="155"/>
      <c r="M11" s="156"/>
      <c r="N11" s="156"/>
      <c r="O11" s="156"/>
    </row>
    <row r="12" spans="1:15" ht="15" customHeight="1" thickBot="1">
      <c r="A12" s="73"/>
      <c r="B12" s="74"/>
      <c r="C12" s="74"/>
      <c r="D12" s="76"/>
      <c r="E12" s="75"/>
      <c r="F12" s="75"/>
      <c r="G12" s="355"/>
      <c r="H12" s="355"/>
      <c r="I12" s="77"/>
      <c r="J12" s="77"/>
      <c r="K12" s="74"/>
      <c r="L12" s="74"/>
      <c r="M12" s="74"/>
      <c r="N12" s="74"/>
      <c r="O12" s="74"/>
    </row>
    <row r="13" spans="1:15" ht="15" customHeight="1">
      <c r="A13" s="544" t="s">
        <v>211</v>
      </c>
      <c r="B13" s="526" t="s">
        <v>396</v>
      </c>
      <c r="C13" s="527"/>
      <c r="D13" s="527"/>
      <c r="E13" s="527"/>
      <c r="F13" s="527"/>
      <c r="G13" s="527"/>
      <c r="H13" s="527"/>
      <c r="I13" s="527"/>
      <c r="J13" s="527"/>
      <c r="K13" s="527"/>
      <c r="L13" s="527"/>
      <c r="M13" s="527"/>
      <c r="N13" s="527"/>
      <c r="O13" s="528"/>
    </row>
    <row r="14" spans="1:15" ht="15" customHeight="1">
      <c r="A14" s="545"/>
      <c r="B14" s="529"/>
      <c r="C14" s="530"/>
      <c r="D14" s="530"/>
      <c r="E14" s="530"/>
      <c r="F14" s="530"/>
      <c r="G14" s="530"/>
      <c r="H14" s="530"/>
      <c r="I14" s="530"/>
      <c r="J14" s="530"/>
      <c r="K14" s="530"/>
      <c r="L14" s="530"/>
      <c r="M14" s="530"/>
      <c r="N14" s="530"/>
      <c r="O14" s="531"/>
    </row>
    <row r="15" spans="1:15" ht="15" customHeight="1" thickBot="1">
      <c r="A15" s="546"/>
      <c r="B15" s="532"/>
      <c r="C15" s="533"/>
      <c r="D15" s="533"/>
      <c r="E15" s="533"/>
      <c r="F15" s="533"/>
      <c r="G15" s="533"/>
      <c r="H15" s="533"/>
      <c r="I15" s="533"/>
      <c r="J15" s="533"/>
      <c r="K15" s="533"/>
      <c r="L15" s="533"/>
      <c r="M15" s="533"/>
      <c r="N15" s="533"/>
      <c r="O15" s="534"/>
    </row>
    <row r="16" spans="1:15" ht="9" customHeight="1" thickBot="1">
      <c r="A16" s="81"/>
      <c r="B16" s="152"/>
      <c r="C16" s="82"/>
      <c r="D16" s="82"/>
      <c r="E16" s="82"/>
      <c r="F16" s="82"/>
      <c r="G16" s="83"/>
      <c r="H16" s="83"/>
      <c r="I16" s="83"/>
      <c r="J16" s="83"/>
      <c r="K16" s="83"/>
      <c r="L16" s="84"/>
      <c r="M16" s="84"/>
      <c r="N16" s="84"/>
      <c r="O16" s="84"/>
    </row>
    <row r="17" spans="1:15" s="85" customFormat="1" ht="37.5" customHeight="1">
      <c r="A17" s="124" t="s">
        <v>213</v>
      </c>
      <c r="B17" s="535" t="s">
        <v>346</v>
      </c>
      <c r="C17" s="535"/>
      <c r="D17" s="535"/>
      <c r="E17" s="535"/>
      <c r="F17" s="535"/>
      <c r="G17" s="541" t="s">
        <v>215</v>
      </c>
      <c r="H17" s="541"/>
      <c r="I17" s="536" t="s">
        <v>397</v>
      </c>
      <c r="J17" s="536"/>
      <c r="K17" s="536"/>
      <c r="L17" s="536"/>
      <c r="M17" s="536"/>
      <c r="N17" s="536"/>
      <c r="O17" s="536"/>
    </row>
    <row r="18" spans="1:15" ht="9" customHeight="1" thickBot="1">
      <c r="A18" s="81"/>
      <c r="B18" s="83"/>
      <c r="C18" s="82"/>
      <c r="D18" s="82"/>
      <c r="E18" s="82"/>
      <c r="F18" s="82"/>
      <c r="G18" s="83"/>
      <c r="H18" s="83"/>
      <c r="I18" s="83"/>
      <c r="J18" s="83"/>
      <c r="K18" s="83"/>
      <c r="L18" s="84"/>
      <c r="M18" s="84"/>
      <c r="N18" s="84"/>
      <c r="O18" s="84"/>
    </row>
    <row r="19" spans="1:15" ht="56.25" customHeight="1" thickBot="1">
      <c r="A19" s="124" t="s">
        <v>217</v>
      </c>
      <c r="B19" s="535" t="s">
        <v>218</v>
      </c>
      <c r="C19" s="535"/>
      <c r="D19" s="535"/>
      <c r="E19" s="535"/>
      <c r="F19" s="124" t="s">
        <v>219</v>
      </c>
      <c r="G19" s="542" t="s">
        <v>220</v>
      </c>
      <c r="H19" s="542"/>
      <c r="I19" s="542"/>
      <c r="J19" s="124" t="s">
        <v>221</v>
      </c>
      <c r="K19" s="535" t="s">
        <v>398</v>
      </c>
      <c r="L19" s="535"/>
      <c r="M19" s="535"/>
      <c r="N19" s="535"/>
      <c r="O19" s="535"/>
    </row>
    <row r="20" spans="1:15" ht="9" customHeight="1">
      <c r="A20" s="72"/>
      <c r="B20" s="69"/>
      <c r="C20" s="543"/>
      <c r="D20" s="543"/>
      <c r="E20" s="543"/>
      <c r="F20" s="543"/>
      <c r="G20" s="543"/>
      <c r="H20" s="543"/>
      <c r="I20" s="543"/>
      <c r="J20" s="543"/>
      <c r="K20" s="543"/>
      <c r="L20" s="543"/>
      <c r="M20" s="543"/>
      <c r="N20" s="543"/>
      <c r="O20" s="543"/>
    </row>
    <row r="22" spans="1:15" ht="16.5" customHeight="1" thickBot="1">
      <c r="A22" s="150"/>
      <c r="B22" s="151"/>
      <c r="C22" s="151"/>
      <c r="D22" s="151"/>
      <c r="E22" s="151"/>
      <c r="F22" s="151"/>
      <c r="G22" s="151"/>
      <c r="H22" s="151"/>
      <c r="I22" s="151"/>
      <c r="J22" s="151"/>
      <c r="K22" s="151"/>
      <c r="L22" s="151"/>
      <c r="M22" s="151"/>
      <c r="N22" s="151"/>
      <c r="O22" s="151"/>
    </row>
    <row r="23" spans="1:15" ht="31.9" customHeight="1" thickBot="1">
      <c r="A23" s="503" t="s">
        <v>223</v>
      </c>
      <c r="B23" s="504"/>
      <c r="C23" s="504"/>
      <c r="D23" s="504"/>
      <c r="E23" s="504"/>
      <c r="F23" s="504"/>
      <c r="G23" s="504"/>
      <c r="H23" s="504"/>
      <c r="I23" s="504"/>
      <c r="J23" s="504"/>
      <c r="K23" s="504"/>
      <c r="L23" s="504"/>
      <c r="M23" s="504"/>
      <c r="N23" s="504"/>
      <c r="O23" s="505"/>
    </row>
    <row r="24" spans="1:15" ht="31.9" customHeight="1" thickBot="1">
      <c r="A24" s="503" t="s">
        <v>224</v>
      </c>
      <c r="B24" s="504"/>
      <c r="C24" s="504"/>
      <c r="D24" s="504"/>
      <c r="E24" s="504"/>
      <c r="F24" s="504"/>
      <c r="G24" s="504"/>
      <c r="H24" s="504"/>
      <c r="I24" s="504"/>
      <c r="J24" s="504"/>
      <c r="K24" s="504"/>
      <c r="L24" s="504"/>
      <c r="M24" s="504"/>
      <c r="N24" s="504"/>
      <c r="O24" s="505"/>
    </row>
    <row r="25" spans="1:15" ht="31.9" customHeight="1" thickBot="1">
      <c r="A25" s="95"/>
      <c r="B25" s="86" t="s">
        <v>194</v>
      </c>
      <c r="C25" s="86" t="s">
        <v>195</v>
      </c>
      <c r="D25" s="86" t="s">
        <v>196</v>
      </c>
      <c r="E25" s="86" t="s">
        <v>197</v>
      </c>
      <c r="F25" s="86" t="s">
        <v>201</v>
      </c>
      <c r="G25" s="86" t="s">
        <v>202</v>
      </c>
      <c r="H25" s="86" t="s">
        <v>203</v>
      </c>
      <c r="I25" s="86" t="s">
        <v>204</v>
      </c>
      <c r="J25" s="86" t="s">
        <v>206</v>
      </c>
      <c r="K25" s="86" t="s">
        <v>207</v>
      </c>
      <c r="L25" s="86" t="s">
        <v>208</v>
      </c>
      <c r="M25" s="86" t="s">
        <v>209</v>
      </c>
      <c r="N25" s="87" t="s">
        <v>225</v>
      </c>
      <c r="O25" s="87" t="s">
        <v>226</v>
      </c>
    </row>
    <row r="26" spans="1:15" ht="31.9" customHeight="1">
      <c r="A26" s="89" t="s">
        <v>227</v>
      </c>
      <c r="B26" s="417">
        <f>1574350000+93498700</f>
        <v>1667848700</v>
      </c>
      <c r="C26" s="90"/>
      <c r="D26" s="90"/>
      <c r="E26" s="90"/>
      <c r="F26" s="90"/>
      <c r="G26" s="90">
        <v>41070000</v>
      </c>
      <c r="H26" s="88">
        <v>135760000</v>
      </c>
      <c r="I26" s="88">
        <v>27380000</v>
      </c>
      <c r="J26" s="88"/>
      <c r="K26" s="88"/>
      <c r="L26" s="88"/>
      <c r="M26" s="88"/>
      <c r="N26" s="417">
        <f>SUM(B26:M26)</f>
        <v>1872058700</v>
      </c>
      <c r="O26" s="443">
        <v>1</v>
      </c>
    </row>
    <row r="27" spans="1:15" ht="31.9" customHeight="1">
      <c r="A27" s="89" t="s">
        <v>228</v>
      </c>
      <c r="B27" s="417">
        <v>1574350000</v>
      </c>
      <c r="C27" s="90">
        <v>4139982</v>
      </c>
      <c r="D27" s="417">
        <v>5550832</v>
      </c>
      <c r="E27" s="417">
        <v>4830559</v>
      </c>
      <c r="F27" s="90">
        <v>4773574</v>
      </c>
      <c r="G27" s="90"/>
      <c r="H27" s="90"/>
      <c r="I27" s="90"/>
      <c r="J27" s="90"/>
      <c r="K27" s="90"/>
      <c r="L27" s="90"/>
      <c r="M27" s="90"/>
      <c r="N27" s="90">
        <f t="shared" ref="N27:N31" si="0">SUM(B27:M27)</f>
        <v>1593644947</v>
      </c>
      <c r="O27" s="123">
        <f>+(B27+C27+D27+E27+F27+G27+H27+I27+J27+K27+L27+M27)/N26</f>
        <v>0.85127936800272341</v>
      </c>
    </row>
    <row r="28" spans="1:15" ht="31.9" customHeight="1">
      <c r="A28" s="89" t="s">
        <v>229</v>
      </c>
      <c r="B28" s="417">
        <v>0</v>
      </c>
      <c r="C28" s="90">
        <v>23077814</v>
      </c>
      <c r="D28" s="417">
        <v>178501166</v>
      </c>
      <c r="E28" s="417">
        <v>162265559</v>
      </c>
      <c r="F28" s="90">
        <v>162208574</v>
      </c>
      <c r="G28" s="90"/>
      <c r="H28" s="90"/>
      <c r="I28" s="90"/>
      <c r="J28" s="90"/>
      <c r="K28" s="90"/>
      <c r="L28" s="90"/>
      <c r="M28" s="90"/>
      <c r="N28" s="90">
        <f t="shared" si="0"/>
        <v>526053113</v>
      </c>
      <c r="O28" s="123"/>
    </row>
    <row r="29" spans="1:15" ht="31.9" customHeight="1">
      <c r="A29" s="89" t="s">
        <v>230</v>
      </c>
      <c r="B29" s="417">
        <v>3382902</v>
      </c>
      <c r="C29" s="90">
        <v>67922000</v>
      </c>
      <c r="D29" s="417">
        <v>47335468</v>
      </c>
      <c r="E29" s="417">
        <v>41070000</v>
      </c>
      <c r="F29" s="90">
        <v>41070000</v>
      </c>
      <c r="G29" s="90">
        <v>41070000</v>
      </c>
      <c r="H29" s="90">
        <v>41070000</v>
      </c>
      <c r="I29" s="90">
        <v>39700998</v>
      </c>
      <c r="J29" s="90"/>
      <c r="K29" s="90"/>
      <c r="L29" s="90"/>
      <c r="M29" s="90"/>
      <c r="N29" s="417">
        <f t="shared" si="0"/>
        <v>322621368</v>
      </c>
      <c r="O29" s="443">
        <v>1</v>
      </c>
    </row>
    <row r="30" spans="1:15" ht="31.9" customHeight="1">
      <c r="A30" s="89" t="s">
        <v>231</v>
      </c>
      <c r="B30" s="417">
        <v>0</v>
      </c>
      <c r="C30" s="90"/>
      <c r="D30" s="417"/>
      <c r="E30" s="417"/>
      <c r="F30" s="90"/>
      <c r="G30" s="90"/>
      <c r="H30" s="90"/>
      <c r="I30" s="90"/>
      <c r="J30" s="90"/>
      <c r="K30" s="90"/>
      <c r="L30" s="90"/>
      <c r="M30" s="90"/>
      <c r="N30" s="90">
        <f t="shared" si="0"/>
        <v>0</v>
      </c>
      <c r="O30" s="91"/>
    </row>
    <row r="31" spans="1:15" ht="31.9" customHeight="1" thickBot="1">
      <c r="A31" s="92" t="s">
        <v>232</v>
      </c>
      <c r="B31" s="418">
        <v>0</v>
      </c>
      <c r="C31" s="93">
        <v>36755568</v>
      </c>
      <c r="D31" s="418">
        <v>68906334</v>
      </c>
      <c r="E31" s="418">
        <v>41070000</v>
      </c>
      <c r="F31" s="93">
        <v>41070000</v>
      </c>
      <c r="G31" s="93"/>
      <c r="H31" s="93"/>
      <c r="I31" s="93"/>
      <c r="J31" s="93"/>
      <c r="K31" s="93"/>
      <c r="L31" s="93"/>
      <c r="M31" s="93"/>
      <c r="N31" s="93">
        <f t="shared" si="0"/>
        <v>187801902</v>
      </c>
      <c r="O31" s="96"/>
    </row>
    <row r="32" spans="1:15" s="94" customFormat="1" ht="16.5" customHeight="1"/>
    <row r="33" spans="1:10" s="94" customFormat="1" ht="17.25" customHeight="1">
      <c r="C33" s="94">
        <v>8373</v>
      </c>
      <c r="D33" s="408">
        <f>+C38-C33</f>
        <v>0</v>
      </c>
      <c r="E33" s="408">
        <f>+E38+D33</f>
        <v>3624</v>
      </c>
    </row>
    <row r="34" spans="1:10" ht="5.25" customHeight="1" thickBot="1"/>
    <row r="35" spans="1:10" ht="48" customHeight="1" thickBot="1">
      <c r="A35" s="560" t="s">
        <v>233</v>
      </c>
      <c r="B35" s="561"/>
      <c r="C35" s="561"/>
      <c r="D35" s="561"/>
      <c r="E35" s="561"/>
      <c r="F35" s="561"/>
      <c r="G35" s="561"/>
      <c r="H35" s="561"/>
      <c r="I35" s="562"/>
      <c r="J35" s="99"/>
    </row>
    <row r="36" spans="1:10" ht="50.25" customHeight="1" thickBot="1">
      <c r="A36" s="108" t="s">
        <v>234</v>
      </c>
      <c r="B36" s="563" t="str">
        <f>+B13</f>
        <v>Realizar a 22000 mujeres acompañamiento psicosocial en los espacios con presencia de la SDMujer</v>
      </c>
      <c r="C36" s="564"/>
      <c r="D36" s="564"/>
      <c r="E36" s="564"/>
      <c r="F36" s="564"/>
      <c r="G36" s="564"/>
      <c r="H36" s="564"/>
      <c r="I36" s="565"/>
      <c r="J36" s="97"/>
    </row>
    <row r="37" spans="1:10" ht="18.75" customHeight="1" thickBot="1">
      <c r="A37" s="575" t="s">
        <v>235</v>
      </c>
      <c r="B37" s="161">
        <v>2024</v>
      </c>
      <c r="C37" s="161">
        <v>2025</v>
      </c>
      <c r="D37" s="161">
        <v>2026</v>
      </c>
      <c r="E37" s="161">
        <v>2027</v>
      </c>
      <c r="F37" s="161" t="s">
        <v>236</v>
      </c>
      <c r="G37" s="577" t="s">
        <v>237</v>
      </c>
      <c r="H37" s="577" t="s">
        <v>21</v>
      </c>
      <c r="I37" s="577"/>
      <c r="J37" s="97"/>
    </row>
    <row r="38" spans="1:10" ht="50.25" customHeight="1" thickBot="1">
      <c r="A38" s="576"/>
      <c r="B38" s="419">
        <v>3603</v>
      </c>
      <c r="C38" s="419">
        <v>8373</v>
      </c>
      <c r="D38" s="419">
        <v>6400</v>
      </c>
      <c r="E38" s="419">
        <v>3624</v>
      </c>
      <c r="F38" s="304">
        <f>SUM(B38:E38)</f>
        <v>22000</v>
      </c>
      <c r="G38" s="577"/>
      <c r="H38" s="577"/>
      <c r="I38" s="577"/>
      <c r="J38" s="97"/>
    </row>
    <row r="39" spans="1:10" ht="52.5" customHeight="1" thickBot="1">
      <c r="A39" s="109" t="s">
        <v>238</v>
      </c>
      <c r="B39" s="566">
        <v>0.2</v>
      </c>
      <c r="C39" s="567"/>
      <c r="D39" s="572" t="s">
        <v>239</v>
      </c>
      <c r="E39" s="573"/>
      <c r="F39" s="573"/>
      <c r="G39" s="573"/>
      <c r="H39" s="573"/>
      <c r="I39" s="574"/>
    </row>
    <row r="40" spans="1:10" s="98" customFormat="1" ht="68.25" customHeight="1" thickBot="1">
      <c r="A40" s="575" t="s">
        <v>240</v>
      </c>
      <c r="B40" s="109" t="s">
        <v>241</v>
      </c>
      <c r="C40" s="108" t="s">
        <v>242</v>
      </c>
      <c r="D40" s="558" t="s">
        <v>243</v>
      </c>
      <c r="E40" s="559"/>
      <c r="F40" s="558" t="s">
        <v>244</v>
      </c>
      <c r="G40" s="559"/>
      <c r="H40" s="110" t="s">
        <v>245</v>
      </c>
      <c r="I40" s="112" t="s">
        <v>246</v>
      </c>
    </row>
    <row r="41" spans="1:10" ht="285" customHeight="1" thickBot="1">
      <c r="A41" s="576"/>
      <c r="B41" s="413">
        <v>250</v>
      </c>
      <c r="C41" s="103">
        <v>343</v>
      </c>
      <c r="D41" s="673" t="s">
        <v>399</v>
      </c>
      <c r="E41" s="674"/>
      <c r="F41" s="673" t="s">
        <v>399</v>
      </c>
      <c r="G41" s="674"/>
      <c r="H41" s="454" t="s">
        <v>253</v>
      </c>
      <c r="I41" s="440" t="s">
        <v>400</v>
      </c>
    </row>
    <row r="42" spans="1:10" s="98" customFormat="1" ht="68.25" customHeight="1" thickBot="1">
      <c r="A42" s="575" t="s">
        <v>250</v>
      </c>
      <c r="B42" s="111" t="s">
        <v>241</v>
      </c>
      <c r="C42" s="110" t="s">
        <v>242</v>
      </c>
      <c r="D42" s="558" t="s">
        <v>243</v>
      </c>
      <c r="E42" s="559"/>
      <c r="F42" s="558" t="s">
        <v>244</v>
      </c>
      <c r="G42" s="559"/>
      <c r="H42" s="110" t="s">
        <v>245</v>
      </c>
      <c r="I42" s="112" t="s">
        <v>246</v>
      </c>
    </row>
    <row r="43" spans="1:10" ht="268.14999999999998" customHeight="1" thickBot="1">
      <c r="A43" s="576"/>
      <c r="B43" s="413">
        <v>300</v>
      </c>
      <c r="C43" s="103">
        <v>769</v>
      </c>
      <c r="D43" s="570" t="s">
        <v>401</v>
      </c>
      <c r="E43" s="571"/>
      <c r="F43" s="570" t="s">
        <v>402</v>
      </c>
      <c r="G43" s="571"/>
      <c r="H43" s="454" t="s">
        <v>253</v>
      </c>
      <c r="I43" s="453" t="s">
        <v>403</v>
      </c>
    </row>
    <row r="44" spans="1:10" s="98" customFormat="1" ht="68.25" customHeight="1" thickBot="1">
      <c r="A44" s="575" t="s">
        <v>255</v>
      </c>
      <c r="B44" s="111" t="s">
        <v>241</v>
      </c>
      <c r="C44" s="110" t="s">
        <v>242</v>
      </c>
      <c r="D44" s="558" t="s">
        <v>243</v>
      </c>
      <c r="E44" s="559"/>
      <c r="F44" s="558" t="s">
        <v>244</v>
      </c>
      <c r="G44" s="559"/>
      <c r="H44" s="110" t="s">
        <v>245</v>
      </c>
      <c r="I44" s="112" t="s">
        <v>246</v>
      </c>
      <c r="J44" s="68"/>
    </row>
    <row r="45" spans="1:10" ht="273" customHeight="1" thickBot="1">
      <c r="A45" s="576"/>
      <c r="B45" s="413">
        <v>500</v>
      </c>
      <c r="C45" s="103">
        <v>877</v>
      </c>
      <c r="D45" s="570" t="s">
        <v>404</v>
      </c>
      <c r="E45" s="571"/>
      <c r="F45" s="570" t="s">
        <v>405</v>
      </c>
      <c r="G45" s="571"/>
      <c r="H45" s="454" t="s">
        <v>253</v>
      </c>
      <c r="I45" s="101" t="s">
        <v>406</v>
      </c>
    </row>
    <row r="46" spans="1:10" s="98" customFormat="1" ht="68.25" customHeight="1" thickBot="1">
      <c r="A46" s="575" t="s">
        <v>260</v>
      </c>
      <c r="B46" s="111" t="s">
        <v>241</v>
      </c>
      <c r="C46" s="111" t="s">
        <v>242</v>
      </c>
      <c r="D46" s="558" t="s">
        <v>243</v>
      </c>
      <c r="E46" s="559"/>
      <c r="F46" s="558" t="s">
        <v>244</v>
      </c>
      <c r="G46" s="559"/>
      <c r="H46" s="110" t="s">
        <v>245</v>
      </c>
      <c r="I46" s="110" t="s">
        <v>246</v>
      </c>
    </row>
    <row r="47" spans="1:10" ht="228" customHeight="1" thickBot="1">
      <c r="A47" s="576"/>
      <c r="B47" s="413">
        <v>550</v>
      </c>
      <c r="C47" s="103">
        <v>744</v>
      </c>
      <c r="D47" s="570" t="s">
        <v>407</v>
      </c>
      <c r="E47" s="571"/>
      <c r="F47" s="570" t="s">
        <v>408</v>
      </c>
      <c r="G47" s="571"/>
      <c r="H47" s="454" t="s">
        <v>253</v>
      </c>
      <c r="I47" s="101" t="s">
        <v>409</v>
      </c>
    </row>
    <row r="48" spans="1:10" s="98" customFormat="1" ht="68.25" customHeight="1" thickBot="1">
      <c r="A48" s="575" t="s">
        <v>265</v>
      </c>
      <c r="B48" s="111" t="s">
        <v>241</v>
      </c>
      <c r="C48" s="110" t="s">
        <v>242</v>
      </c>
      <c r="D48" s="558" t="s">
        <v>243</v>
      </c>
      <c r="E48" s="559"/>
      <c r="F48" s="558" t="s">
        <v>244</v>
      </c>
      <c r="G48" s="559"/>
      <c r="H48" s="110" t="s">
        <v>245</v>
      </c>
      <c r="I48" s="112" t="s">
        <v>246</v>
      </c>
    </row>
    <row r="49" spans="1:9" ht="325.14999999999998" customHeight="1" thickBot="1">
      <c r="A49" s="576"/>
      <c r="B49" s="413">
        <v>590</v>
      </c>
      <c r="C49" s="103">
        <v>780</v>
      </c>
      <c r="D49" s="645" t="s">
        <v>410</v>
      </c>
      <c r="E49" s="646"/>
      <c r="F49" s="645" t="s">
        <v>411</v>
      </c>
      <c r="G49" s="646"/>
      <c r="H49" s="454" t="s">
        <v>253</v>
      </c>
      <c r="I49" s="474" t="s">
        <v>412</v>
      </c>
    </row>
    <row r="50" spans="1:9" s="98" customFormat="1" ht="68.25" customHeight="1" thickBot="1">
      <c r="A50" s="575" t="s">
        <v>269</v>
      </c>
      <c r="B50" s="111" t="s">
        <v>241</v>
      </c>
      <c r="C50" s="110" t="s">
        <v>242</v>
      </c>
      <c r="D50" s="558" t="s">
        <v>243</v>
      </c>
      <c r="E50" s="559"/>
      <c r="F50" s="558" t="s">
        <v>244</v>
      </c>
      <c r="G50" s="559"/>
      <c r="H50" s="110" t="s">
        <v>245</v>
      </c>
      <c r="I50" s="112" t="s">
        <v>246</v>
      </c>
    </row>
    <row r="51" spans="1:9" ht="68.25" customHeight="1" thickBot="1">
      <c r="A51" s="576"/>
      <c r="B51" s="414">
        <v>590</v>
      </c>
      <c r="C51" s="104"/>
      <c r="D51" s="487"/>
      <c r="E51" s="488"/>
      <c r="F51" s="487"/>
      <c r="G51" s="488"/>
      <c r="H51" s="100"/>
      <c r="I51" s="102"/>
    </row>
    <row r="52" spans="1:9" ht="68.25" customHeight="1" thickBot="1">
      <c r="A52" s="575" t="s">
        <v>270</v>
      </c>
      <c r="B52" s="109" t="s">
        <v>241</v>
      </c>
      <c r="C52" s="108" t="s">
        <v>242</v>
      </c>
      <c r="D52" s="558" t="s">
        <v>243</v>
      </c>
      <c r="E52" s="559"/>
      <c r="F52" s="558" t="s">
        <v>244</v>
      </c>
      <c r="G52" s="559"/>
      <c r="H52" s="110" t="s">
        <v>245</v>
      </c>
      <c r="I52" s="112" t="s">
        <v>246</v>
      </c>
    </row>
    <row r="53" spans="1:9" ht="68.25" customHeight="1" thickBot="1">
      <c r="A53" s="576"/>
      <c r="B53" s="414">
        <v>800</v>
      </c>
      <c r="C53" s="104"/>
      <c r="D53" s="487"/>
      <c r="E53" s="578"/>
      <c r="F53" s="487"/>
      <c r="G53" s="488"/>
      <c r="H53" s="100"/>
      <c r="I53" s="102"/>
    </row>
    <row r="54" spans="1:9" ht="68.25" customHeight="1" thickBot="1">
      <c r="A54" s="575" t="s">
        <v>271</v>
      </c>
      <c r="B54" s="109" t="s">
        <v>241</v>
      </c>
      <c r="C54" s="108" t="s">
        <v>242</v>
      </c>
      <c r="D54" s="558" t="s">
        <v>243</v>
      </c>
      <c r="E54" s="559"/>
      <c r="F54" s="558" t="s">
        <v>244</v>
      </c>
      <c r="G54" s="559"/>
      <c r="H54" s="110" t="s">
        <v>245</v>
      </c>
      <c r="I54" s="112" t="s">
        <v>246</v>
      </c>
    </row>
    <row r="55" spans="1:9" ht="68.25" customHeight="1" thickBot="1">
      <c r="A55" s="576"/>
      <c r="B55" s="414">
        <v>600</v>
      </c>
      <c r="C55" s="104"/>
      <c r="D55" s="487"/>
      <c r="E55" s="578"/>
      <c r="F55" s="487"/>
      <c r="G55" s="488"/>
      <c r="H55" s="120"/>
      <c r="I55" s="102"/>
    </row>
    <row r="56" spans="1:9" ht="68.25" customHeight="1" thickBot="1">
      <c r="A56" s="575" t="s">
        <v>272</v>
      </c>
      <c r="B56" s="109" t="s">
        <v>241</v>
      </c>
      <c r="C56" s="108" t="s">
        <v>242</v>
      </c>
      <c r="D56" s="558" t="s">
        <v>243</v>
      </c>
      <c r="E56" s="559"/>
      <c r="F56" s="558" t="s">
        <v>244</v>
      </c>
      <c r="G56" s="559"/>
      <c r="H56" s="110" t="s">
        <v>245</v>
      </c>
      <c r="I56" s="112" t="s">
        <v>246</v>
      </c>
    </row>
    <row r="57" spans="1:9" ht="68.25" customHeight="1" thickBot="1">
      <c r="A57" s="576"/>
      <c r="B57" s="414">
        <v>670</v>
      </c>
      <c r="C57" s="104"/>
      <c r="D57" s="487"/>
      <c r="E57" s="488"/>
      <c r="F57" s="487"/>
      <c r="G57" s="488"/>
      <c r="H57" s="100"/>
      <c r="I57" s="100"/>
    </row>
    <row r="58" spans="1:9" ht="68.25" customHeight="1" thickBot="1">
      <c r="A58" s="575" t="s">
        <v>273</v>
      </c>
      <c r="B58" s="109" t="s">
        <v>241</v>
      </c>
      <c r="C58" s="108" t="s">
        <v>242</v>
      </c>
      <c r="D58" s="558" t="s">
        <v>243</v>
      </c>
      <c r="E58" s="559"/>
      <c r="F58" s="558" t="s">
        <v>244</v>
      </c>
      <c r="G58" s="559"/>
      <c r="H58" s="110" t="s">
        <v>245</v>
      </c>
      <c r="I58" s="112" t="s">
        <v>246</v>
      </c>
    </row>
    <row r="59" spans="1:9" ht="68.25" customHeight="1" thickBot="1">
      <c r="A59" s="576"/>
      <c r="B59" s="414">
        <v>636</v>
      </c>
      <c r="C59" s="104"/>
      <c r="D59" s="487"/>
      <c r="E59" s="488"/>
      <c r="F59" s="487"/>
      <c r="G59" s="488"/>
      <c r="H59" s="100"/>
      <c r="I59" s="102"/>
    </row>
    <row r="60" spans="1:9" ht="68.25" customHeight="1" thickBot="1">
      <c r="A60" s="575" t="s">
        <v>274</v>
      </c>
      <c r="B60" s="109" t="s">
        <v>241</v>
      </c>
      <c r="C60" s="108" t="s">
        <v>242</v>
      </c>
      <c r="D60" s="558" t="s">
        <v>243</v>
      </c>
      <c r="E60" s="559"/>
      <c r="F60" s="558" t="s">
        <v>244</v>
      </c>
      <c r="G60" s="559"/>
      <c r="H60" s="110" t="s">
        <v>245</v>
      </c>
      <c r="I60" s="112" t="s">
        <v>246</v>
      </c>
    </row>
    <row r="61" spans="1:9" ht="68.25" customHeight="1" thickBot="1">
      <c r="A61" s="576"/>
      <c r="B61" s="414">
        <v>495</v>
      </c>
      <c r="C61" s="104"/>
      <c r="D61" s="487"/>
      <c r="E61" s="488"/>
      <c r="F61" s="578"/>
      <c r="G61" s="578"/>
      <c r="H61" s="100"/>
      <c r="I61" s="100"/>
    </row>
    <row r="62" spans="1:9" ht="68.25" customHeight="1" thickBot="1">
      <c r="A62" s="575" t="s">
        <v>275</v>
      </c>
      <c r="B62" s="109" t="s">
        <v>241</v>
      </c>
      <c r="C62" s="108" t="s">
        <v>242</v>
      </c>
      <c r="D62" s="558" t="s">
        <v>243</v>
      </c>
      <c r="E62" s="559"/>
      <c r="F62" s="558" t="s">
        <v>244</v>
      </c>
      <c r="G62" s="559"/>
      <c r="H62" s="110" t="s">
        <v>245</v>
      </c>
      <c r="I62" s="112" t="s">
        <v>246</v>
      </c>
    </row>
    <row r="63" spans="1:9" ht="68.25" customHeight="1" thickBot="1">
      <c r="A63" s="576"/>
      <c r="B63" s="414">
        <v>419</v>
      </c>
      <c r="C63" s="104"/>
      <c r="D63" s="487"/>
      <c r="E63" s="488"/>
      <c r="F63" s="487"/>
      <c r="G63" s="488"/>
      <c r="H63" s="100"/>
      <c r="I63" s="100"/>
    </row>
    <row r="64" spans="1:9">
      <c r="B64" s="388">
        <f>+B63+B61+B59+B57+B55+B53+B51+B49+B47+B45+B43+B41</f>
        <v>6400</v>
      </c>
      <c r="C64" s="388">
        <f>+C63+C61+C59+C57+C55+C53+C51+C49+C47+C45+C43+C41</f>
        <v>3513</v>
      </c>
    </row>
    <row r="66" spans="1:9" s="97" customFormat="1" ht="30" customHeight="1">
      <c r="A66" s="68"/>
      <c r="B66" s="68"/>
      <c r="C66" s="68"/>
      <c r="D66" s="68"/>
      <c r="E66" s="68"/>
      <c r="F66" s="68"/>
      <c r="G66" s="68"/>
      <c r="H66" s="68"/>
      <c r="I66" s="68"/>
    </row>
    <row r="67" spans="1:9" ht="34.5" customHeight="1">
      <c r="A67" s="506" t="s">
        <v>278</v>
      </c>
      <c r="B67" s="506"/>
      <c r="C67" s="506"/>
      <c r="D67" s="506"/>
      <c r="E67" s="506"/>
      <c r="F67" s="506"/>
      <c r="G67" s="506"/>
      <c r="H67" s="506"/>
      <c r="I67" s="506"/>
    </row>
    <row r="68" spans="1:9" ht="78" customHeight="1">
      <c r="A68" s="113" t="s">
        <v>279</v>
      </c>
      <c r="B68" s="639" t="s">
        <v>413</v>
      </c>
      <c r="C68" s="640"/>
      <c r="D68" s="639" t="s">
        <v>414</v>
      </c>
      <c r="E68" s="640"/>
      <c r="F68" s="639" t="s">
        <v>415</v>
      </c>
      <c r="G68" s="640"/>
      <c r="H68" s="481" t="s">
        <v>283</v>
      </c>
      <c r="I68" s="482"/>
    </row>
    <row r="69" spans="1:9" ht="40.5" customHeight="1">
      <c r="A69" s="113" t="s">
        <v>284</v>
      </c>
      <c r="B69" s="641">
        <v>0.05</v>
      </c>
      <c r="C69" s="642"/>
      <c r="D69" s="641">
        <v>0.08</v>
      </c>
      <c r="E69" s="642"/>
      <c r="F69" s="641">
        <v>7.0000000000000007E-2</v>
      </c>
      <c r="G69" s="642"/>
      <c r="H69" s="643"/>
      <c r="I69" s="644"/>
    </row>
    <row r="70" spans="1:9" ht="30" customHeight="1">
      <c r="A70" s="485" t="s">
        <v>194</v>
      </c>
      <c r="B70" s="168" t="s">
        <v>99</v>
      </c>
      <c r="C70" s="168" t="s">
        <v>242</v>
      </c>
      <c r="D70" s="168" t="s">
        <v>99</v>
      </c>
      <c r="E70" s="168" t="s">
        <v>242</v>
      </c>
      <c r="F70" s="168" t="s">
        <v>99</v>
      </c>
      <c r="G70" s="168" t="s">
        <v>242</v>
      </c>
      <c r="H70" s="168" t="s">
        <v>99</v>
      </c>
      <c r="I70" s="168" t="s">
        <v>242</v>
      </c>
    </row>
    <row r="71" spans="1:9" ht="30" customHeight="1">
      <c r="A71" s="486"/>
      <c r="B71" s="115">
        <f>+B41/D38</f>
        <v>3.90625E-2</v>
      </c>
      <c r="C71" s="115">
        <v>3.90625E-2</v>
      </c>
      <c r="D71" s="115">
        <v>0.114</v>
      </c>
      <c r="E71" s="115">
        <v>0.114</v>
      </c>
      <c r="F71" s="121">
        <v>0.114</v>
      </c>
      <c r="G71" s="115">
        <v>0.114</v>
      </c>
      <c r="H71" s="121"/>
      <c r="I71" s="116"/>
    </row>
    <row r="72" spans="1:9" ht="110.65" customHeight="1">
      <c r="A72" s="113" t="s">
        <v>285</v>
      </c>
      <c r="B72" s="671" t="s">
        <v>416</v>
      </c>
      <c r="C72" s="672"/>
      <c r="D72" s="671" t="s">
        <v>417</v>
      </c>
      <c r="E72" s="672"/>
      <c r="F72" s="671" t="s">
        <v>418</v>
      </c>
      <c r="G72" s="672"/>
      <c r="H72" s="511"/>
      <c r="I72" s="513"/>
    </row>
    <row r="73" spans="1:9" ht="80.25" customHeight="1">
      <c r="A73" s="113" t="s">
        <v>288</v>
      </c>
      <c r="B73" s="491" t="s">
        <v>419</v>
      </c>
      <c r="C73" s="668"/>
      <c r="D73" s="491" t="s">
        <v>420</v>
      </c>
      <c r="E73" s="668"/>
      <c r="F73" s="491" t="s">
        <v>421</v>
      </c>
      <c r="G73" s="668"/>
      <c r="H73" s="498"/>
      <c r="I73" s="499"/>
    </row>
    <row r="74" spans="1:9" ht="30.75" customHeight="1">
      <c r="A74" s="485" t="s">
        <v>195</v>
      </c>
      <c r="B74" s="168" t="s">
        <v>99</v>
      </c>
      <c r="C74" s="168" t="s">
        <v>242</v>
      </c>
      <c r="D74" s="168" t="s">
        <v>99</v>
      </c>
      <c r="E74" s="168" t="s">
        <v>242</v>
      </c>
      <c r="F74" s="168" t="s">
        <v>99</v>
      </c>
      <c r="G74" s="168" t="s">
        <v>242</v>
      </c>
      <c r="H74" s="168" t="s">
        <v>99</v>
      </c>
      <c r="I74" s="168" t="s">
        <v>242</v>
      </c>
    </row>
    <row r="75" spans="1:9" ht="30.75" customHeight="1">
      <c r="A75" s="486"/>
      <c r="B75" s="115">
        <f>+B43/D38</f>
        <v>4.6875E-2</v>
      </c>
      <c r="C75" s="115">
        <v>4.6875E-2</v>
      </c>
      <c r="D75" s="115">
        <v>0.2281</v>
      </c>
      <c r="E75" s="115">
        <v>0.2281</v>
      </c>
      <c r="F75" s="121">
        <v>0.2281</v>
      </c>
      <c r="G75" s="121">
        <v>0.2281</v>
      </c>
      <c r="H75" s="121"/>
      <c r="I75" s="117"/>
    </row>
    <row r="76" spans="1:9" ht="80.25" customHeight="1">
      <c r="A76" s="113" t="s">
        <v>285</v>
      </c>
      <c r="B76" s="669" t="s">
        <v>422</v>
      </c>
      <c r="C76" s="670"/>
      <c r="D76" s="669" t="s">
        <v>423</v>
      </c>
      <c r="E76" s="670"/>
      <c r="F76" s="669" t="s">
        <v>424</v>
      </c>
      <c r="G76" s="670"/>
      <c r="H76" s="554"/>
      <c r="I76" s="555"/>
    </row>
    <row r="77" spans="1:9" ht="80.25" customHeight="1">
      <c r="A77" s="113" t="s">
        <v>288</v>
      </c>
      <c r="B77" s="493" t="s">
        <v>425</v>
      </c>
      <c r="C77" s="668"/>
      <c r="D77" s="493" t="s">
        <v>426</v>
      </c>
      <c r="E77" s="492"/>
      <c r="F77" s="493" t="s">
        <v>427</v>
      </c>
      <c r="G77" s="499"/>
      <c r="H77" s="498"/>
      <c r="I77" s="499"/>
    </row>
    <row r="78" spans="1:9" ht="30.75" customHeight="1">
      <c r="A78" s="485" t="s">
        <v>196</v>
      </c>
      <c r="B78" s="168" t="s">
        <v>99</v>
      </c>
      <c r="C78" s="168" t="s">
        <v>242</v>
      </c>
      <c r="D78" s="168" t="s">
        <v>99</v>
      </c>
      <c r="E78" s="168" t="s">
        <v>242</v>
      </c>
      <c r="F78" s="168" t="s">
        <v>99</v>
      </c>
      <c r="G78" s="168" t="s">
        <v>242</v>
      </c>
      <c r="H78" s="168" t="s">
        <v>99</v>
      </c>
      <c r="I78" s="168" t="s">
        <v>242</v>
      </c>
    </row>
    <row r="79" spans="1:9" ht="30.75" customHeight="1">
      <c r="A79" s="486"/>
      <c r="B79" s="115">
        <f>+B45/D38</f>
        <v>7.8125E-2</v>
      </c>
      <c r="C79" s="115">
        <v>7.8125E-2</v>
      </c>
      <c r="D79" s="115">
        <v>6.5799999999999997E-2</v>
      </c>
      <c r="E79" s="115">
        <v>6.5799999999999997E-2</v>
      </c>
      <c r="F79" s="461">
        <v>6.5799999999999997E-2</v>
      </c>
      <c r="G79" s="461">
        <v>6.5799999999999997E-2</v>
      </c>
      <c r="H79" s="121"/>
      <c r="I79" s="117"/>
    </row>
    <row r="80" spans="1:9" ht="80.25" customHeight="1">
      <c r="A80" s="113" t="s">
        <v>285</v>
      </c>
      <c r="B80" s="669" t="s">
        <v>428</v>
      </c>
      <c r="C80" s="670"/>
      <c r="D80" s="669" t="s">
        <v>429</v>
      </c>
      <c r="E80" s="670"/>
      <c r="F80" s="669" t="s">
        <v>430</v>
      </c>
      <c r="G80" s="670"/>
      <c r="H80" s="498"/>
      <c r="I80" s="499"/>
    </row>
    <row r="81" spans="1:9" ht="80.25" customHeight="1">
      <c r="A81" s="113" t="s">
        <v>288</v>
      </c>
      <c r="B81" s="493" t="s">
        <v>431</v>
      </c>
      <c r="C81" s="668"/>
      <c r="D81" s="493" t="s">
        <v>432</v>
      </c>
      <c r="E81" s="492"/>
      <c r="F81" s="493" t="s">
        <v>433</v>
      </c>
      <c r="G81" s="499"/>
      <c r="H81" s="498"/>
      <c r="I81" s="499"/>
    </row>
    <row r="82" spans="1:9" ht="30.75" customHeight="1">
      <c r="A82" s="485" t="s">
        <v>197</v>
      </c>
      <c r="B82" s="168" t="s">
        <v>99</v>
      </c>
      <c r="C82" s="168" t="s">
        <v>242</v>
      </c>
      <c r="D82" s="168" t="s">
        <v>99</v>
      </c>
      <c r="E82" s="168" t="s">
        <v>242</v>
      </c>
      <c r="F82" s="168" t="s">
        <v>99</v>
      </c>
      <c r="G82" s="168" t="s">
        <v>242</v>
      </c>
      <c r="H82" s="168" t="s">
        <v>99</v>
      </c>
      <c r="I82" s="168" t="s">
        <v>242</v>
      </c>
    </row>
    <row r="83" spans="1:9" ht="30.75" customHeight="1">
      <c r="A83" s="486"/>
      <c r="B83" s="461">
        <f>+B47/D38</f>
        <v>8.59375E-2</v>
      </c>
      <c r="C83" s="115">
        <v>8.59375E-2</v>
      </c>
      <c r="D83" s="461">
        <v>6.5799999999999997E-2</v>
      </c>
      <c r="E83" s="461">
        <v>6.5799999999999997E-2</v>
      </c>
      <c r="F83" s="461">
        <v>6.5799999999999997E-2</v>
      </c>
      <c r="G83" s="461">
        <v>6.5799999999999997E-2</v>
      </c>
      <c r="H83" s="121"/>
      <c r="I83" s="117"/>
    </row>
    <row r="84" spans="1:9" ht="80.25" customHeight="1">
      <c r="A84" s="113" t="s">
        <v>285</v>
      </c>
      <c r="B84" s="666" t="s">
        <v>434</v>
      </c>
      <c r="C84" s="667"/>
      <c r="D84" s="666" t="s">
        <v>435</v>
      </c>
      <c r="E84" s="667"/>
      <c r="F84" s="666" t="s">
        <v>436</v>
      </c>
      <c r="G84" s="667"/>
      <c r="H84" s="498"/>
      <c r="I84" s="499"/>
    </row>
    <row r="85" spans="1:9" ht="80.25" customHeight="1">
      <c r="A85" s="113" t="s">
        <v>288</v>
      </c>
      <c r="B85" s="493" t="s">
        <v>437</v>
      </c>
      <c r="C85" s="668"/>
      <c r="D85" s="493" t="s">
        <v>438</v>
      </c>
      <c r="E85" s="492"/>
      <c r="F85" s="493" t="s">
        <v>439</v>
      </c>
      <c r="G85" s="499"/>
      <c r="H85" s="498"/>
      <c r="I85" s="499"/>
    </row>
    <row r="86" spans="1:9" ht="30" customHeight="1">
      <c r="A86" s="485" t="s">
        <v>201</v>
      </c>
      <c r="B86" s="168" t="s">
        <v>99</v>
      </c>
      <c r="C86" s="168" t="s">
        <v>242</v>
      </c>
      <c r="D86" s="168" t="s">
        <v>99</v>
      </c>
      <c r="E86" s="168" t="s">
        <v>242</v>
      </c>
      <c r="F86" s="168" t="s">
        <v>99</v>
      </c>
      <c r="G86" s="168" t="s">
        <v>242</v>
      </c>
      <c r="H86" s="168" t="s">
        <v>99</v>
      </c>
      <c r="I86" s="168" t="s">
        <v>242</v>
      </c>
    </row>
    <row r="87" spans="1:9" ht="30" customHeight="1">
      <c r="A87" s="486"/>
      <c r="B87" s="307">
        <f>+B49/D38</f>
        <v>9.2187500000000006E-2</v>
      </c>
      <c r="C87" s="115">
        <v>9.2187500000000006E-2</v>
      </c>
      <c r="D87" s="307">
        <v>6.5799999999999997E-2</v>
      </c>
      <c r="E87" s="115">
        <v>6.5799999999999997E-2</v>
      </c>
      <c r="F87" s="307">
        <v>6.5799999999999997E-2</v>
      </c>
      <c r="G87" s="476">
        <v>6.5799999999999997E-2</v>
      </c>
      <c r="H87" s="121"/>
      <c r="I87" s="117"/>
    </row>
    <row r="88" spans="1:9" ht="80.25" customHeight="1">
      <c r="A88" s="113" t="s">
        <v>285</v>
      </c>
      <c r="B88" s="666" t="s">
        <v>440</v>
      </c>
      <c r="C88" s="667"/>
      <c r="D88" s="666" t="s">
        <v>441</v>
      </c>
      <c r="E88" s="667"/>
      <c r="F88" s="666" t="s">
        <v>442</v>
      </c>
      <c r="G88" s="667"/>
      <c r="H88" s="553"/>
      <c r="I88" s="553"/>
    </row>
    <row r="89" spans="1:9" ht="80.25" customHeight="1">
      <c r="A89" s="113" t="s">
        <v>288</v>
      </c>
      <c r="B89" s="493" t="s">
        <v>443</v>
      </c>
      <c r="C89" s="668"/>
      <c r="D89" s="493" t="s">
        <v>444</v>
      </c>
      <c r="E89" s="492"/>
      <c r="F89" s="493" t="s">
        <v>445</v>
      </c>
      <c r="G89" s="492"/>
      <c r="H89" s="489"/>
      <c r="I89" s="490"/>
    </row>
    <row r="90" spans="1:9" ht="29.25" customHeight="1">
      <c r="A90" s="485" t="s">
        <v>202</v>
      </c>
      <c r="B90" s="168" t="s">
        <v>99</v>
      </c>
      <c r="C90" s="168" t="s">
        <v>242</v>
      </c>
      <c r="D90" s="168" t="s">
        <v>99</v>
      </c>
      <c r="E90" s="168" t="s">
        <v>242</v>
      </c>
      <c r="F90" s="168" t="s">
        <v>99</v>
      </c>
      <c r="G90" s="168" t="s">
        <v>242</v>
      </c>
      <c r="H90" s="168" t="s">
        <v>99</v>
      </c>
      <c r="I90" s="168" t="s">
        <v>242</v>
      </c>
    </row>
    <row r="91" spans="1:9" ht="29.25" customHeight="1">
      <c r="A91" s="486"/>
      <c r="B91" s="307">
        <f>+B51/D38</f>
        <v>9.2187500000000006E-2</v>
      </c>
      <c r="C91" s="118"/>
      <c r="D91" s="307">
        <v>6.5799999999999997E-2</v>
      </c>
      <c r="E91" s="116"/>
      <c r="F91" s="307">
        <v>6.5799999999999997E-2</v>
      </c>
      <c r="G91" s="117"/>
      <c r="H91" s="121"/>
      <c r="I91" s="117"/>
    </row>
    <row r="92" spans="1:9" ht="80.25" customHeight="1">
      <c r="A92" s="113" t="s">
        <v>285</v>
      </c>
      <c r="B92" s="665"/>
      <c r="C92" s="665"/>
      <c r="D92" s="494"/>
      <c r="E92" s="494"/>
      <c r="F92" s="494"/>
      <c r="G92" s="494"/>
      <c r="H92" s="494"/>
      <c r="I92" s="494"/>
    </row>
    <row r="93" spans="1:9" ht="80.25" customHeight="1">
      <c r="A93" s="113" t="s">
        <v>288</v>
      </c>
      <c r="B93" s="663"/>
      <c r="C93" s="664"/>
      <c r="D93" s="489"/>
      <c r="E93" s="490"/>
      <c r="F93" s="489"/>
      <c r="G93" s="490"/>
      <c r="H93" s="489"/>
      <c r="I93" s="490"/>
    </row>
    <row r="94" spans="1:9" ht="25.15" customHeight="1">
      <c r="A94" s="485" t="s">
        <v>203</v>
      </c>
      <c r="B94" s="168" t="s">
        <v>99</v>
      </c>
      <c r="C94" s="168" t="s">
        <v>242</v>
      </c>
      <c r="D94" s="168" t="s">
        <v>99</v>
      </c>
      <c r="E94" s="168" t="s">
        <v>242</v>
      </c>
      <c r="F94" s="168" t="s">
        <v>99</v>
      </c>
      <c r="G94" s="168" t="s">
        <v>242</v>
      </c>
      <c r="H94" s="168" t="s">
        <v>99</v>
      </c>
      <c r="I94" s="168" t="s">
        <v>242</v>
      </c>
    </row>
    <row r="95" spans="1:9" ht="25.15" customHeight="1">
      <c r="A95" s="486"/>
      <c r="B95" s="307">
        <f>+B53/D38</f>
        <v>0.125</v>
      </c>
      <c r="C95" s="118"/>
      <c r="D95" s="307">
        <v>6.5799999999999997E-2</v>
      </c>
      <c r="E95" s="116"/>
      <c r="F95" s="307">
        <v>6.5799999999999997E-2</v>
      </c>
      <c r="G95" s="117"/>
      <c r="H95" s="121"/>
      <c r="I95" s="117"/>
    </row>
    <row r="96" spans="1:9" ht="80.25" customHeight="1">
      <c r="A96" s="113" t="s">
        <v>285</v>
      </c>
      <c r="B96" s="665"/>
      <c r="C96" s="665"/>
      <c r="D96" s="494"/>
      <c r="E96" s="494"/>
      <c r="F96" s="494"/>
      <c r="G96" s="494"/>
      <c r="H96" s="494"/>
      <c r="I96" s="494"/>
    </row>
    <row r="97" spans="1:9" ht="80.25" customHeight="1">
      <c r="A97" s="113" t="s">
        <v>288</v>
      </c>
      <c r="B97" s="663"/>
      <c r="C97" s="664"/>
      <c r="D97" s="489"/>
      <c r="E97" s="490"/>
      <c r="F97" s="489"/>
      <c r="G97" s="490"/>
      <c r="H97" s="489"/>
      <c r="I97" s="490"/>
    </row>
    <row r="98" spans="1:9" ht="25.15" customHeight="1">
      <c r="A98" s="485" t="s">
        <v>204</v>
      </c>
      <c r="B98" s="168" t="s">
        <v>99</v>
      </c>
      <c r="C98" s="168" t="s">
        <v>242</v>
      </c>
      <c r="D98" s="168" t="s">
        <v>99</v>
      </c>
      <c r="E98" s="168" t="s">
        <v>242</v>
      </c>
      <c r="F98" s="168" t="s">
        <v>99</v>
      </c>
      <c r="G98" s="168" t="s">
        <v>242</v>
      </c>
      <c r="H98" s="168" t="s">
        <v>99</v>
      </c>
      <c r="I98" s="168" t="s">
        <v>242</v>
      </c>
    </row>
    <row r="99" spans="1:9" ht="25.15" customHeight="1">
      <c r="A99" s="486"/>
      <c r="B99" s="307">
        <f>+B55/D38</f>
        <v>9.375E-2</v>
      </c>
      <c r="C99" s="118"/>
      <c r="D99" s="307">
        <v>6.5799999999999997E-2</v>
      </c>
      <c r="E99" s="116"/>
      <c r="F99" s="307">
        <v>6.5799999999999997E-2</v>
      </c>
      <c r="G99" s="117"/>
      <c r="H99" s="121"/>
      <c r="I99" s="117"/>
    </row>
    <row r="100" spans="1:9" ht="80.25" customHeight="1">
      <c r="A100" s="113" t="s">
        <v>285</v>
      </c>
      <c r="B100" s="665"/>
      <c r="C100" s="665"/>
      <c r="D100" s="494"/>
      <c r="E100" s="494"/>
      <c r="F100" s="494"/>
      <c r="G100" s="494"/>
      <c r="H100" s="494"/>
      <c r="I100" s="494"/>
    </row>
    <row r="101" spans="1:9" ht="80.25" customHeight="1">
      <c r="A101" s="113" t="s">
        <v>288</v>
      </c>
      <c r="B101" s="663"/>
      <c r="C101" s="664"/>
      <c r="D101" s="489"/>
      <c r="E101" s="490"/>
      <c r="F101" s="489"/>
      <c r="G101" s="490"/>
      <c r="H101" s="489"/>
      <c r="I101" s="490"/>
    </row>
    <row r="102" spans="1:9" ht="25.15" customHeight="1">
      <c r="A102" s="485" t="s">
        <v>206</v>
      </c>
      <c r="B102" s="168" t="s">
        <v>99</v>
      </c>
      <c r="C102" s="168" t="s">
        <v>242</v>
      </c>
      <c r="D102" s="168" t="s">
        <v>99</v>
      </c>
      <c r="E102" s="168" t="s">
        <v>242</v>
      </c>
      <c r="F102" s="168" t="s">
        <v>99</v>
      </c>
      <c r="G102" s="168" t="s">
        <v>242</v>
      </c>
      <c r="H102" s="168" t="s">
        <v>99</v>
      </c>
      <c r="I102" s="168" t="s">
        <v>242</v>
      </c>
    </row>
    <row r="103" spans="1:9" ht="25.15" customHeight="1">
      <c r="A103" s="486"/>
      <c r="B103" s="307">
        <f>+B57/D38</f>
        <v>0.1046875</v>
      </c>
      <c r="C103" s="118"/>
      <c r="D103" s="307">
        <v>6.5799999999999997E-2</v>
      </c>
      <c r="E103" s="116"/>
      <c r="F103" s="307">
        <v>6.5799999999999997E-2</v>
      </c>
      <c r="G103" s="117"/>
      <c r="H103" s="121"/>
      <c r="I103" s="117"/>
    </row>
    <row r="104" spans="1:9" ht="80.25" customHeight="1">
      <c r="A104" s="113" t="s">
        <v>285</v>
      </c>
      <c r="B104" s="665"/>
      <c r="C104" s="665"/>
      <c r="D104" s="494"/>
      <c r="E104" s="494"/>
      <c r="F104" s="494"/>
      <c r="G104" s="494"/>
      <c r="H104" s="494"/>
      <c r="I104" s="494"/>
    </row>
    <row r="105" spans="1:9" ht="80.25" customHeight="1">
      <c r="A105" s="113" t="s">
        <v>288</v>
      </c>
      <c r="B105" s="663"/>
      <c r="C105" s="664"/>
      <c r="D105" s="489"/>
      <c r="E105" s="490"/>
      <c r="F105" s="489"/>
      <c r="G105" s="490"/>
      <c r="H105" s="489"/>
      <c r="I105" s="490"/>
    </row>
    <row r="106" spans="1:9" ht="25.15" customHeight="1">
      <c r="A106" s="485" t="s">
        <v>207</v>
      </c>
      <c r="B106" s="168" t="s">
        <v>99</v>
      </c>
      <c r="C106" s="168" t="s">
        <v>242</v>
      </c>
      <c r="D106" s="168" t="s">
        <v>99</v>
      </c>
      <c r="E106" s="168" t="s">
        <v>242</v>
      </c>
      <c r="F106" s="168" t="s">
        <v>99</v>
      </c>
      <c r="G106" s="168" t="s">
        <v>242</v>
      </c>
      <c r="H106" s="168" t="s">
        <v>99</v>
      </c>
      <c r="I106" s="168" t="s">
        <v>242</v>
      </c>
    </row>
    <row r="107" spans="1:9" ht="25.15" customHeight="1">
      <c r="A107" s="486"/>
      <c r="B107" s="307">
        <f>+B59/D38</f>
        <v>9.9375000000000005E-2</v>
      </c>
      <c r="C107" s="118"/>
      <c r="D107" s="307">
        <v>6.5799999999999997E-2</v>
      </c>
      <c r="E107" s="116"/>
      <c r="F107" s="307">
        <v>6.5799999999999997E-2</v>
      </c>
      <c r="G107" s="117"/>
      <c r="H107" s="121"/>
      <c r="I107" s="117"/>
    </row>
    <row r="108" spans="1:9" ht="80.25" customHeight="1">
      <c r="A108" s="113" t="s">
        <v>285</v>
      </c>
      <c r="B108" s="665"/>
      <c r="C108" s="665"/>
      <c r="D108" s="494"/>
      <c r="E108" s="494"/>
      <c r="F108" s="494"/>
      <c r="G108" s="494"/>
      <c r="H108" s="494"/>
      <c r="I108" s="494"/>
    </row>
    <row r="109" spans="1:9" ht="80.25" customHeight="1">
      <c r="A109" s="113" t="s">
        <v>288</v>
      </c>
      <c r="B109" s="663"/>
      <c r="C109" s="664"/>
      <c r="D109" s="489"/>
      <c r="E109" s="490"/>
      <c r="F109" s="489"/>
      <c r="G109" s="490"/>
      <c r="H109" s="489"/>
      <c r="I109" s="490"/>
    </row>
    <row r="110" spans="1:9" ht="25.15" customHeight="1">
      <c r="A110" s="485" t="s">
        <v>208</v>
      </c>
      <c r="B110" s="168" t="s">
        <v>99</v>
      </c>
      <c r="C110" s="168" t="s">
        <v>242</v>
      </c>
      <c r="D110" s="168" t="s">
        <v>99</v>
      </c>
      <c r="E110" s="168" t="s">
        <v>242</v>
      </c>
      <c r="F110" s="168" t="s">
        <v>99</v>
      </c>
      <c r="G110" s="168" t="s">
        <v>242</v>
      </c>
      <c r="H110" s="168" t="s">
        <v>99</v>
      </c>
      <c r="I110" s="168" t="s">
        <v>242</v>
      </c>
    </row>
    <row r="111" spans="1:9" ht="25.15" customHeight="1">
      <c r="A111" s="486"/>
      <c r="B111" s="307">
        <f>+B61/D38</f>
        <v>7.7343750000000003E-2</v>
      </c>
      <c r="C111" s="118"/>
      <c r="D111" s="307">
        <v>6.5799999999999997E-2</v>
      </c>
      <c r="E111" s="116"/>
      <c r="F111" s="307">
        <v>6.5799999999999997E-2</v>
      </c>
      <c r="G111" s="117"/>
      <c r="H111" s="121"/>
      <c r="I111" s="117"/>
    </row>
    <row r="112" spans="1:9" ht="80.25" customHeight="1">
      <c r="A112" s="113" t="s">
        <v>285</v>
      </c>
      <c r="B112" s="665"/>
      <c r="C112" s="665"/>
      <c r="D112" s="494"/>
      <c r="E112" s="494"/>
      <c r="F112" s="494"/>
      <c r="G112" s="494"/>
      <c r="H112" s="494"/>
      <c r="I112" s="494"/>
    </row>
    <row r="113" spans="1:9" ht="80.25" customHeight="1">
      <c r="A113" s="113" t="s">
        <v>288</v>
      </c>
      <c r="B113" s="663"/>
      <c r="C113" s="664"/>
      <c r="D113" s="489"/>
      <c r="E113" s="490"/>
      <c r="F113" s="489"/>
      <c r="G113" s="490"/>
      <c r="H113" s="489"/>
      <c r="I113" s="490"/>
    </row>
    <row r="114" spans="1:9" ht="25.15" customHeight="1">
      <c r="A114" s="485" t="s">
        <v>209</v>
      </c>
      <c r="B114" s="168" t="s">
        <v>99</v>
      </c>
      <c r="C114" s="168" t="s">
        <v>242</v>
      </c>
      <c r="D114" s="168" t="s">
        <v>99</v>
      </c>
      <c r="E114" s="168" t="s">
        <v>242</v>
      </c>
      <c r="F114" s="168" t="s">
        <v>99</v>
      </c>
      <c r="G114" s="168" t="s">
        <v>242</v>
      </c>
      <c r="H114" s="168" t="s">
        <v>99</v>
      </c>
      <c r="I114" s="168" t="s">
        <v>242</v>
      </c>
    </row>
    <row r="115" spans="1:9" ht="25.15" customHeight="1">
      <c r="A115" s="486"/>
      <c r="B115" s="307">
        <f>+B63/D38</f>
        <v>6.5468750000000006E-2</v>
      </c>
      <c r="C115" s="282"/>
      <c r="D115" s="307">
        <v>6.5799999999999997E-2</v>
      </c>
      <c r="E115" s="282"/>
      <c r="F115" s="307">
        <v>6.5799999999999997E-2</v>
      </c>
      <c r="G115" s="283"/>
      <c r="H115" s="282"/>
      <c r="I115" s="283"/>
    </row>
    <row r="116" spans="1:9" ht="80.25" customHeight="1">
      <c r="A116" s="113" t="s">
        <v>285</v>
      </c>
      <c r="B116" s="662"/>
      <c r="C116" s="662"/>
      <c r="D116" s="583"/>
      <c r="E116" s="583"/>
      <c r="F116" s="583"/>
      <c r="G116" s="583"/>
      <c r="H116" s="583"/>
      <c r="I116" s="583"/>
    </row>
    <row r="117" spans="1:9" ht="80.25" customHeight="1">
      <c r="A117" s="113" t="s">
        <v>288</v>
      </c>
      <c r="B117" s="663"/>
      <c r="C117" s="664"/>
      <c r="D117" s="489"/>
      <c r="E117" s="490"/>
      <c r="F117" s="489"/>
      <c r="G117" s="490"/>
      <c r="H117" s="489"/>
      <c r="I117" s="490"/>
    </row>
    <row r="118" spans="1:9" ht="16.899999999999999">
      <c r="A118" s="114" t="s">
        <v>307</v>
      </c>
      <c r="B118" s="366">
        <f>(B71+B75+B79+B83+B87+B91+B95+B99+B103+B107+B111+B115)</f>
        <v>1</v>
      </c>
      <c r="C118" s="445">
        <f t="shared" ref="C118:I118" si="1">(C71+C75+C79+C83+C87+C91+C95+C99+C103+C107+C111+C115)</f>
        <v>0.34218749999999998</v>
      </c>
      <c r="D118" s="119">
        <f>(D71+D75+D79+D83+D87+D91+D95+D99+D103+D107+D111+D115)</f>
        <v>1.0000999999999998</v>
      </c>
      <c r="E118" s="444">
        <f t="shared" si="1"/>
        <v>0.53949999999999998</v>
      </c>
      <c r="F118" s="119">
        <f t="shared" si="1"/>
        <v>1.0000999999999998</v>
      </c>
      <c r="G118" s="444">
        <f t="shared" si="1"/>
        <v>0.53949999999999998</v>
      </c>
      <c r="H118" s="119">
        <f t="shared" si="1"/>
        <v>0</v>
      </c>
      <c r="I118" s="119">
        <f t="shared" si="1"/>
        <v>0</v>
      </c>
    </row>
    <row r="123" spans="1:9" ht="37.5" customHeight="1"/>
    <row r="124" spans="1:9" ht="19.5" customHeight="1"/>
    <row r="125" spans="1:9" ht="19.5" customHeight="1"/>
    <row r="126" spans="1:9" ht="34.5" customHeight="1"/>
    <row r="127" spans="1:9" ht="15" customHeight="1"/>
    <row r="128" spans="1:9" ht="15.75" customHeight="1"/>
  </sheetData>
  <mergeCells count="211">
    <mergeCell ref="B6:K6"/>
    <mergeCell ref="M6:O6"/>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3" r:id="rId1" xr:uid="{C32D3064-7035-CA48-AB2E-203C12DDE757}"/>
    <hyperlink ref="D73" r:id="rId2" xr:uid="{477E0343-38AC-7444-922D-56EE49AF7D81}"/>
    <hyperlink ref="F73" r:id="rId3" xr:uid="{06CDA5BA-6BD7-FC40-948F-3FE52E29DD5D}"/>
    <hyperlink ref="B77" r:id="rId4" xr:uid="{1B9EF903-9F52-2F49-834C-A9E2D62139E5}"/>
    <hyperlink ref="D77" r:id="rId5" xr:uid="{7B080059-CE0D-C647-822F-78EA778F217D}"/>
    <hyperlink ref="F77" r:id="rId6" xr:uid="{F60F63A5-F221-7947-B83C-3E7A67BE634B}"/>
    <hyperlink ref="B81" r:id="rId7" xr:uid="{3AFA63BA-F1A9-8543-B9D0-6F0E71BEBB4C}"/>
    <hyperlink ref="D81" r:id="rId8" xr:uid="{8F8CFBBB-E2BD-D14C-BDF9-C6AC4B4B9471}"/>
    <hyperlink ref="F81" r:id="rId9" xr:uid="{E4B261C9-343D-FD4C-BFD3-0B76BBE67442}"/>
    <hyperlink ref="B85" r:id="rId10" xr:uid="{44075868-C01D-A14A-90C0-3830017BDC1A}"/>
    <hyperlink ref="D85" r:id="rId11" xr:uid="{08C70F83-8BE6-6342-A9EB-2C849BF4EDD8}"/>
    <hyperlink ref="F85" r:id="rId12" xr:uid="{7F3456E6-BE74-404D-A31C-6D3A11869A6E}"/>
    <hyperlink ref="B89" r:id="rId13" xr:uid="{47F4CB40-3451-3C41-B69E-45CAB234E616}"/>
    <hyperlink ref="D89" r:id="rId14" xr:uid="{24290A42-8CB0-5E41-B4D5-57141BDF4033}"/>
    <hyperlink ref="F89" r:id="rId15" xr:uid="{11BA4379-5834-6A43-9493-A70D5E381FBB}"/>
  </hyperlinks>
  <pageMargins left="0.25" right="0.25" top="0.75" bottom="0.75" header="0.3" footer="0.3"/>
  <pageSetup scale="25" fitToHeight="0" orientation="landscape" r:id="rId16"/>
  <rowBreaks count="3" manualBreakCount="3">
    <brk id="47" max="14" man="1"/>
    <brk id="83" max="14" man="1"/>
    <brk id="99" max="14" man="1"/>
  </rowBreaks>
  <ignoredErrors>
    <ignoredError sqref="N26:N31" emptyCellReference="1"/>
  </ignoredErrors>
  <drawing r:id="rId17"/>
  <legacy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A6E64E92-D6C5-492F-8C35-A930647CE55B}">
          <x14:formula1>
            <xm:f>Listas!$B$2:$B$4</xm:f>
          </x14:formula1>
          <xm:sqref>H37:I38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0425-F66A-44EB-A328-4E9F60F3B225}">
  <sheetPr>
    <tabColor theme="5" tint="0.59999389629810485"/>
    <pageSetUpPr fitToPage="1"/>
  </sheetPr>
  <dimension ref="A1:O128"/>
  <sheetViews>
    <sheetView showGridLines="0" tabSelected="1" topLeftCell="A63" zoomScale="80" zoomScaleNormal="80" zoomScaleSheetLayoutView="70" workbookViewId="0">
      <selection activeCell="E30" sqref="E30"/>
    </sheetView>
  </sheetViews>
  <sheetFormatPr defaultColWidth="10.7109375" defaultRowHeight="13.9"/>
  <cols>
    <col min="1" max="1" width="49.7109375" style="68" customWidth="1"/>
    <col min="2" max="3" width="35.7109375" style="68" customWidth="1"/>
    <col min="4" max="4" width="35.7109375" style="364" customWidth="1"/>
    <col min="5" max="8" width="35.7109375" style="68" customWidth="1"/>
    <col min="9" max="9" width="66.425781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3" customFormat="1" ht="32.25" customHeight="1" thickBot="1">
      <c r="A1" s="537"/>
      <c r="B1" s="517" t="s">
        <v>182</v>
      </c>
      <c r="C1" s="518"/>
      <c r="D1" s="518"/>
      <c r="E1" s="518"/>
      <c r="F1" s="518"/>
      <c r="G1" s="518"/>
      <c r="H1" s="518"/>
      <c r="I1" s="518"/>
      <c r="J1" s="518"/>
      <c r="K1" s="518"/>
      <c r="L1" s="519"/>
      <c r="M1" s="514" t="s">
        <v>183</v>
      </c>
      <c r="N1" s="515"/>
      <c r="O1" s="516"/>
    </row>
    <row r="2" spans="1:15" s="153" customFormat="1" ht="30.75" customHeight="1" thickBot="1">
      <c r="A2" s="538"/>
      <c r="B2" s="520" t="s">
        <v>184</v>
      </c>
      <c r="C2" s="521"/>
      <c r="D2" s="521"/>
      <c r="E2" s="521"/>
      <c r="F2" s="521"/>
      <c r="G2" s="521"/>
      <c r="H2" s="521"/>
      <c r="I2" s="521"/>
      <c r="J2" s="521"/>
      <c r="K2" s="521"/>
      <c r="L2" s="522"/>
      <c r="M2" s="514" t="s">
        <v>185</v>
      </c>
      <c r="N2" s="515"/>
      <c r="O2" s="516"/>
    </row>
    <row r="3" spans="1:15" s="153" customFormat="1" ht="24" customHeight="1" thickBot="1">
      <c r="A3" s="538"/>
      <c r="B3" s="520" t="s">
        <v>186</v>
      </c>
      <c r="C3" s="521"/>
      <c r="D3" s="521"/>
      <c r="E3" s="521"/>
      <c r="F3" s="521"/>
      <c r="G3" s="521"/>
      <c r="H3" s="521"/>
      <c r="I3" s="521"/>
      <c r="J3" s="521"/>
      <c r="K3" s="521"/>
      <c r="L3" s="522"/>
      <c r="M3" s="514" t="s">
        <v>187</v>
      </c>
      <c r="N3" s="515"/>
      <c r="O3" s="516"/>
    </row>
    <row r="4" spans="1:15" s="153" customFormat="1" ht="21.75" customHeight="1" thickBot="1">
      <c r="A4" s="539"/>
      <c r="B4" s="523" t="s">
        <v>188</v>
      </c>
      <c r="C4" s="524"/>
      <c r="D4" s="524"/>
      <c r="E4" s="524"/>
      <c r="F4" s="524"/>
      <c r="G4" s="524"/>
      <c r="H4" s="524"/>
      <c r="I4" s="524"/>
      <c r="J4" s="524"/>
      <c r="K4" s="524"/>
      <c r="L4" s="525"/>
      <c r="M4" s="514" t="s">
        <v>189</v>
      </c>
      <c r="N4" s="515"/>
      <c r="O4" s="516"/>
    </row>
    <row r="5" spans="1:15" s="153" customFormat="1" ht="21.75" customHeight="1" thickBot="1">
      <c r="A5" s="154"/>
      <c r="B5" s="155"/>
      <c r="C5" s="155"/>
      <c r="D5" s="155"/>
      <c r="E5" s="155"/>
      <c r="F5" s="155"/>
      <c r="G5" s="155"/>
      <c r="H5" s="155"/>
      <c r="I5" s="155"/>
      <c r="J5" s="155"/>
      <c r="K5" s="155"/>
      <c r="L5" s="155"/>
      <c r="M5" s="156"/>
      <c r="N5" s="156"/>
      <c r="O5" s="156"/>
    </row>
    <row r="6" spans="1:15" s="153" customFormat="1" ht="21.75" customHeight="1" thickBot="1">
      <c r="A6" s="124" t="s">
        <v>190</v>
      </c>
      <c r="B6" s="547" t="s">
        <v>191</v>
      </c>
      <c r="C6" s="548"/>
      <c r="D6" s="548"/>
      <c r="E6" s="548"/>
      <c r="F6" s="548"/>
      <c r="G6" s="548"/>
      <c r="H6" s="548"/>
      <c r="I6" s="548"/>
      <c r="J6" s="548"/>
      <c r="K6" s="549"/>
      <c r="L6" s="257" t="s">
        <v>192</v>
      </c>
      <c r="M6" s="550">
        <v>2024110010300</v>
      </c>
      <c r="N6" s="551"/>
      <c r="O6" s="552"/>
    </row>
    <row r="7" spans="1:15" s="153" customFormat="1" ht="21.75" customHeight="1" thickBot="1">
      <c r="A7" s="154"/>
      <c r="B7" s="155"/>
      <c r="C7" s="155"/>
      <c r="D7" s="155"/>
      <c r="E7" s="155"/>
      <c r="F7" s="155"/>
      <c r="G7" s="155"/>
      <c r="H7" s="155"/>
      <c r="I7" s="155"/>
      <c r="J7" s="155"/>
      <c r="K7" s="155"/>
      <c r="L7" s="155"/>
      <c r="M7" s="156"/>
      <c r="N7" s="156"/>
      <c r="O7" s="156"/>
    </row>
    <row r="8" spans="1:15" s="153" customFormat="1" ht="21.75" customHeight="1" thickBot="1">
      <c r="A8" s="541" t="s">
        <v>193</v>
      </c>
      <c r="B8" s="257" t="s">
        <v>194</v>
      </c>
      <c r="C8" s="216"/>
      <c r="D8" s="257" t="s">
        <v>195</v>
      </c>
      <c r="E8" s="216"/>
      <c r="F8" s="257" t="s">
        <v>196</v>
      </c>
      <c r="G8" s="216"/>
      <c r="H8" s="257" t="s">
        <v>197</v>
      </c>
      <c r="I8" s="217" t="s">
        <v>198</v>
      </c>
      <c r="J8" s="505" t="s">
        <v>199</v>
      </c>
      <c r="K8" s="540"/>
      <c r="L8" s="256" t="s">
        <v>200</v>
      </c>
      <c r="M8" s="502"/>
      <c r="N8" s="502"/>
      <c r="O8" s="502"/>
    </row>
    <row r="9" spans="1:15" s="153" customFormat="1" ht="21.75" customHeight="1" thickBot="1">
      <c r="A9" s="541"/>
      <c r="B9" s="258" t="s">
        <v>201</v>
      </c>
      <c r="C9" s="218" t="s">
        <v>198</v>
      </c>
      <c r="D9" s="257" t="s">
        <v>202</v>
      </c>
      <c r="E9" s="219"/>
      <c r="F9" s="257" t="s">
        <v>203</v>
      </c>
      <c r="G9" s="219"/>
      <c r="H9" s="257" t="s">
        <v>204</v>
      </c>
      <c r="I9" s="217"/>
      <c r="J9" s="505"/>
      <c r="K9" s="540"/>
      <c r="L9" s="256" t="s">
        <v>205</v>
      </c>
      <c r="M9" s="502"/>
      <c r="N9" s="502"/>
      <c r="O9" s="502"/>
    </row>
    <row r="10" spans="1:15" s="153" customFormat="1" ht="21.75" customHeight="1" thickBot="1">
      <c r="A10" s="541"/>
      <c r="B10" s="257" t="s">
        <v>206</v>
      </c>
      <c r="C10" s="216"/>
      <c r="D10" s="257" t="s">
        <v>207</v>
      </c>
      <c r="E10" s="219"/>
      <c r="F10" s="257" t="s">
        <v>208</v>
      </c>
      <c r="G10" s="219"/>
      <c r="H10" s="257" t="s">
        <v>209</v>
      </c>
      <c r="I10" s="217"/>
      <c r="J10" s="505"/>
      <c r="K10" s="540"/>
      <c r="L10" s="256" t="s">
        <v>210</v>
      </c>
      <c r="M10" s="502" t="s">
        <v>198</v>
      </c>
      <c r="N10" s="502"/>
      <c r="O10" s="502"/>
    </row>
    <row r="11" spans="1:15" s="153" customFormat="1" ht="21.75" customHeight="1">
      <c r="A11" s="154"/>
      <c r="B11" s="155"/>
      <c r="C11" s="155"/>
      <c r="D11" s="155"/>
      <c r="E11" s="155"/>
      <c r="F11" s="155"/>
      <c r="G11" s="155"/>
      <c r="H11" s="155"/>
      <c r="I11" s="155"/>
      <c r="J11" s="155"/>
      <c r="K11" s="155"/>
      <c r="L11" s="155"/>
      <c r="M11" s="156"/>
      <c r="N11" s="156"/>
      <c r="O11" s="156"/>
    </row>
    <row r="12" spans="1:15" ht="15" customHeight="1" thickBot="1">
      <c r="A12" s="73"/>
      <c r="B12" s="74"/>
      <c r="C12" s="74"/>
      <c r="D12" s="360"/>
      <c r="E12" s="75"/>
      <c r="F12" s="75"/>
      <c r="G12" s="355"/>
      <c r="H12" s="355"/>
      <c r="I12" s="77"/>
      <c r="J12" s="77"/>
      <c r="K12" s="74"/>
      <c r="L12" s="74"/>
      <c r="M12" s="74"/>
      <c r="N12" s="74"/>
      <c r="O12" s="74"/>
    </row>
    <row r="13" spans="1:15" ht="15" customHeight="1">
      <c r="A13" s="544" t="s">
        <v>211</v>
      </c>
      <c r="B13" s="526" t="s">
        <v>446</v>
      </c>
      <c r="C13" s="527"/>
      <c r="D13" s="527"/>
      <c r="E13" s="527"/>
      <c r="F13" s="527"/>
      <c r="G13" s="527"/>
      <c r="H13" s="527"/>
      <c r="I13" s="527"/>
      <c r="J13" s="527"/>
      <c r="K13" s="527"/>
      <c r="L13" s="527"/>
      <c r="M13" s="527"/>
      <c r="N13" s="527"/>
      <c r="O13" s="528"/>
    </row>
    <row r="14" spans="1:15" ht="15" customHeight="1">
      <c r="A14" s="545"/>
      <c r="B14" s="529"/>
      <c r="C14" s="530"/>
      <c r="D14" s="530"/>
      <c r="E14" s="530"/>
      <c r="F14" s="530"/>
      <c r="G14" s="530"/>
      <c r="H14" s="530"/>
      <c r="I14" s="530"/>
      <c r="J14" s="530"/>
      <c r="K14" s="530"/>
      <c r="L14" s="530"/>
      <c r="M14" s="530"/>
      <c r="N14" s="530"/>
      <c r="O14" s="531"/>
    </row>
    <row r="15" spans="1:15" ht="15" customHeight="1" thickBot="1">
      <c r="A15" s="546"/>
      <c r="B15" s="532"/>
      <c r="C15" s="533"/>
      <c r="D15" s="533"/>
      <c r="E15" s="533"/>
      <c r="F15" s="533"/>
      <c r="G15" s="533"/>
      <c r="H15" s="533"/>
      <c r="I15" s="533"/>
      <c r="J15" s="533"/>
      <c r="K15" s="533"/>
      <c r="L15" s="533"/>
      <c r="M15" s="533"/>
      <c r="N15" s="533"/>
      <c r="O15" s="534"/>
    </row>
    <row r="16" spans="1:15" ht="9" customHeight="1" thickBot="1">
      <c r="A16" s="81"/>
      <c r="B16" s="152"/>
      <c r="C16" s="82"/>
      <c r="D16" s="82"/>
      <c r="E16" s="82"/>
      <c r="F16" s="82"/>
      <c r="G16" s="83"/>
      <c r="H16" s="83"/>
      <c r="I16" s="83"/>
      <c r="J16" s="83"/>
      <c r="K16" s="83"/>
      <c r="L16" s="84"/>
      <c r="M16" s="84"/>
      <c r="N16" s="84"/>
      <c r="O16" s="84"/>
    </row>
    <row r="17" spans="1:15" s="85" customFormat="1" ht="37.5" customHeight="1">
      <c r="A17" s="124" t="s">
        <v>213</v>
      </c>
      <c r="B17" s="535" t="s">
        <v>346</v>
      </c>
      <c r="C17" s="535"/>
      <c r="D17" s="535"/>
      <c r="E17" s="535"/>
      <c r="F17" s="535"/>
      <c r="G17" s="541" t="s">
        <v>215</v>
      </c>
      <c r="H17" s="541"/>
      <c r="I17" s="536" t="s">
        <v>447</v>
      </c>
      <c r="J17" s="536"/>
      <c r="K17" s="536"/>
      <c r="L17" s="536"/>
      <c r="M17" s="536"/>
      <c r="N17" s="536"/>
      <c r="O17" s="536"/>
    </row>
    <row r="18" spans="1:15" ht="9" customHeight="1" thickBot="1">
      <c r="A18" s="81"/>
      <c r="B18" s="83"/>
      <c r="C18" s="82"/>
      <c r="D18" s="82"/>
      <c r="E18" s="82"/>
      <c r="F18" s="82"/>
      <c r="G18" s="83"/>
      <c r="H18" s="83"/>
      <c r="I18" s="83"/>
      <c r="J18" s="83"/>
      <c r="K18" s="83"/>
      <c r="L18" s="84"/>
      <c r="M18" s="84"/>
      <c r="N18" s="84"/>
      <c r="O18" s="84"/>
    </row>
    <row r="19" spans="1:15" ht="56.25" customHeight="1" thickBot="1">
      <c r="A19" s="124" t="s">
        <v>217</v>
      </c>
      <c r="B19" s="535" t="s">
        <v>218</v>
      </c>
      <c r="C19" s="535"/>
      <c r="D19" s="535"/>
      <c r="E19" s="535"/>
      <c r="F19" s="124" t="s">
        <v>219</v>
      </c>
      <c r="G19" s="542" t="s">
        <v>220</v>
      </c>
      <c r="H19" s="542"/>
      <c r="I19" s="542"/>
      <c r="J19" s="124" t="s">
        <v>221</v>
      </c>
      <c r="K19" s="535" t="s">
        <v>398</v>
      </c>
      <c r="L19" s="535"/>
      <c r="M19" s="535"/>
      <c r="N19" s="535"/>
      <c r="O19" s="535"/>
    </row>
    <row r="20" spans="1:15" ht="9" customHeight="1">
      <c r="A20" s="72"/>
      <c r="B20" s="69"/>
      <c r="C20" s="543"/>
      <c r="D20" s="543"/>
      <c r="E20" s="543"/>
      <c r="F20" s="543"/>
      <c r="G20" s="543"/>
      <c r="H20" s="543"/>
      <c r="I20" s="543"/>
      <c r="J20" s="543"/>
      <c r="K20" s="543"/>
      <c r="L20" s="543"/>
      <c r="M20" s="543"/>
      <c r="N20" s="543"/>
      <c r="O20" s="543"/>
    </row>
    <row r="22" spans="1:15" ht="16.5" customHeight="1" thickBot="1">
      <c r="A22" s="150"/>
      <c r="B22" s="151"/>
      <c r="C22" s="151"/>
      <c r="D22" s="361"/>
      <c r="E22" s="151"/>
      <c r="F22" s="151"/>
      <c r="G22" s="151"/>
      <c r="H22" s="151"/>
      <c r="I22" s="151"/>
      <c r="J22" s="151"/>
      <c r="K22" s="151"/>
      <c r="L22" s="151"/>
      <c r="M22" s="151"/>
      <c r="N22" s="151"/>
      <c r="O22" s="151"/>
    </row>
    <row r="23" spans="1:15" ht="31.9" customHeight="1" thickBot="1">
      <c r="A23" s="503" t="s">
        <v>223</v>
      </c>
      <c r="B23" s="504"/>
      <c r="C23" s="504"/>
      <c r="D23" s="504"/>
      <c r="E23" s="504"/>
      <c r="F23" s="504"/>
      <c r="G23" s="504"/>
      <c r="H23" s="504"/>
      <c r="I23" s="504"/>
      <c r="J23" s="504"/>
      <c r="K23" s="504"/>
      <c r="L23" s="504"/>
      <c r="M23" s="504"/>
      <c r="N23" s="504"/>
      <c r="O23" s="505"/>
    </row>
    <row r="24" spans="1:15" ht="31.9" customHeight="1" thickBot="1">
      <c r="A24" s="503" t="s">
        <v>224</v>
      </c>
      <c r="B24" s="504"/>
      <c r="C24" s="504"/>
      <c r="D24" s="504"/>
      <c r="E24" s="504"/>
      <c r="F24" s="504"/>
      <c r="G24" s="504"/>
      <c r="H24" s="504"/>
      <c r="I24" s="504"/>
      <c r="J24" s="504"/>
      <c r="K24" s="504"/>
      <c r="L24" s="504"/>
      <c r="M24" s="679"/>
      <c r="N24" s="679"/>
      <c r="O24" s="505"/>
    </row>
    <row r="25" spans="1:15" ht="31.9" customHeight="1" thickBot="1">
      <c r="A25" s="95"/>
      <c r="B25" s="382" t="s">
        <v>194</v>
      </c>
      <c r="C25" s="382" t="s">
        <v>195</v>
      </c>
      <c r="D25" s="382" t="s">
        <v>196</v>
      </c>
      <c r="E25" s="382" t="s">
        <v>197</v>
      </c>
      <c r="F25" s="382" t="s">
        <v>201</v>
      </c>
      <c r="G25" s="382" t="s">
        <v>202</v>
      </c>
      <c r="H25" s="382" t="s">
        <v>203</v>
      </c>
      <c r="I25" s="382" t="s">
        <v>204</v>
      </c>
      <c r="J25" s="382" t="s">
        <v>206</v>
      </c>
      <c r="K25" s="382" t="s">
        <v>207</v>
      </c>
      <c r="L25" s="383" t="s">
        <v>208</v>
      </c>
      <c r="M25" s="384" t="s">
        <v>209</v>
      </c>
      <c r="N25" s="381" t="s">
        <v>225</v>
      </c>
      <c r="O25" s="385" t="s">
        <v>226</v>
      </c>
    </row>
    <row r="26" spans="1:15" ht="31.9" customHeight="1">
      <c r="A26" s="386" t="s">
        <v>227</v>
      </c>
      <c r="B26" s="421">
        <f>714220000+49334000</f>
        <v>763554000</v>
      </c>
      <c r="C26" s="88"/>
      <c r="D26" s="387"/>
      <c r="E26" s="88"/>
      <c r="F26" s="88"/>
      <c r="G26" s="88">
        <v>34236000</v>
      </c>
      <c r="H26" s="88">
        <v>51082300</v>
      </c>
      <c r="I26" s="88">
        <v>22824000</v>
      </c>
      <c r="J26" s="88"/>
      <c r="K26" s="88"/>
      <c r="L26" s="88"/>
      <c r="M26" s="88"/>
      <c r="N26" s="421">
        <f>SUM(B26:M26)</f>
        <v>871696300</v>
      </c>
      <c r="O26" s="443">
        <v>1</v>
      </c>
    </row>
    <row r="27" spans="1:15" ht="31.9" customHeight="1">
      <c r="A27" s="89" t="s">
        <v>228</v>
      </c>
      <c r="B27" s="417">
        <v>714220000</v>
      </c>
      <c r="C27" s="90">
        <v>2284128</v>
      </c>
      <c r="D27" s="463">
        <v>3062528</v>
      </c>
      <c r="E27" s="417">
        <v>2665136</v>
      </c>
      <c r="F27" s="417">
        <v>2633696</v>
      </c>
      <c r="G27" s="90"/>
      <c r="H27" s="90"/>
      <c r="I27" s="90"/>
      <c r="J27" s="90"/>
      <c r="K27" s="90"/>
      <c r="L27" s="90"/>
      <c r="M27" s="90"/>
      <c r="N27" s="479">
        <f t="shared" ref="N27:N31" si="0">SUM(B27:M27)</f>
        <v>724865488</v>
      </c>
      <c r="O27" s="123">
        <f>+(B27+C27+D27+E27+F27+G27+H27+I27+J27+K27+L27+M27)/N26</f>
        <v>0.83155737611826508</v>
      </c>
    </row>
    <row r="28" spans="1:15" ht="31.9" customHeight="1">
      <c r="A28" s="89" t="s">
        <v>229</v>
      </c>
      <c r="B28" s="417">
        <v>0</v>
      </c>
      <c r="C28" s="90">
        <v>6807895</v>
      </c>
      <c r="D28" s="463">
        <v>80620128</v>
      </c>
      <c r="E28" s="417">
        <v>74087136</v>
      </c>
      <c r="F28" s="90">
        <v>74055696</v>
      </c>
      <c r="G28" s="90"/>
      <c r="H28" s="90"/>
      <c r="I28" s="90"/>
      <c r="J28" s="90"/>
      <c r="K28" s="90"/>
      <c r="L28" s="90"/>
      <c r="M28" s="90"/>
      <c r="N28" s="90">
        <f t="shared" si="0"/>
        <v>235570855</v>
      </c>
      <c r="O28" s="123"/>
    </row>
    <row r="29" spans="1:15" ht="31.9" customHeight="1">
      <c r="A29" s="89" t="s">
        <v>230</v>
      </c>
      <c r="B29" s="417">
        <v>490700</v>
      </c>
      <c r="C29" s="90">
        <v>17518500</v>
      </c>
      <c r="D29" s="463">
        <v>14721000</v>
      </c>
      <c r="E29" s="463">
        <v>14721000</v>
      </c>
      <c r="F29" s="362">
        <v>14721000</v>
      </c>
      <c r="G29" s="362">
        <v>14721000</v>
      </c>
      <c r="H29" s="362">
        <v>14721000</v>
      </c>
      <c r="I29" s="90">
        <v>14230300</v>
      </c>
      <c r="J29" s="90"/>
      <c r="K29" s="90"/>
      <c r="L29" s="90"/>
      <c r="M29" s="90"/>
      <c r="N29" s="417">
        <f t="shared" si="0"/>
        <v>105844500</v>
      </c>
      <c r="O29" s="443">
        <v>1</v>
      </c>
    </row>
    <row r="30" spans="1:15" ht="31.9" customHeight="1">
      <c r="A30" s="89" t="s">
        <v>231</v>
      </c>
      <c r="B30" s="417">
        <v>0</v>
      </c>
      <c r="C30" s="90"/>
      <c r="D30" s="463"/>
      <c r="E30" s="417"/>
      <c r="F30" s="90"/>
      <c r="G30" s="90"/>
      <c r="H30" s="90"/>
      <c r="I30" s="90"/>
      <c r="J30" s="90"/>
      <c r="K30" s="90"/>
      <c r="L30" s="90"/>
      <c r="M30" s="90"/>
      <c r="N30" s="90">
        <f t="shared" si="0"/>
        <v>0</v>
      </c>
      <c r="O30" s="91"/>
    </row>
    <row r="31" spans="1:15" ht="31.9" customHeight="1" thickBot="1">
      <c r="A31" s="92" t="s">
        <v>232</v>
      </c>
      <c r="B31" s="418">
        <v>0</v>
      </c>
      <c r="C31" s="93">
        <v>3288200</v>
      </c>
      <c r="D31" s="464">
        <v>29442000</v>
      </c>
      <c r="E31" s="418">
        <v>14721000</v>
      </c>
      <c r="F31" s="93">
        <v>14721000</v>
      </c>
      <c r="G31" s="93"/>
      <c r="H31" s="93"/>
      <c r="I31" s="93"/>
      <c r="J31" s="93"/>
      <c r="K31" s="93"/>
      <c r="L31" s="93"/>
      <c r="M31" s="93"/>
      <c r="N31" s="93">
        <f t="shared" si="0"/>
        <v>62172200</v>
      </c>
      <c r="O31" s="96"/>
    </row>
    <row r="32" spans="1:15" s="94" customFormat="1" ht="16.5" customHeight="1">
      <c r="D32" s="363"/>
    </row>
    <row r="33" spans="1:10" s="94" customFormat="1" ht="17.25" customHeight="1">
      <c r="C33" s="94">
        <v>3728</v>
      </c>
      <c r="D33" s="415">
        <v>228</v>
      </c>
      <c r="E33" s="408">
        <f>+E38-D33</f>
        <v>1107</v>
      </c>
    </row>
    <row r="34" spans="1:10" ht="5.25" customHeight="1" thickBot="1"/>
    <row r="35" spans="1:10" ht="48" customHeight="1" thickBot="1">
      <c r="A35" s="560" t="s">
        <v>233</v>
      </c>
      <c r="B35" s="561"/>
      <c r="C35" s="561"/>
      <c r="D35" s="561"/>
      <c r="E35" s="561"/>
      <c r="F35" s="561"/>
      <c r="G35" s="561"/>
      <c r="H35" s="561"/>
      <c r="I35" s="562"/>
      <c r="J35" s="99"/>
    </row>
    <row r="36" spans="1:10" ht="50.25" customHeight="1" thickBot="1">
      <c r="A36" s="108" t="s">
        <v>234</v>
      </c>
      <c r="B36" s="563" t="str">
        <f>+B13</f>
        <v>Gestionar 9500 activaciones de rutas y servicios de la oferta distrital para la atención integral a mujeres</v>
      </c>
      <c r="C36" s="564"/>
      <c r="D36" s="564"/>
      <c r="E36" s="564"/>
      <c r="F36" s="564"/>
      <c r="G36" s="564"/>
      <c r="H36" s="564"/>
      <c r="I36" s="565"/>
      <c r="J36" s="97"/>
    </row>
    <row r="37" spans="1:10" ht="18.75" customHeight="1" thickBot="1">
      <c r="A37" s="575" t="s">
        <v>235</v>
      </c>
      <c r="B37" s="161">
        <v>2024</v>
      </c>
      <c r="C37" s="161">
        <v>2025</v>
      </c>
      <c r="D37" s="365">
        <v>2026</v>
      </c>
      <c r="E37" s="161">
        <v>2027</v>
      </c>
      <c r="F37" s="161" t="s">
        <v>236</v>
      </c>
      <c r="G37" s="577" t="s">
        <v>237</v>
      </c>
      <c r="H37" s="577" t="s">
        <v>21</v>
      </c>
      <c r="I37" s="577"/>
      <c r="J37" s="97"/>
    </row>
    <row r="38" spans="1:10" ht="50.25" customHeight="1" thickBot="1">
      <c r="A38" s="576"/>
      <c r="B38" s="419">
        <v>1437</v>
      </c>
      <c r="C38" s="419">
        <v>3728</v>
      </c>
      <c r="D38" s="422">
        <v>3000</v>
      </c>
      <c r="E38" s="419">
        <v>1335</v>
      </c>
      <c r="F38" s="304">
        <f>SUM(B38:E38)</f>
        <v>9500</v>
      </c>
      <c r="G38" s="577"/>
      <c r="H38" s="577"/>
      <c r="I38" s="577"/>
      <c r="J38" s="97"/>
    </row>
    <row r="39" spans="1:10" ht="52.5" customHeight="1" thickBot="1">
      <c r="A39" s="109" t="s">
        <v>238</v>
      </c>
      <c r="B39" s="566">
        <v>0.1</v>
      </c>
      <c r="C39" s="567"/>
      <c r="D39" s="572" t="s">
        <v>239</v>
      </c>
      <c r="E39" s="573"/>
      <c r="F39" s="573"/>
      <c r="G39" s="573"/>
      <c r="H39" s="573"/>
      <c r="I39" s="574"/>
    </row>
    <row r="40" spans="1:10" s="98" customFormat="1" ht="68.25" customHeight="1" thickBot="1">
      <c r="A40" s="575" t="s">
        <v>240</v>
      </c>
      <c r="B40" s="109" t="s">
        <v>241</v>
      </c>
      <c r="C40" s="108" t="s">
        <v>242</v>
      </c>
      <c r="D40" s="558" t="s">
        <v>243</v>
      </c>
      <c r="E40" s="559"/>
      <c r="F40" s="558" t="s">
        <v>244</v>
      </c>
      <c r="G40" s="559"/>
      <c r="H40" s="110" t="s">
        <v>245</v>
      </c>
      <c r="I40" s="112" t="s">
        <v>246</v>
      </c>
    </row>
    <row r="41" spans="1:10" ht="93" customHeight="1" thickBot="1">
      <c r="A41" s="576"/>
      <c r="B41" s="455">
        <v>30</v>
      </c>
      <c r="C41" s="468">
        <v>136</v>
      </c>
      <c r="D41" s="677" t="s">
        <v>448</v>
      </c>
      <c r="E41" s="678"/>
      <c r="F41" s="677" t="s">
        <v>448</v>
      </c>
      <c r="G41" s="678"/>
      <c r="H41" s="454" t="s">
        <v>253</v>
      </c>
      <c r="I41" s="440" t="s">
        <v>449</v>
      </c>
    </row>
    <row r="42" spans="1:10" s="98" customFormat="1" ht="81.75" customHeight="1" thickBot="1">
      <c r="A42" s="575" t="s">
        <v>250</v>
      </c>
      <c r="B42" s="111" t="s">
        <v>241</v>
      </c>
      <c r="C42" s="110" t="s">
        <v>242</v>
      </c>
      <c r="D42" s="558" t="s">
        <v>243</v>
      </c>
      <c r="E42" s="559"/>
      <c r="F42" s="558" t="s">
        <v>244</v>
      </c>
      <c r="G42" s="559"/>
      <c r="H42" s="110" t="s">
        <v>245</v>
      </c>
      <c r="I42" s="112" t="s">
        <v>246</v>
      </c>
    </row>
    <row r="43" spans="1:10" ht="180.75" customHeight="1" thickBot="1">
      <c r="A43" s="576"/>
      <c r="B43" s="455">
        <v>90</v>
      </c>
      <c r="C43" s="469">
        <v>494</v>
      </c>
      <c r="D43" s="677" t="s">
        <v>450</v>
      </c>
      <c r="E43" s="678"/>
      <c r="F43" s="570" t="s">
        <v>451</v>
      </c>
      <c r="G43" s="571"/>
      <c r="H43" s="454" t="s">
        <v>253</v>
      </c>
      <c r="I43" s="453" t="s">
        <v>452</v>
      </c>
    </row>
    <row r="44" spans="1:10" s="98" customFormat="1" ht="76.150000000000006" customHeight="1" thickBot="1">
      <c r="A44" s="575" t="s">
        <v>255</v>
      </c>
      <c r="B44" s="111" t="s">
        <v>241</v>
      </c>
      <c r="C44" s="110" t="s">
        <v>242</v>
      </c>
      <c r="D44" s="558" t="s">
        <v>243</v>
      </c>
      <c r="E44" s="559"/>
      <c r="F44" s="558" t="s">
        <v>244</v>
      </c>
      <c r="G44" s="559"/>
      <c r="H44" s="110" t="s">
        <v>245</v>
      </c>
      <c r="I44" s="112" t="s">
        <v>246</v>
      </c>
    </row>
    <row r="45" spans="1:10" ht="157.15" customHeight="1" thickBot="1">
      <c r="A45" s="576"/>
      <c r="B45" s="411">
        <v>210.00000000000003</v>
      </c>
      <c r="C45" s="470">
        <v>539</v>
      </c>
      <c r="D45" s="677" t="s">
        <v>453</v>
      </c>
      <c r="E45" s="678"/>
      <c r="F45" s="570" t="s">
        <v>454</v>
      </c>
      <c r="G45" s="571"/>
      <c r="H45" s="454" t="s">
        <v>253</v>
      </c>
      <c r="I45" s="440" t="s">
        <v>455</v>
      </c>
    </row>
    <row r="46" spans="1:10" s="98" customFormat="1" ht="34.9" customHeight="1" thickBot="1">
      <c r="A46" s="575" t="s">
        <v>260</v>
      </c>
      <c r="B46" s="111" t="s">
        <v>241</v>
      </c>
      <c r="C46" s="111" t="s">
        <v>242</v>
      </c>
      <c r="D46" s="558" t="s">
        <v>243</v>
      </c>
      <c r="E46" s="559"/>
      <c r="F46" s="558" t="s">
        <v>244</v>
      </c>
      <c r="G46" s="559"/>
      <c r="H46" s="110" t="s">
        <v>245</v>
      </c>
      <c r="I46" s="110" t="s">
        <v>246</v>
      </c>
    </row>
    <row r="47" spans="1:10" ht="156" customHeight="1" thickBot="1">
      <c r="A47" s="576"/>
      <c r="B47" s="411">
        <v>285</v>
      </c>
      <c r="C47" s="103">
        <v>455</v>
      </c>
      <c r="D47" s="677" t="s">
        <v>456</v>
      </c>
      <c r="E47" s="678"/>
      <c r="F47" s="570" t="s">
        <v>457</v>
      </c>
      <c r="G47" s="571"/>
      <c r="H47" s="454" t="s">
        <v>253</v>
      </c>
      <c r="I47" s="440" t="s">
        <v>458</v>
      </c>
    </row>
    <row r="48" spans="1:10" s="98" customFormat="1" ht="34.9" customHeight="1" thickBot="1">
      <c r="A48" s="575" t="s">
        <v>265</v>
      </c>
      <c r="B48" s="111" t="s">
        <v>241</v>
      </c>
      <c r="C48" s="110" t="s">
        <v>242</v>
      </c>
      <c r="D48" s="558" t="s">
        <v>243</v>
      </c>
      <c r="E48" s="559"/>
      <c r="F48" s="558" t="s">
        <v>244</v>
      </c>
      <c r="G48" s="559"/>
      <c r="H48" s="110" t="s">
        <v>245</v>
      </c>
      <c r="I48" s="112" t="s">
        <v>246</v>
      </c>
    </row>
    <row r="49" spans="1:9" ht="150" customHeight="1" thickBot="1">
      <c r="A49" s="576"/>
      <c r="B49" s="411">
        <v>330</v>
      </c>
      <c r="C49" s="103">
        <v>382</v>
      </c>
      <c r="D49" s="677" t="s">
        <v>459</v>
      </c>
      <c r="E49" s="678"/>
      <c r="F49" s="570" t="s">
        <v>460</v>
      </c>
      <c r="G49" s="571"/>
      <c r="H49" s="454" t="s">
        <v>253</v>
      </c>
      <c r="I49" s="440" t="s">
        <v>461</v>
      </c>
    </row>
    <row r="50" spans="1:9" s="98" customFormat="1" ht="34.9" customHeight="1" thickBot="1">
      <c r="A50" s="575" t="s">
        <v>269</v>
      </c>
      <c r="B50" s="111" t="s">
        <v>241</v>
      </c>
      <c r="C50" s="110" t="s">
        <v>242</v>
      </c>
      <c r="D50" s="558" t="s">
        <v>243</v>
      </c>
      <c r="E50" s="559"/>
      <c r="F50" s="558" t="s">
        <v>244</v>
      </c>
      <c r="G50" s="559"/>
      <c r="H50" s="110" t="s">
        <v>245</v>
      </c>
      <c r="I50" s="112" t="s">
        <v>246</v>
      </c>
    </row>
    <row r="51" spans="1:9" ht="120.75" customHeight="1" thickBot="1">
      <c r="A51" s="576"/>
      <c r="B51" s="412">
        <v>270</v>
      </c>
      <c r="C51" s="104"/>
      <c r="D51" s="487"/>
      <c r="E51" s="488"/>
      <c r="F51" s="487"/>
      <c r="G51" s="488"/>
      <c r="H51" s="100"/>
      <c r="I51" s="102"/>
    </row>
    <row r="52" spans="1:9" ht="34.9" customHeight="1" thickBot="1">
      <c r="A52" s="575" t="s">
        <v>270</v>
      </c>
      <c r="B52" s="109" t="s">
        <v>241</v>
      </c>
      <c r="C52" s="108" t="s">
        <v>242</v>
      </c>
      <c r="D52" s="558" t="s">
        <v>243</v>
      </c>
      <c r="E52" s="559"/>
      <c r="F52" s="558" t="s">
        <v>244</v>
      </c>
      <c r="G52" s="559"/>
      <c r="H52" s="110" t="s">
        <v>245</v>
      </c>
      <c r="I52" s="112" t="s">
        <v>246</v>
      </c>
    </row>
    <row r="53" spans="1:9" ht="120.75" customHeight="1" thickBot="1">
      <c r="A53" s="576"/>
      <c r="B53" s="412">
        <v>330</v>
      </c>
      <c r="C53" s="104"/>
      <c r="D53" s="487"/>
      <c r="E53" s="578"/>
      <c r="F53" s="487"/>
      <c r="G53" s="488"/>
      <c r="H53" s="100"/>
      <c r="I53" s="102"/>
    </row>
    <row r="54" spans="1:9" ht="34.9" customHeight="1" thickBot="1">
      <c r="A54" s="575" t="s">
        <v>271</v>
      </c>
      <c r="B54" s="109" t="s">
        <v>241</v>
      </c>
      <c r="C54" s="108" t="s">
        <v>242</v>
      </c>
      <c r="D54" s="558" t="s">
        <v>243</v>
      </c>
      <c r="E54" s="559"/>
      <c r="F54" s="558" t="s">
        <v>244</v>
      </c>
      <c r="G54" s="559"/>
      <c r="H54" s="110" t="s">
        <v>245</v>
      </c>
      <c r="I54" s="112" t="s">
        <v>246</v>
      </c>
    </row>
    <row r="55" spans="1:9" ht="120.75" customHeight="1" thickBot="1">
      <c r="A55" s="576"/>
      <c r="B55" s="412">
        <v>330</v>
      </c>
      <c r="C55" s="104"/>
      <c r="D55" s="487"/>
      <c r="E55" s="578"/>
      <c r="F55" s="487"/>
      <c r="G55" s="488"/>
      <c r="H55" s="120"/>
      <c r="I55" s="102"/>
    </row>
    <row r="56" spans="1:9" ht="34.9" customHeight="1" thickBot="1">
      <c r="A56" s="575" t="s">
        <v>272</v>
      </c>
      <c r="B56" s="109" t="s">
        <v>241</v>
      </c>
      <c r="C56" s="108" t="s">
        <v>242</v>
      </c>
      <c r="D56" s="558" t="s">
        <v>243</v>
      </c>
      <c r="E56" s="559"/>
      <c r="F56" s="558" t="s">
        <v>244</v>
      </c>
      <c r="G56" s="559"/>
      <c r="H56" s="110" t="s">
        <v>245</v>
      </c>
      <c r="I56" s="112" t="s">
        <v>246</v>
      </c>
    </row>
    <row r="57" spans="1:9" ht="120.75" customHeight="1" thickBot="1">
      <c r="A57" s="576"/>
      <c r="B57" s="412">
        <v>315</v>
      </c>
      <c r="C57" s="104"/>
      <c r="D57" s="487"/>
      <c r="E57" s="488"/>
      <c r="F57" s="487"/>
      <c r="G57" s="488"/>
      <c r="H57" s="100"/>
      <c r="I57" s="100"/>
    </row>
    <row r="58" spans="1:9" ht="34.9" customHeight="1" thickBot="1">
      <c r="A58" s="575" t="s">
        <v>273</v>
      </c>
      <c r="B58" s="109" t="s">
        <v>241</v>
      </c>
      <c r="C58" s="108" t="s">
        <v>242</v>
      </c>
      <c r="D58" s="558" t="s">
        <v>243</v>
      </c>
      <c r="E58" s="559"/>
      <c r="F58" s="558" t="s">
        <v>244</v>
      </c>
      <c r="G58" s="559"/>
      <c r="H58" s="110" t="s">
        <v>245</v>
      </c>
      <c r="I58" s="112" t="s">
        <v>246</v>
      </c>
    </row>
    <row r="59" spans="1:9" ht="120.75" customHeight="1" thickBot="1">
      <c r="A59" s="576"/>
      <c r="B59" s="412">
        <v>310</v>
      </c>
      <c r="C59" s="104"/>
      <c r="D59" s="487"/>
      <c r="E59" s="488"/>
      <c r="F59" s="487"/>
      <c r="G59" s="488"/>
      <c r="H59" s="100"/>
      <c r="I59" s="102"/>
    </row>
    <row r="60" spans="1:9" ht="34.9" customHeight="1" thickBot="1">
      <c r="A60" s="575" t="s">
        <v>274</v>
      </c>
      <c r="B60" s="109" t="s">
        <v>241</v>
      </c>
      <c r="C60" s="108" t="s">
        <v>242</v>
      </c>
      <c r="D60" s="558" t="s">
        <v>243</v>
      </c>
      <c r="E60" s="559"/>
      <c r="F60" s="558" t="s">
        <v>244</v>
      </c>
      <c r="G60" s="559"/>
      <c r="H60" s="110" t="s">
        <v>245</v>
      </c>
      <c r="I60" s="112" t="s">
        <v>246</v>
      </c>
    </row>
    <row r="61" spans="1:9" ht="120.75" customHeight="1" thickBot="1">
      <c r="A61" s="576"/>
      <c r="B61" s="412">
        <v>300</v>
      </c>
      <c r="C61" s="104"/>
      <c r="D61" s="487"/>
      <c r="E61" s="488"/>
      <c r="F61" s="578"/>
      <c r="G61" s="578"/>
      <c r="H61" s="100"/>
      <c r="I61" s="100"/>
    </row>
    <row r="62" spans="1:9" ht="34.9" customHeight="1" thickBot="1">
      <c r="A62" s="575" t="s">
        <v>275</v>
      </c>
      <c r="B62" s="109" t="s">
        <v>241</v>
      </c>
      <c r="C62" s="108" t="s">
        <v>242</v>
      </c>
      <c r="D62" s="558" t="s">
        <v>243</v>
      </c>
      <c r="E62" s="559"/>
      <c r="F62" s="558" t="s">
        <v>244</v>
      </c>
      <c r="G62" s="559"/>
      <c r="H62" s="110" t="s">
        <v>245</v>
      </c>
      <c r="I62" s="112" t="s">
        <v>246</v>
      </c>
    </row>
    <row r="63" spans="1:9" ht="120.75" customHeight="1" thickBot="1">
      <c r="A63" s="576"/>
      <c r="B63" s="412">
        <v>200</v>
      </c>
      <c r="C63" s="104"/>
      <c r="D63" s="487"/>
      <c r="E63" s="488"/>
      <c r="F63" s="487"/>
      <c r="G63" s="488"/>
      <c r="H63" s="100"/>
      <c r="I63" s="100"/>
    </row>
    <row r="64" spans="1:9">
      <c r="B64" s="388">
        <f>+B63+B61+B59+B57+B55+B53+B51+B49+B47+B45+B43+B41</f>
        <v>3000</v>
      </c>
      <c r="C64" s="388">
        <f>+C63+C61+C59+C57+C55+C53+C51+C49+C47+C45+C43+C41</f>
        <v>2006</v>
      </c>
    </row>
    <row r="66" spans="1:9" s="97" customFormat="1" ht="30" customHeight="1">
      <c r="A66" s="68"/>
      <c r="B66" s="68"/>
      <c r="C66" s="68"/>
      <c r="D66" s="364"/>
      <c r="E66" s="68"/>
      <c r="F66" s="68"/>
      <c r="G66" s="68"/>
      <c r="H66" s="68"/>
      <c r="I66" s="68"/>
    </row>
    <row r="67" spans="1:9" ht="34.5" customHeight="1">
      <c r="A67" s="506" t="s">
        <v>278</v>
      </c>
      <c r="B67" s="506"/>
      <c r="C67" s="506"/>
      <c r="D67" s="506"/>
      <c r="E67" s="506"/>
      <c r="F67" s="506"/>
      <c r="G67" s="506"/>
      <c r="H67" s="506"/>
      <c r="I67" s="506"/>
    </row>
    <row r="68" spans="1:9" ht="78" customHeight="1">
      <c r="A68" s="113" t="s">
        <v>279</v>
      </c>
      <c r="B68" s="639" t="s">
        <v>462</v>
      </c>
      <c r="C68" s="640"/>
      <c r="D68" s="639" t="s">
        <v>463</v>
      </c>
      <c r="E68" s="640"/>
      <c r="F68" s="639" t="s">
        <v>282</v>
      </c>
      <c r="G68" s="640"/>
      <c r="H68" s="481" t="s">
        <v>283</v>
      </c>
      <c r="I68" s="482"/>
    </row>
    <row r="69" spans="1:9" ht="40.5" customHeight="1">
      <c r="A69" s="113" t="s">
        <v>284</v>
      </c>
      <c r="B69" s="675">
        <v>0.05</v>
      </c>
      <c r="C69" s="676"/>
      <c r="D69" s="675">
        <v>0.05</v>
      </c>
      <c r="E69" s="676"/>
      <c r="F69" s="641"/>
      <c r="G69" s="642"/>
      <c r="H69" s="643"/>
      <c r="I69" s="644"/>
    </row>
    <row r="70" spans="1:9" ht="30" customHeight="1">
      <c r="A70" s="485" t="s">
        <v>194</v>
      </c>
      <c r="B70" s="168" t="s">
        <v>99</v>
      </c>
      <c r="C70" s="168" t="s">
        <v>242</v>
      </c>
      <c r="D70" s="168" t="s">
        <v>99</v>
      </c>
      <c r="E70" s="168" t="s">
        <v>242</v>
      </c>
      <c r="F70" s="168" t="s">
        <v>99</v>
      </c>
      <c r="G70" s="168" t="s">
        <v>242</v>
      </c>
      <c r="H70" s="168" t="s">
        <v>99</v>
      </c>
      <c r="I70" s="168" t="s">
        <v>242</v>
      </c>
    </row>
    <row r="71" spans="1:9" ht="30" customHeight="1">
      <c r="A71" s="486"/>
      <c r="B71" s="115">
        <f>+B41/D38</f>
        <v>0.01</v>
      </c>
      <c r="C71" s="115">
        <v>0.01</v>
      </c>
      <c r="D71" s="115">
        <v>6.6699999999999995E-2</v>
      </c>
      <c r="E71" s="115">
        <v>6.6699999999999995E-2</v>
      </c>
      <c r="F71" s="121"/>
      <c r="G71" s="116"/>
      <c r="H71" s="121"/>
      <c r="I71" s="116"/>
    </row>
    <row r="72" spans="1:9" ht="110.65" customHeight="1">
      <c r="A72" s="113" t="s">
        <v>285</v>
      </c>
      <c r="B72" s="651" t="s">
        <v>464</v>
      </c>
      <c r="C72" s="652"/>
      <c r="D72" s="651" t="s">
        <v>465</v>
      </c>
      <c r="E72" s="652"/>
      <c r="F72" s="511"/>
      <c r="G72" s="512"/>
      <c r="H72" s="511"/>
      <c r="I72" s="513"/>
    </row>
    <row r="73" spans="1:9" ht="80.25" customHeight="1">
      <c r="A73" s="113" t="s">
        <v>288</v>
      </c>
      <c r="B73" s="493" t="s">
        <v>466</v>
      </c>
      <c r="C73" s="492"/>
      <c r="D73" s="493" t="s">
        <v>467</v>
      </c>
      <c r="E73" s="492"/>
      <c r="F73" s="498"/>
      <c r="G73" s="499"/>
      <c r="H73" s="498"/>
      <c r="I73" s="499"/>
    </row>
    <row r="74" spans="1:9" ht="30.75" customHeight="1">
      <c r="A74" s="485" t="s">
        <v>195</v>
      </c>
      <c r="B74" s="168" t="s">
        <v>99</v>
      </c>
      <c r="C74" s="168" t="s">
        <v>242</v>
      </c>
      <c r="D74" s="168" t="s">
        <v>99</v>
      </c>
      <c r="E74" s="168" t="s">
        <v>242</v>
      </c>
      <c r="F74" s="168" t="s">
        <v>99</v>
      </c>
      <c r="G74" s="168" t="s">
        <v>242</v>
      </c>
      <c r="H74" s="168" t="s">
        <v>99</v>
      </c>
      <c r="I74" s="168" t="s">
        <v>242</v>
      </c>
    </row>
    <row r="75" spans="1:9" ht="30.75" customHeight="1">
      <c r="A75" s="486"/>
      <c r="B75" s="115">
        <f>+B43/D38</f>
        <v>0.03</v>
      </c>
      <c r="C75" s="115">
        <f>+C43/D38</f>
        <v>0.16466666666666666</v>
      </c>
      <c r="D75" s="115">
        <v>6.6699999999999995E-2</v>
      </c>
      <c r="E75" s="115">
        <v>6.6699999999999995E-2</v>
      </c>
      <c r="F75" s="121"/>
      <c r="G75" s="117"/>
      <c r="H75" s="121"/>
      <c r="I75" s="117"/>
    </row>
    <row r="76" spans="1:9" ht="111" customHeight="1">
      <c r="A76" s="113" t="s">
        <v>285</v>
      </c>
      <c r="B76" s="651" t="s">
        <v>468</v>
      </c>
      <c r="C76" s="652"/>
      <c r="D76" s="651" t="s">
        <v>469</v>
      </c>
      <c r="E76" s="652"/>
      <c r="F76" s="511"/>
      <c r="G76" s="512"/>
      <c r="H76" s="554"/>
      <c r="I76" s="555"/>
    </row>
    <row r="77" spans="1:9" ht="80.25" customHeight="1">
      <c r="A77" s="113" t="s">
        <v>288</v>
      </c>
      <c r="B77" s="493" t="s">
        <v>470</v>
      </c>
      <c r="C77" s="492"/>
      <c r="D77" s="493" t="s">
        <v>471</v>
      </c>
      <c r="E77" s="492"/>
      <c r="F77" s="498"/>
      <c r="G77" s="499"/>
      <c r="H77" s="498"/>
      <c r="I77" s="499"/>
    </row>
    <row r="78" spans="1:9" ht="30.75" customHeight="1">
      <c r="A78" s="485" t="s">
        <v>196</v>
      </c>
      <c r="B78" s="168" t="s">
        <v>99</v>
      </c>
      <c r="C78" s="168" t="s">
        <v>242</v>
      </c>
      <c r="D78" s="168" t="s">
        <v>99</v>
      </c>
      <c r="E78" s="168" t="s">
        <v>242</v>
      </c>
      <c r="F78" s="168" t="s">
        <v>99</v>
      </c>
      <c r="G78" s="168" t="s">
        <v>242</v>
      </c>
      <c r="H78" s="168" t="s">
        <v>99</v>
      </c>
      <c r="I78" s="168" t="s">
        <v>242</v>
      </c>
    </row>
    <row r="79" spans="1:9" ht="30.75" customHeight="1">
      <c r="A79" s="486"/>
      <c r="B79" s="115">
        <f>+B45/D38</f>
        <v>7.0000000000000007E-2</v>
      </c>
      <c r="C79" s="115">
        <v>7.0000000000000007E-2</v>
      </c>
      <c r="D79" s="115">
        <v>8.6699999999999999E-2</v>
      </c>
      <c r="E79" s="115">
        <v>8.6699999999999999E-2</v>
      </c>
      <c r="F79" s="307"/>
      <c r="G79" s="117"/>
      <c r="H79" s="121"/>
      <c r="I79" s="117"/>
    </row>
    <row r="80" spans="1:9" ht="121.15" customHeight="1">
      <c r="A80" s="113" t="s">
        <v>285</v>
      </c>
      <c r="B80" s="651" t="s">
        <v>472</v>
      </c>
      <c r="C80" s="652"/>
      <c r="D80" s="651" t="s">
        <v>473</v>
      </c>
      <c r="E80" s="652"/>
      <c r="F80" s="511"/>
      <c r="G80" s="512"/>
      <c r="H80" s="498"/>
      <c r="I80" s="499"/>
    </row>
    <row r="81" spans="1:9" ht="80.25" customHeight="1">
      <c r="A81" s="113" t="s">
        <v>288</v>
      </c>
      <c r="B81" s="491" t="s">
        <v>474</v>
      </c>
      <c r="C81" s="492"/>
      <c r="D81" s="491" t="s">
        <v>475</v>
      </c>
      <c r="E81" s="492"/>
      <c r="F81" s="498"/>
      <c r="G81" s="499"/>
      <c r="H81" s="498"/>
      <c r="I81" s="499"/>
    </row>
    <row r="82" spans="1:9" ht="30.75" customHeight="1">
      <c r="A82" s="485" t="s">
        <v>197</v>
      </c>
      <c r="B82" s="168" t="s">
        <v>99</v>
      </c>
      <c r="C82" s="168" t="s">
        <v>242</v>
      </c>
      <c r="D82" s="168" t="s">
        <v>99</v>
      </c>
      <c r="E82" s="168" t="s">
        <v>242</v>
      </c>
      <c r="F82" s="168" t="s">
        <v>99</v>
      </c>
      <c r="G82" s="168" t="s">
        <v>242</v>
      </c>
      <c r="H82" s="168" t="s">
        <v>99</v>
      </c>
      <c r="I82" s="168" t="s">
        <v>242</v>
      </c>
    </row>
    <row r="83" spans="1:9" ht="30.75" customHeight="1">
      <c r="A83" s="486"/>
      <c r="B83" s="115">
        <f>+B47/D38</f>
        <v>9.5000000000000001E-2</v>
      </c>
      <c r="C83" s="115">
        <v>9.5000000000000001E-2</v>
      </c>
      <c r="D83" s="115">
        <v>8.6699999999999999E-2</v>
      </c>
      <c r="E83" s="115">
        <v>8.6699999999999999E-2</v>
      </c>
      <c r="F83" s="307"/>
      <c r="G83" s="117"/>
      <c r="H83" s="121"/>
      <c r="I83" s="117"/>
    </row>
    <row r="84" spans="1:9" ht="112.15" customHeight="1">
      <c r="A84" s="113" t="s">
        <v>285</v>
      </c>
      <c r="B84" s="651" t="s">
        <v>476</v>
      </c>
      <c r="C84" s="652"/>
      <c r="D84" s="651" t="s">
        <v>477</v>
      </c>
      <c r="E84" s="652"/>
      <c r="F84" s="511"/>
      <c r="G84" s="512"/>
      <c r="H84" s="498"/>
      <c r="I84" s="499"/>
    </row>
    <row r="85" spans="1:9" ht="80.25" customHeight="1">
      <c r="A85" s="113" t="s">
        <v>288</v>
      </c>
      <c r="B85" s="493" t="s">
        <v>478</v>
      </c>
      <c r="C85" s="497"/>
      <c r="D85" s="493" t="s">
        <v>479</v>
      </c>
      <c r="E85" s="492"/>
      <c r="F85" s="498"/>
      <c r="G85" s="499"/>
      <c r="H85" s="498"/>
      <c r="I85" s="499"/>
    </row>
    <row r="86" spans="1:9" ht="30" customHeight="1">
      <c r="A86" s="485" t="s">
        <v>201</v>
      </c>
      <c r="B86" s="168" t="s">
        <v>99</v>
      </c>
      <c r="C86" s="168" t="s">
        <v>242</v>
      </c>
      <c r="D86" s="168" t="s">
        <v>99</v>
      </c>
      <c r="E86" s="168" t="s">
        <v>242</v>
      </c>
      <c r="F86" s="168" t="s">
        <v>99</v>
      </c>
      <c r="G86" s="168" t="s">
        <v>242</v>
      </c>
      <c r="H86" s="168" t="s">
        <v>99</v>
      </c>
      <c r="I86" s="168" t="s">
        <v>242</v>
      </c>
    </row>
    <row r="87" spans="1:9" ht="30" customHeight="1">
      <c r="A87" s="486"/>
      <c r="B87" s="116">
        <f>+B49/D38</f>
        <v>0.11</v>
      </c>
      <c r="C87" s="116">
        <v>0.11</v>
      </c>
      <c r="D87" s="115">
        <v>8.6699999999999999E-2</v>
      </c>
      <c r="E87" s="115">
        <v>8.6699999999999999E-2</v>
      </c>
      <c r="F87" s="307"/>
      <c r="G87" s="117"/>
      <c r="H87" s="121"/>
      <c r="I87" s="117"/>
    </row>
    <row r="88" spans="1:9" ht="121.9" customHeight="1">
      <c r="A88" s="113" t="s">
        <v>285</v>
      </c>
      <c r="B88" s="651" t="s">
        <v>480</v>
      </c>
      <c r="C88" s="652"/>
      <c r="D88" s="651" t="s">
        <v>481</v>
      </c>
      <c r="E88" s="652"/>
      <c r="F88" s="553"/>
      <c r="G88" s="553"/>
      <c r="H88" s="553"/>
      <c r="I88" s="553"/>
    </row>
    <row r="89" spans="1:9" ht="80.25" customHeight="1">
      <c r="A89" s="113" t="s">
        <v>288</v>
      </c>
      <c r="B89" s="493" t="s">
        <v>482</v>
      </c>
      <c r="C89" s="492"/>
      <c r="D89" s="493" t="s">
        <v>483</v>
      </c>
      <c r="E89" s="492"/>
      <c r="F89" s="489"/>
      <c r="G89" s="490"/>
      <c r="H89" s="489"/>
      <c r="I89" s="490"/>
    </row>
    <row r="90" spans="1:9" ht="29.25" customHeight="1">
      <c r="A90" s="485" t="s">
        <v>202</v>
      </c>
      <c r="B90" s="168" t="s">
        <v>99</v>
      </c>
      <c r="C90" s="168" t="s">
        <v>242</v>
      </c>
      <c r="D90" s="168" t="s">
        <v>99</v>
      </c>
      <c r="E90" s="168" t="s">
        <v>242</v>
      </c>
      <c r="F90" s="168" t="s">
        <v>99</v>
      </c>
      <c r="G90" s="168" t="s">
        <v>242</v>
      </c>
      <c r="H90" s="168" t="s">
        <v>99</v>
      </c>
      <c r="I90" s="168" t="s">
        <v>242</v>
      </c>
    </row>
    <row r="91" spans="1:9" ht="29.25" customHeight="1">
      <c r="A91" s="486"/>
      <c r="B91" s="420">
        <f>+B51/D38</f>
        <v>0.09</v>
      </c>
      <c r="C91" s="118"/>
      <c r="D91" s="115">
        <v>8.6699999999999999E-2</v>
      </c>
      <c r="E91" s="116"/>
      <c r="F91" s="307"/>
      <c r="G91" s="117"/>
      <c r="H91" s="121"/>
      <c r="I91" s="117"/>
    </row>
    <row r="92" spans="1:9" ht="80.25" customHeight="1">
      <c r="A92" s="113" t="s">
        <v>285</v>
      </c>
      <c r="B92" s="494"/>
      <c r="C92" s="494"/>
      <c r="D92" s="494"/>
      <c r="E92" s="494"/>
      <c r="F92" s="494"/>
      <c r="G92" s="494"/>
      <c r="H92" s="494"/>
      <c r="I92" s="494"/>
    </row>
    <row r="93" spans="1:9" ht="80.25" customHeight="1">
      <c r="A93" s="113" t="s">
        <v>288</v>
      </c>
      <c r="B93" s="489"/>
      <c r="C93" s="490"/>
      <c r="D93" s="489"/>
      <c r="E93" s="490"/>
      <c r="F93" s="489"/>
      <c r="G93" s="490"/>
      <c r="H93" s="489"/>
      <c r="I93" s="490"/>
    </row>
    <row r="94" spans="1:9" ht="25.15" customHeight="1">
      <c r="A94" s="485" t="s">
        <v>203</v>
      </c>
      <c r="B94" s="168" t="s">
        <v>99</v>
      </c>
      <c r="C94" s="168" t="s">
        <v>242</v>
      </c>
      <c r="D94" s="168" t="s">
        <v>99</v>
      </c>
      <c r="E94" s="168" t="s">
        <v>242</v>
      </c>
      <c r="F94" s="168" t="s">
        <v>99</v>
      </c>
      <c r="G94" s="168" t="s">
        <v>242</v>
      </c>
      <c r="H94" s="168" t="s">
        <v>99</v>
      </c>
      <c r="I94" s="168" t="s">
        <v>242</v>
      </c>
    </row>
    <row r="95" spans="1:9" ht="25.15" customHeight="1">
      <c r="A95" s="486"/>
      <c r="B95" s="420">
        <f>+B53/D38</f>
        <v>0.11</v>
      </c>
      <c r="C95" s="118"/>
      <c r="D95" s="115">
        <v>8.6699999999999999E-2</v>
      </c>
      <c r="E95" s="116"/>
      <c r="F95" s="307"/>
      <c r="G95" s="117"/>
      <c r="H95" s="121"/>
      <c r="I95" s="117"/>
    </row>
    <row r="96" spans="1:9" ht="80.25" customHeight="1">
      <c r="A96" s="113" t="s">
        <v>285</v>
      </c>
      <c r="B96" s="494"/>
      <c r="C96" s="494"/>
      <c r="D96" s="494"/>
      <c r="E96" s="494"/>
      <c r="F96" s="494"/>
      <c r="G96" s="494"/>
      <c r="H96" s="494"/>
      <c r="I96" s="494"/>
    </row>
    <row r="97" spans="1:9" ht="80.25" customHeight="1">
      <c r="A97" s="113" t="s">
        <v>288</v>
      </c>
      <c r="B97" s="489"/>
      <c r="C97" s="490"/>
      <c r="D97" s="489"/>
      <c r="E97" s="490"/>
      <c r="F97" s="489"/>
      <c r="G97" s="490"/>
      <c r="H97" s="489"/>
      <c r="I97" s="490"/>
    </row>
    <row r="98" spans="1:9" ht="25.15" customHeight="1">
      <c r="A98" s="485" t="s">
        <v>204</v>
      </c>
      <c r="B98" s="168" t="s">
        <v>99</v>
      </c>
      <c r="C98" s="168" t="s">
        <v>242</v>
      </c>
      <c r="D98" s="168" t="s">
        <v>99</v>
      </c>
      <c r="E98" s="168" t="s">
        <v>242</v>
      </c>
      <c r="F98" s="168" t="s">
        <v>99</v>
      </c>
      <c r="G98" s="168" t="s">
        <v>242</v>
      </c>
      <c r="H98" s="168" t="s">
        <v>99</v>
      </c>
      <c r="I98" s="168" t="s">
        <v>242</v>
      </c>
    </row>
    <row r="99" spans="1:9" ht="25.15" customHeight="1">
      <c r="A99" s="486"/>
      <c r="B99" s="420">
        <f>+B55/D38</f>
        <v>0.11</v>
      </c>
      <c r="C99" s="118"/>
      <c r="D99" s="115">
        <v>8.6699999999999999E-2</v>
      </c>
      <c r="E99" s="116"/>
      <c r="F99" s="307"/>
      <c r="G99" s="117"/>
      <c r="H99" s="121"/>
      <c r="I99" s="117"/>
    </row>
    <row r="100" spans="1:9" ht="80.25" customHeight="1">
      <c r="A100" s="113" t="s">
        <v>285</v>
      </c>
      <c r="B100" s="494"/>
      <c r="C100" s="494"/>
      <c r="D100" s="494"/>
      <c r="E100" s="494"/>
      <c r="F100" s="494"/>
      <c r="G100" s="494"/>
      <c r="H100" s="494"/>
      <c r="I100" s="494"/>
    </row>
    <row r="101" spans="1:9" ht="80.25" customHeight="1">
      <c r="A101" s="113" t="s">
        <v>288</v>
      </c>
      <c r="B101" s="489"/>
      <c r="C101" s="490"/>
      <c r="D101" s="489"/>
      <c r="E101" s="490"/>
      <c r="F101" s="489"/>
      <c r="G101" s="490"/>
      <c r="H101" s="489"/>
      <c r="I101" s="490"/>
    </row>
    <row r="102" spans="1:9" ht="25.15" customHeight="1">
      <c r="A102" s="485" t="s">
        <v>206</v>
      </c>
      <c r="B102" s="168" t="s">
        <v>99</v>
      </c>
      <c r="C102" s="168" t="s">
        <v>242</v>
      </c>
      <c r="D102" s="168" t="s">
        <v>99</v>
      </c>
      <c r="E102" s="168" t="s">
        <v>242</v>
      </c>
      <c r="F102" s="168" t="s">
        <v>99</v>
      </c>
      <c r="G102" s="168" t="s">
        <v>242</v>
      </c>
      <c r="H102" s="168" t="s">
        <v>99</v>
      </c>
      <c r="I102" s="168" t="s">
        <v>242</v>
      </c>
    </row>
    <row r="103" spans="1:9" ht="25.15" customHeight="1">
      <c r="A103" s="486"/>
      <c r="B103" s="420">
        <f>+B57/D38</f>
        <v>0.105</v>
      </c>
      <c r="C103" s="118"/>
      <c r="D103" s="115">
        <v>8.6699999999999999E-2</v>
      </c>
      <c r="E103" s="116"/>
      <c r="F103" s="307"/>
      <c r="G103" s="117"/>
      <c r="H103" s="121"/>
      <c r="I103" s="117"/>
    </row>
    <row r="104" spans="1:9" ht="80.25" customHeight="1">
      <c r="A104" s="113" t="s">
        <v>285</v>
      </c>
      <c r="B104" s="494"/>
      <c r="C104" s="494"/>
      <c r="D104" s="494"/>
      <c r="E104" s="494"/>
      <c r="F104" s="494"/>
      <c r="G104" s="494"/>
      <c r="H104" s="494"/>
      <c r="I104" s="494"/>
    </row>
    <row r="105" spans="1:9" ht="80.25" customHeight="1">
      <c r="A105" s="113" t="s">
        <v>288</v>
      </c>
      <c r="B105" s="489"/>
      <c r="C105" s="490"/>
      <c r="D105" s="489"/>
      <c r="E105" s="490"/>
      <c r="F105" s="489"/>
      <c r="G105" s="490"/>
      <c r="H105" s="489"/>
      <c r="I105" s="490"/>
    </row>
    <row r="106" spans="1:9" ht="25.15" customHeight="1">
      <c r="A106" s="485" t="s">
        <v>207</v>
      </c>
      <c r="B106" s="168" t="s">
        <v>99</v>
      </c>
      <c r="C106" s="168" t="s">
        <v>242</v>
      </c>
      <c r="D106" s="168" t="s">
        <v>99</v>
      </c>
      <c r="E106" s="168" t="s">
        <v>242</v>
      </c>
      <c r="F106" s="168" t="s">
        <v>99</v>
      </c>
      <c r="G106" s="168" t="s">
        <v>242</v>
      </c>
      <c r="H106" s="168" t="s">
        <v>99</v>
      </c>
      <c r="I106" s="168" t="s">
        <v>242</v>
      </c>
    </row>
    <row r="107" spans="1:9" ht="25.15" customHeight="1">
      <c r="A107" s="486"/>
      <c r="B107" s="420">
        <f>+B59/D38</f>
        <v>0.10333333333333333</v>
      </c>
      <c r="C107" s="118"/>
      <c r="D107" s="115">
        <v>8.6699999999999999E-2</v>
      </c>
      <c r="E107" s="116"/>
      <c r="F107" s="307"/>
      <c r="G107" s="117"/>
      <c r="H107" s="121"/>
      <c r="I107" s="117"/>
    </row>
    <row r="108" spans="1:9" ht="80.25" customHeight="1">
      <c r="A108" s="113" t="s">
        <v>285</v>
      </c>
      <c r="B108" s="494"/>
      <c r="C108" s="494"/>
      <c r="D108" s="494"/>
      <c r="E108" s="494"/>
      <c r="F108" s="494"/>
      <c r="G108" s="494"/>
      <c r="H108" s="494"/>
      <c r="I108" s="494"/>
    </row>
    <row r="109" spans="1:9" ht="80.25" customHeight="1">
      <c r="A109" s="113" t="s">
        <v>288</v>
      </c>
      <c r="B109" s="489"/>
      <c r="C109" s="490"/>
      <c r="D109" s="489"/>
      <c r="E109" s="490"/>
      <c r="F109" s="489"/>
      <c r="G109" s="490"/>
      <c r="H109" s="489"/>
      <c r="I109" s="490"/>
    </row>
    <row r="110" spans="1:9" ht="25.15" customHeight="1">
      <c r="A110" s="485" t="s">
        <v>208</v>
      </c>
      <c r="B110" s="168" t="s">
        <v>99</v>
      </c>
      <c r="C110" s="168" t="s">
        <v>242</v>
      </c>
      <c r="D110" s="168" t="s">
        <v>99</v>
      </c>
      <c r="E110" s="168" t="s">
        <v>242</v>
      </c>
      <c r="F110" s="168" t="s">
        <v>99</v>
      </c>
      <c r="G110" s="168" t="s">
        <v>242</v>
      </c>
      <c r="H110" s="168" t="s">
        <v>99</v>
      </c>
      <c r="I110" s="168" t="s">
        <v>242</v>
      </c>
    </row>
    <row r="111" spans="1:9" ht="25.15" customHeight="1">
      <c r="A111" s="486"/>
      <c r="B111" s="420">
        <f>+B61/D38</f>
        <v>0.1</v>
      </c>
      <c r="C111" s="118"/>
      <c r="D111" s="115">
        <v>8.6699999999999999E-2</v>
      </c>
      <c r="E111" s="116"/>
      <c r="F111" s="307"/>
      <c r="G111" s="117"/>
      <c r="H111" s="121"/>
      <c r="I111" s="117"/>
    </row>
    <row r="112" spans="1:9" ht="80.25" customHeight="1">
      <c r="A112" s="113" t="s">
        <v>285</v>
      </c>
      <c r="B112" s="494"/>
      <c r="C112" s="494"/>
      <c r="D112" s="494"/>
      <c r="E112" s="494"/>
      <c r="F112" s="494"/>
      <c r="G112" s="494"/>
      <c r="H112" s="494"/>
      <c r="I112" s="494"/>
    </row>
    <row r="113" spans="1:9" ht="80.25" customHeight="1">
      <c r="A113" s="113" t="s">
        <v>288</v>
      </c>
      <c r="B113" s="489"/>
      <c r="C113" s="490"/>
      <c r="D113" s="489"/>
      <c r="E113" s="490"/>
      <c r="F113" s="489"/>
      <c r="G113" s="490"/>
      <c r="H113" s="489"/>
      <c r="I113" s="490"/>
    </row>
    <row r="114" spans="1:9" ht="25.15" customHeight="1">
      <c r="A114" s="485" t="s">
        <v>209</v>
      </c>
      <c r="B114" s="168" t="s">
        <v>99</v>
      </c>
      <c r="C114" s="168" t="s">
        <v>242</v>
      </c>
      <c r="D114" s="168" t="s">
        <v>99</v>
      </c>
      <c r="E114" s="168" t="s">
        <v>242</v>
      </c>
      <c r="F114" s="168" t="s">
        <v>99</v>
      </c>
      <c r="G114" s="168" t="s">
        <v>242</v>
      </c>
      <c r="H114" s="168" t="s">
        <v>99</v>
      </c>
      <c r="I114" s="168" t="s">
        <v>242</v>
      </c>
    </row>
    <row r="115" spans="1:9" ht="25.15" customHeight="1">
      <c r="A115" s="486"/>
      <c r="B115" s="423">
        <f>+B63/D38</f>
        <v>6.6666666666666666E-2</v>
      </c>
      <c r="C115" s="282"/>
      <c r="D115" s="115">
        <v>8.6699999999999999E-2</v>
      </c>
      <c r="E115" s="282"/>
      <c r="F115" s="307"/>
      <c r="G115" s="283"/>
      <c r="H115" s="282"/>
      <c r="I115" s="283"/>
    </row>
    <row r="116" spans="1:9" ht="80.25" customHeight="1">
      <c r="A116" s="113" t="s">
        <v>285</v>
      </c>
      <c r="B116" s="583"/>
      <c r="C116" s="583"/>
      <c r="D116" s="583"/>
      <c r="E116" s="583"/>
      <c r="F116" s="583"/>
      <c r="G116" s="583"/>
      <c r="H116" s="583"/>
      <c r="I116" s="583"/>
    </row>
    <row r="117" spans="1:9" ht="80.25" customHeight="1">
      <c r="A117" s="113" t="s">
        <v>288</v>
      </c>
      <c r="B117" s="489"/>
      <c r="C117" s="490"/>
      <c r="D117" s="489"/>
      <c r="E117" s="490"/>
      <c r="F117" s="489"/>
      <c r="G117" s="490"/>
      <c r="H117" s="489"/>
      <c r="I117" s="490"/>
    </row>
    <row r="118" spans="1:9" ht="16.899999999999999">
      <c r="A118" s="114" t="s">
        <v>307</v>
      </c>
      <c r="B118" s="119">
        <f>(B71+B75+B79+B83+B87+B91+B95+B99+B103+B107+B111+B115)</f>
        <v>0.99999999999999989</v>
      </c>
      <c r="C118" s="119">
        <f t="shared" ref="C118:I118" si="1">(C71+C75+C79+C83+C87+C91+C95+C99+C103+C107+C111+C115)</f>
        <v>0.44966666666666666</v>
      </c>
      <c r="D118" s="366">
        <f>(D71+D75+D79+D83+D87+D91+D95+D99+D103+D107+D111+D115)</f>
        <v>1.0004</v>
      </c>
      <c r="E118" s="119">
        <f t="shared" si="1"/>
        <v>0.39349999999999996</v>
      </c>
      <c r="F118" s="119">
        <f t="shared" si="1"/>
        <v>0</v>
      </c>
      <c r="G118" s="119">
        <f t="shared" si="1"/>
        <v>0</v>
      </c>
      <c r="H118" s="119">
        <f t="shared" si="1"/>
        <v>0</v>
      </c>
      <c r="I118" s="119">
        <f t="shared" si="1"/>
        <v>0</v>
      </c>
    </row>
    <row r="123" spans="1:9" ht="37.5" customHeight="1"/>
    <row r="124" spans="1:9" ht="19.5" customHeight="1"/>
    <row r="125" spans="1:9" ht="19.5" customHeight="1"/>
    <row r="126" spans="1:9" ht="34.5" customHeight="1"/>
    <row r="127" spans="1:9" ht="15" customHeight="1"/>
    <row r="128" spans="1:9" ht="15.75" customHeight="1"/>
  </sheetData>
  <mergeCells count="211">
    <mergeCell ref="B6:K6"/>
    <mergeCell ref="M6:O6"/>
    <mergeCell ref="M1:O1"/>
    <mergeCell ref="M2:O2"/>
    <mergeCell ref="M3:O3"/>
    <mergeCell ref="M4:O4"/>
    <mergeCell ref="A1:A4"/>
    <mergeCell ref="B1:L1"/>
    <mergeCell ref="B2:L2"/>
    <mergeCell ref="B3:L3"/>
    <mergeCell ref="B4:L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A102:A103"/>
    <mergeCell ref="B104:C104"/>
    <mergeCell ref="D104:E104"/>
    <mergeCell ref="F104:G104"/>
    <mergeCell ref="H104:I104"/>
    <mergeCell ref="B105:C105"/>
    <mergeCell ref="D105:E105"/>
    <mergeCell ref="F105:G105"/>
    <mergeCell ref="H105:I105"/>
    <mergeCell ref="A106:A107"/>
    <mergeCell ref="B108:C108"/>
    <mergeCell ref="D108:E108"/>
    <mergeCell ref="F108:G108"/>
    <mergeCell ref="H108:I108"/>
    <mergeCell ref="B109:C109"/>
    <mergeCell ref="D109:E109"/>
    <mergeCell ref="F109:G109"/>
    <mergeCell ref="H109:I109"/>
    <mergeCell ref="A110:A111"/>
    <mergeCell ref="B112:C112"/>
    <mergeCell ref="D112:E112"/>
    <mergeCell ref="F112:G112"/>
    <mergeCell ref="H112:I112"/>
    <mergeCell ref="B113:C113"/>
    <mergeCell ref="D113:E113"/>
    <mergeCell ref="F113:G113"/>
    <mergeCell ref="H113:I113"/>
    <mergeCell ref="A114:A115"/>
    <mergeCell ref="B116:C116"/>
    <mergeCell ref="D116:E116"/>
    <mergeCell ref="F116:G116"/>
    <mergeCell ref="H116:I116"/>
    <mergeCell ref="B117:C117"/>
    <mergeCell ref="D117:E117"/>
    <mergeCell ref="F117:G117"/>
    <mergeCell ref="H117:I117"/>
  </mergeCells>
  <hyperlinks>
    <hyperlink ref="B73" r:id="rId1" xr:uid="{81BE645B-873E-2F4F-8F05-EE9F71CCBEAF}"/>
    <hyperlink ref="D73" r:id="rId2" xr:uid="{002A0AE7-0190-004F-B998-553B33DC3C4B}"/>
    <hyperlink ref="B77" r:id="rId3" xr:uid="{925937B2-FFA7-8748-9635-8272CD74C09E}"/>
    <hyperlink ref="D77" r:id="rId4" xr:uid="{ACC83ADC-2D06-5C47-A20C-916902C2DFFF}"/>
    <hyperlink ref="B81" r:id="rId5" xr:uid="{5E64686E-595E-934A-9F60-7B0956C20CF7}"/>
    <hyperlink ref="D81" r:id="rId6" xr:uid="{BDF19977-63E5-5D4C-A475-FFFB84CEDFA3}"/>
    <hyperlink ref="B85" r:id="rId7" xr:uid="{53680751-1053-6A47-96EE-796BA071E430}"/>
    <hyperlink ref="D85" r:id="rId8" xr:uid="{E79FD164-0409-1842-BD93-7CD11B6E5E47}"/>
    <hyperlink ref="B89" r:id="rId9" xr:uid="{63C28E67-8A35-0E44-B14D-F1C1EB2CE6FA}"/>
    <hyperlink ref="D89" r:id="rId10" xr:uid="{B288EA44-E55F-8B49-9C36-F88E4A7D10B8}"/>
  </hyperlinks>
  <pageMargins left="0.25" right="0.25" top="0.75" bottom="0.75" header="0.3" footer="0.3"/>
  <pageSetup scale="24" fitToHeight="0" orientation="landscape" r:id="rId11"/>
  <rowBreaks count="1" manualBreakCount="1">
    <brk id="99" max="14" man="1"/>
  </rowBreaks>
  <ignoredErrors>
    <ignoredError sqref="N26:N31" emptyCellReference="1"/>
  </ignoredErrors>
  <drawing r:id="rId12"/>
  <legacyDrawing r:id="rId1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11691A7-389E-4EC9-9A58-1ABCC4C6845C}">
          <x14:formula1>
            <xm:f>Listas!$B$2:$B$4</xm:f>
          </x14:formula1>
          <xm:sqref>H37:I38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8"/>
  <sheetViews>
    <sheetView view="pageBreakPreview" zoomScale="60" zoomScaleNormal="100" workbookViewId="0">
      <selection activeCell="D17" sqref="D17:H17"/>
    </sheetView>
  </sheetViews>
  <sheetFormatPr defaultColWidth="8.7109375" defaultRowHeight="13.9"/>
  <cols>
    <col min="1" max="1" width="3.28515625" style="272" customWidth="1"/>
    <col min="2" max="2" width="9.28515625" style="272" customWidth="1"/>
    <col min="3" max="3" width="5.7109375" style="272" customWidth="1"/>
    <col min="4" max="4" width="6.7109375" style="272" customWidth="1"/>
    <col min="5" max="5" width="5.7109375" style="272" customWidth="1"/>
    <col min="6" max="6" width="10.28515625" style="272" customWidth="1"/>
    <col min="7" max="7" width="2.140625" style="272" customWidth="1"/>
    <col min="8" max="8" width="18.7109375" style="272" customWidth="1"/>
    <col min="9" max="9" width="12.7109375" style="272" customWidth="1"/>
    <col min="10" max="10" width="6.7109375" style="272" customWidth="1"/>
    <col min="11" max="11" width="18.7109375" style="272" customWidth="1"/>
    <col min="12" max="12" width="25.7109375" style="272" customWidth="1"/>
    <col min="13" max="16384" width="8.7109375" style="272"/>
  </cols>
  <sheetData>
    <row r="1" spans="1:12" ht="18.75" customHeight="1">
      <c r="A1" s="704"/>
      <c r="B1" s="705"/>
      <c r="C1" s="705"/>
      <c r="D1" s="705"/>
      <c r="E1" s="706"/>
      <c r="F1" s="713" t="s">
        <v>484</v>
      </c>
      <c r="G1" s="714"/>
      <c r="H1" s="714"/>
      <c r="I1" s="714"/>
      <c r="J1" s="714"/>
      <c r="K1" s="714"/>
      <c r="L1" s="271"/>
    </row>
    <row r="2" spans="1:12" ht="18.75" customHeight="1">
      <c r="A2" s="707"/>
      <c r="B2" s="708"/>
      <c r="C2" s="708"/>
      <c r="D2" s="708"/>
      <c r="E2" s="709"/>
      <c r="F2" s="715"/>
      <c r="G2" s="716"/>
      <c r="H2" s="716"/>
      <c r="I2" s="716"/>
      <c r="J2" s="716"/>
      <c r="K2" s="716"/>
      <c r="L2" s="271"/>
    </row>
    <row r="3" spans="1:12" ht="18.75" customHeight="1">
      <c r="A3" s="707"/>
      <c r="B3" s="708"/>
      <c r="C3" s="708"/>
      <c r="D3" s="708"/>
      <c r="E3" s="709"/>
      <c r="F3" s="713" t="s">
        <v>485</v>
      </c>
      <c r="G3" s="714"/>
      <c r="H3" s="714"/>
      <c r="I3" s="714"/>
      <c r="J3" s="714"/>
      <c r="K3" s="714"/>
      <c r="L3" s="271"/>
    </row>
    <row r="4" spans="1:12" ht="18.75" customHeight="1">
      <c r="A4" s="710"/>
      <c r="B4" s="711"/>
      <c r="C4" s="711"/>
      <c r="D4" s="711"/>
      <c r="E4" s="712"/>
      <c r="F4" s="715"/>
      <c r="G4" s="716"/>
      <c r="H4" s="716"/>
      <c r="I4" s="716"/>
      <c r="J4" s="716"/>
      <c r="K4" s="716"/>
      <c r="L4" s="271"/>
    </row>
    <row r="5" spans="1:12" ht="15.75" customHeight="1">
      <c r="A5" s="685" t="s">
        <v>486</v>
      </c>
      <c r="B5" s="686"/>
      <c r="C5" s="686"/>
      <c r="D5" s="686"/>
      <c r="E5" s="686"/>
      <c r="F5" s="686"/>
      <c r="G5" s="686"/>
      <c r="H5" s="686"/>
      <c r="I5" s="686"/>
      <c r="J5" s="686"/>
      <c r="K5" s="686"/>
      <c r="L5" s="699"/>
    </row>
    <row r="6" spans="1:12" ht="23.25" customHeight="1">
      <c r="A6" s="685" t="s">
        <v>487</v>
      </c>
      <c r="B6" s="686"/>
      <c r="C6" s="687"/>
      <c r="D6" s="680" t="s">
        <v>12</v>
      </c>
      <c r="E6" s="681"/>
      <c r="F6" s="681"/>
      <c r="G6" s="681"/>
      <c r="H6" s="682"/>
      <c r="I6" s="685" t="s">
        <v>488</v>
      </c>
      <c r="J6" s="687"/>
      <c r="K6" s="680" t="s">
        <v>37</v>
      </c>
      <c r="L6" s="682"/>
    </row>
    <row r="7" spans="1:12" ht="17.649999999999999" customHeight="1">
      <c r="A7" s="685" t="s">
        <v>489</v>
      </c>
      <c r="B7" s="686"/>
      <c r="C7" s="687"/>
      <c r="D7" s="680" t="s">
        <v>26</v>
      </c>
      <c r="E7" s="681"/>
      <c r="F7" s="681"/>
      <c r="G7" s="681"/>
      <c r="H7" s="682"/>
      <c r="I7" s="685" t="s">
        <v>98</v>
      </c>
      <c r="J7" s="687"/>
      <c r="K7" s="680" t="s">
        <v>15</v>
      </c>
      <c r="L7" s="682"/>
    </row>
    <row r="8" spans="1:12" ht="35.65" customHeight="1">
      <c r="A8" s="685" t="s">
        <v>490</v>
      </c>
      <c r="B8" s="686"/>
      <c r="C8" s="687"/>
      <c r="D8" s="680" t="s">
        <v>59</v>
      </c>
      <c r="E8" s="681"/>
      <c r="F8" s="681"/>
      <c r="G8" s="681"/>
      <c r="H8" s="682"/>
      <c r="I8" s="685" t="s">
        <v>491</v>
      </c>
      <c r="J8" s="687"/>
      <c r="K8" s="680" t="s">
        <v>73</v>
      </c>
      <c r="L8" s="682"/>
    </row>
    <row r="9" spans="1:12" ht="15.75" customHeight="1">
      <c r="A9" s="698" t="s">
        <v>492</v>
      </c>
      <c r="B9" s="691"/>
      <c r="C9" s="691"/>
      <c r="D9" s="691"/>
      <c r="E9" s="686"/>
      <c r="F9" s="686"/>
      <c r="G9" s="686"/>
      <c r="H9" s="686"/>
      <c r="I9" s="686"/>
      <c r="J9" s="686"/>
      <c r="K9" s="686"/>
      <c r="L9" s="699"/>
    </row>
    <row r="10" spans="1:12" ht="15.75" customHeight="1">
      <c r="A10" s="683" t="s">
        <v>493</v>
      </c>
      <c r="B10" s="683"/>
      <c r="C10" s="683"/>
      <c r="D10" s="683"/>
      <c r="E10" s="684" t="str">
        <f>+ACTIVIDAD_1!B13</f>
        <v>Iniciar 4600 casos de representación jurídica asignados por el Comité Técnico de Representación Jurídica</v>
      </c>
      <c r="F10" s="684"/>
      <c r="G10" s="684"/>
      <c r="H10" s="684"/>
      <c r="I10" s="684"/>
      <c r="J10" s="684"/>
      <c r="K10" s="684"/>
      <c r="L10" s="684"/>
    </row>
    <row r="11" spans="1:12" ht="34.5" customHeight="1">
      <c r="A11" s="700" t="s">
        <v>494</v>
      </c>
      <c r="B11" s="701"/>
      <c r="C11" s="701"/>
      <c r="D11" s="699"/>
      <c r="E11" s="702" t="str">
        <f>+ACTIVIDAD_1!I17</f>
        <v xml:space="preserve">Número de casos de representación jurídica asignados por el Comité Técnico de Representación Jurídica - CTRJ. </v>
      </c>
      <c r="F11" s="684"/>
      <c r="G11" s="684"/>
      <c r="H11" s="684"/>
      <c r="I11" s="684"/>
      <c r="J11" s="684"/>
      <c r="K11" s="684"/>
      <c r="L11" s="703"/>
    </row>
    <row r="12" spans="1:12" ht="47.25" customHeight="1">
      <c r="A12" s="685" t="s">
        <v>495</v>
      </c>
      <c r="B12" s="686"/>
      <c r="C12" s="686"/>
      <c r="D12" s="687"/>
      <c r="E12" s="702" t="s">
        <v>496</v>
      </c>
      <c r="F12" s="684"/>
      <c r="G12" s="684"/>
      <c r="H12" s="684"/>
      <c r="I12" s="684"/>
      <c r="J12" s="684"/>
      <c r="K12" s="684"/>
      <c r="L12" s="703"/>
    </row>
    <row r="13" spans="1:12" ht="28.5" customHeight="1">
      <c r="A13" s="685" t="s">
        <v>497</v>
      </c>
      <c r="B13" s="686"/>
      <c r="C13" s="687"/>
      <c r="D13" s="680" t="s">
        <v>498</v>
      </c>
      <c r="E13" s="681"/>
      <c r="F13" s="681"/>
      <c r="G13" s="681"/>
      <c r="H13" s="682"/>
      <c r="I13" s="685" t="s">
        <v>499</v>
      </c>
      <c r="J13" s="687"/>
      <c r="K13" s="680" t="s">
        <v>49</v>
      </c>
      <c r="L13" s="682"/>
    </row>
    <row r="14" spans="1:12" ht="15.75" customHeight="1">
      <c r="A14" s="685" t="s">
        <v>500</v>
      </c>
      <c r="B14" s="686"/>
      <c r="C14" s="686"/>
      <c r="D14" s="686"/>
      <c r="E14" s="686"/>
      <c r="F14" s="686"/>
      <c r="G14" s="686"/>
      <c r="H14" s="686"/>
      <c r="I14" s="686"/>
      <c r="J14" s="686"/>
      <c r="K14" s="686"/>
      <c r="L14" s="699"/>
    </row>
    <row r="15" spans="1:12" ht="25.5" customHeight="1">
      <c r="A15" s="685" t="s">
        <v>501</v>
      </c>
      <c r="B15" s="686"/>
      <c r="C15" s="687"/>
      <c r="D15" s="680" t="s">
        <v>19</v>
      </c>
      <c r="E15" s="681"/>
      <c r="F15" s="681"/>
      <c r="G15" s="681"/>
      <c r="H15" s="682"/>
      <c r="I15" s="685" t="s">
        <v>502</v>
      </c>
      <c r="J15" s="687"/>
      <c r="K15" s="680" t="s">
        <v>20</v>
      </c>
      <c r="L15" s="682"/>
    </row>
    <row r="16" spans="1:12" ht="25.5" customHeight="1">
      <c r="A16" s="685" t="s">
        <v>503</v>
      </c>
      <c r="B16" s="686"/>
      <c r="C16" s="687"/>
      <c r="D16" s="695">
        <f>+ACTIVIDAD_1!D38</f>
        <v>1550</v>
      </c>
      <c r="E16" s="696"/>
      <c r="F16" s="696"/>
      <c r="G16" s="696"/>
      <c r="H16" s="697"/>
      <c r="I16" s="685" t="s">
        <v>237</v>
      </c>
      <c r="J16" s="687"/>
      <c r="K16" s="680" t="s">
        <v>21</v>
      </c>
      <c r="L16" s="682"/>
    </row>
    <row r="17" spans="1:12" ht="27.4" customHeight="1">
      <c r="A17" s="685" t="s">
        <v>504</v>
      </c>
      <c r="B17" s="686"/>
      <c r="C17" s="687"/>
      <c r="D17" s="680" t="s">
        <v>498</v>
      </c>
      <c r="E17" s="681"/>
      <c r="F17" s="681"/>
      <c r="G17" s="681"/>
      <c r="H17" s="682"/>
      <c r="I17" s="688"/>
      <c r="J17" s="690"/>
      <c r="K17" s="690"/>
      <c r="L17" s="689"/>
    </row>
    <row r="18" spans="1:12" ht="12" customHeight="1">
      <c r="A18" s="278" t="s">
        <v>505</v>
      </c>
      <c r="B18" s="278" t="s">
        <v>506</v>
      </c>
      <c r="C18" s="685" t="s">
        <v>507</v>
      </c>
      <c r="D18" s="686"/>
      <c r="E18" s="686"/>
      <c r="F18" s="686"/>
      <c r="G18" s="687"/>
      <c r="H18" s="685" t="s">
        <v>508</v>
      </c>
      <c r="I18" s="687"/>
      <c r="J18" s="685" t="s">
        <v>509</v>
      </c>
      <c r="K18" s="687"/>
      <c r="L18" s="278" t="s">
        <v>510</v>
      </c>
    </row>
    <row r="19" spans="1:12" ht="98.25" customHeight="1">
      <c r="A19" s="273">
        <v>1</v>
      </c>
      <c r="B19" s="274" t="s">
        <v>498</v>
      </c>
      <c r="C19" s="680" t="s">
        <v>511</v>
      </c>
      <c r="D19" s="681"/>
      <c r="E19" s="681"/>
      <c r="F19" s="681"/>
      <c r="G19" s="682"/>
      <c r="H19" s="680" t="s">
        <v>512</v>
      </c>
      <c r="I19" s="682"/>
      <c r="J19" s="688" t="s">
        <v>22</v>
      </c>
      <c r="K19" s="689"/>
      <c r="L19" s="274" t="s">
        <v>513</v>
      </c>
    </row>
    <row r="20" spans="1:12" ht="34.15" customHeight="1">
      <c r="A20" s="273">
        <v>2</v>
      </c>
      <c r="B20" s="274"/>
      <c r="C20" s="680"/>
      <c r="D20" s="681"/>
      <c r="E20" s="681"/>
      <c r="F20" s="681"/>
      <c r="G20" s="682"/>
      <c r="H20" s="680"/>
      <c r="I20" s="682"/>
      <c r="J20" s="688"/>
      <c r="K20" s="689"/>
      <c r="L20" s="274"/>
    </row>
    <row r="21" spans="1:12" ht="34.15" customHeight="1">
      <c r="A21" s="273">
        <v>3</v>
      </c>
      <c r="B21" s="274"/>
      <c r="C21" s="680"/>
      <c r="D21" s="681"/>
      <c r="E21" s="681"/>
      <c r="F21" s="681"/>
      <c r="G21" s="682"/>
      <c r="H21" s="680"/>
      <c r="I21" s="682"/>
      <c r="J21" s="688"/>
      <c r="K21" s="689"/>
      <c r="L21" s="274"/>
    </row>
    <row r="22" spans="1:12" ht="25.5" customHeight="1">
      <c r="A22" s="278" t="s">
        <v>505</v>
      </c>
      <c r="B22" s="685" t="s">
        <v>514</v>
      </c>
      <c r="C22" s="686"/>
      <c r="D22" s="686"/>
      <c r="E22" s="686"/>
      <c r="F22" s="686"/>
      <c r="G22" s="686"/>
      <c r="H22" s="686"/>
      <c r="I22" s="686"/>
      <c r="J22" s="686"/>
      <c r="K22" s="687"/>
      <c r="L22" s="278" t="s">
        <v>515</v>
      </c>
    </row>
    <row r="23" spans="1:12" ht="28.15" customHeight="1">
      <c r="A23" s="273">
        <v>1</v>
      </c>
      <c r="B23" s="680" t="s">
        <v>516</v>
      </c>
      <c r="C23" s="681"/>
      <c r="D23" s="681"/>
      <c r="E23" s="681"/>
      <c r="F23" s="681"/>
      <c r="G23" s="681"/>
      <c r="H23" s="681"/>
      <c r="I23" s="681"/>
      <c r="J23" s="681"/>
      <c r="K23" s="682"/>
      <c r="L23" s="274" t="s">
        <v>22</v>
      </c>
    </row>
    <row r="24" spans="1:12" ht="15.75" customHeight="1">
      <c r="A24" s="685" t="s">
        <v>517</v>
      </c>
      <c r="B24" s="686"/>
      <c r="C24" s="686"/>
      <c r="D24" s="686"/>
      <c r="E24" s="686"/>
      <c r="F24" s="691"/>
      <c r="G24" s="691"/>
      <c r="H24" s="686"/>
      <c r="I24" s="691"/>
      <c r="J24" s="691"/>
      <c r="K24" s="686"/>
      <c r="L24" s="692"/>
    </row>
    <row r="25" spans="1:12" ht="26.25" customHeight="1">
      <c r="A25" s="685" t="s">
        <v>518</v>
      </c>
      <c r="B25" s="686"/>
      <c r="C25" s="687"/>
      <c r="D25" s="680">
        <v>485</v>
      </c>
      <c r="E25" s="681"/>
      <c r="F25" s="683" t="s">
        <v>519</v>
      </c>
      <c r="G25" s="683"/>
      <c r="H25" s="285">
        <v>2024</v>
      </c>
      <c r="I25" s="683" t="s">
        <v>520</v>
      </c>
      <c r="J25" s="683"/>
      <c r="L25" s="284" t="s">
        <v>521</v>
      </c>
    </row>
    <row r="26" spans="1:12" ht="26.25" customHeight="1">
      <c r="A26" s="685" t="s">
        <v>522</v>
      </c>
      <c r="B26" s="686"/>
      <c r="C26" s="687"/>
      <c r="D26" s="680" t="s">
        <v>523</v>
      </c>
      <c r="E26" s="681"/>
      <c r="F26" s="693"/>
      <c r="G26" s="693"/>
      <c r="H26" s="681"/>
      <c r="I26" s="693"/>
      <c r="J26" s="693"/>
      <c r="K26" s="681"/>
      <c r="L26" s="694"/>
    </row>
    <row r="27" spans="1:12" ht="45.75" customHeight="1">
      <c r="A27" s="685" t="s">
        <v>524</v>
      </c>
      <c r="B27" s="686"/>
      <c r="C27" s="687"/>
      <c r="D27" s="688" t="s">
        <v>525</v>
      </c>
      <c r="E27" s="690"/>
      <c r="F27" s="690"/>
      <c r="G27" s="690"/>
      <c r="H27" s="690"/>
      <c r="I27" s="690"/>
      <c r="J27" s="690"/>
      <c r="K27" s="690"/>
      <c r="L27" s="689"/>
    </row>
    <row r="28" spans="1:12" ht="17.649999999999999" customHeight="1">
      <c r="A28" s="685" t="s">
        <v>526</v>
      </c>
      <c r="B28" s="686"/>
      <c r="C28" s="687"/>
      <c r="D28" s="680"/>
      <c r="E28" s="681"/>
      <c r="F28" s="681"/>
      <c r="G28" s="681"/>
      <c r="H28" s="681"/>
      <c r="I28" s="681"/>
      <c r="J28" s="681"/>
      <c r="K28" s="681"/>
      <c r="L28" s="68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3:C13"/>
    <mergeCell ref="D13:H13"/>
    <mergeCell ref="I13:J13"/>
    <mergeCell ref="K13:L13"/>
    <mergeCell ref="A14:L14"/>
    <mergeCell ref="A9:L9"/>
    <mergeCell ref="A11:D11"/>
    <mergeCell ref="E11:L11"/>
    <mergeCell ref="A12:D12"/>
    <mergeCell ref="E12:L12"/>
    <mergeCell ref="H21:I21"/>
    <mergeCell ref="J21:K21"/>
    <mergeCell ref="I15:J15"/>
    <mergeCell ref="K15:L15"/>
    <mergeCell ref="A17:C17"/>
    <mergeCell ref="D17:H17"/>
    <mergeCell ref="I17:L17"/>
    <mergeCell ref="A16:C16"/>
    <mergeCell ref="D16:H16"/>
    <mergeCell ref="I16:J16"/>
    <mergeCell ref="K16:L16"/>
    <mergeCell ref="A15:C15"/>
    <mergeCell ref="D15:H15"/>
    <mergeCell ref="A27:C27"/>
    <mergeCell ref="D27:L27"/>
    <mergeCell ref="A28:C28"/>
    <mergeCell ref="D28:L28"/>
    <mergeCell ref="A24:L24"/>
    <mergeCell ref="A25:C25"/>
    <mergeCell ref="I25:J25"/>
    <mergeCell ref="A26:C26"/>
    <mergeCell ref="D26:L26"/>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B741A-7D85-4CE2-B139-98A37B65EAC8}"/>
</file>

<file path=customXml/itemProps2.xml><?xml version="1.0" encoding="utf-8"?>
<ds:datastoreItem xmlns:ds="http://schemas.openxmlformats.org/officeDocument/2006/customXml" ds:itemID="{86DF42AC-621A-4FD6-A717-C7CE8120403C}"/>
</file>

<file path=customXml/itemProps3.xml><?xml version="1.0" encoding="utf-8"?>
<ds:datastoreItem xmlns:ds="http://schemas.openxmlformats.org/officeDocument/2006/customXml" ds:itemID="{424D544D-E8DA-422F-9D4F-04A0A303E7C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Nelly García Báez</cp:lastModifiedBy>
  <cp:revision/>
  <dcterms:created xsi:type="dcterms:W3CDTF">2016-04-29T15:11:54Z</dcterms:created>
  <dcterms:modified xsi:type="dcterms:W3CDTF">2026-06-23T17:40:48Z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