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updateLinks="always"/>
  <mc:AlternateContent xmlns:mc="http://schemas.openxmlformats.org/markup-compatibility/2006">
    <mc:Choice Requires="x15">
      <x15ac:absPath xmlns:x15ac="http://schemas.microsoft.com/office/spreadsheetml/2010/11/ac" url="C:\Users\LEGION 5\Downloads\"/>
    </mc:Choice>
  </mc:AlternateContent>
  <xr:revisionPtr revIDLastSave="4" documentId="13_ncr:1_{0FEB5815-1FF9-4F52-9EF1-603215999AE7}" xr6:coauthVersionLast="47" xr6:coauthVersionMax="47" xr10:uidLastSave="{301C2D0B-0685-4EB2-AEE0-515439B344D0}"/>
  <bookViews>
    <workbookView xWindow="-108" yWindow="-108" windowWidth="23256" windowHeight="12456" tabRatio="731" firstSheet="1" activeTab="3"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0" l="1"/>
  <c r="AA44" i="41"/>
  <c r="C62" i="49"/>
  <c r="F24" i="47"/>
  <c r="L15" i="47"/>
  <c r="F26" i="47"/>
  <c r="I18" i="47"/>
  <c r="I15" i="47"/>
  <c r="F18" i="47"/>
  <c r="F15" i="47"/>
  <c r="Z24" i="41"/>
  <c r="AC23" i="41"/>
  <c r="AB23" i="41"/>
  <c r="I26" i="47"/>
  <c r="I24" i="47"/>
  <c r="H26" i="47"/>
  <c r="H24" i="47"/>
  <c r="G26" i="47"/>
  <c r="G24" i="47"/>
  <c r="Z23" i="41"/>
  <c r="Y23" i="41"/>
  <c r="AC43" i="41" l="1"/>
  <c r="AB43" i="41"/>
  <c r="AC42" i="41"/>
  <c r="AB42" i="41"/>
  <c r="AC41" i="41"/>
  <c r="AB41" i="41"/>
  <c r="AC40" i="41"/>
  <c r="AB40" i="41"/>
  <c r="AC39" i="41"/>
  <c r="AB39" i="41"/>
  <c r="AC38" i="41"/>
  <c r="AB38" i="41"/>
  <c r="AC37" i="41"/>
  <c r="AB37" i="41"/>
  <c r="AC36" i="41"/>
  <c r="AB36" i="41"/>
  <c r="AC35" i="41"/>
  <c r="AB35" i="41"/>
  <c r="AC34" i="41"/>
  <c r="AB34" i="41"/>
  <c r="AC33" i="41"/>
  <c r="AB33" i="41"/>
  <c r="AC32" i="41"/>
  <c r="AB32" i="41"/>
  <c r="AC31" i="41"/>
  <c r="AB31" i="41"/>
  <c r="AC30" i="41"/>
  <c r="AB30" i="41"/>
  <c r="AC29" i="41"/>
  <c r="AB29" i="41"/>
  <c r="AC28" i="41"/>
  <c r="AB28" i="41"/>
  <c r="AC27" i="41"/>
  <c r="AB27" i="41"/>
  <c r="AC26" i="41"/>
  <c r="AB26" i="41"/>
  <c r="AC25" i="41"/>
  <c r="AB25" i="41"/>
  <c r="AC24" i="41"/>
  <c r="AC44" i="41" s="1"/>
  <c r="AB24" i="41"/>
  <c r="AB44" i="41" s="1"/>
  <c r="D24" i="47"/>
  <c r="X44" i="41" l="1"/>
  <c r="X23" i="41"/>
  <c r="E26" i="47"/>
  <c r="D26" i="47"/>
  <c r="E24" i="47"/>
  <c r="N26" i="49"/>
  <c r="U23" i="41"/>
  <c r="U44" i="41"/>
  <c r="S24" i="41"/>
  <c r="W23" i="41"/>
  <c r="V23" i="41"/>
  <c r="K18" i="47"/>
  <c r="J18" i="47"/>
  <c r="K15" i="47"/>
  <c r="J15" i="47"/>
  <c r="N29" i="49"/>
  <c r="T44" i="41"/>
  <c r="T34" i="41"/>
  <c r="T32" i="41"/>
  <c r="T25" i="41"/>
  <c r="T26" i="41"/>
  <c r="T27" i="41"/>
  <c r="T28" i="41"/>
  <c r="T29" i="41"/>
  <c r="T30" i="41"/>
  <c r="T31" i="41"/>
  <c r="T33" i="41"/>
  <c r="T35" i="41"/>
  <c r="T36" i="41"/>
  <c r="T37" i="41"/>
  <c r="T38" i="41"/>
  <c r="T39" i="41"/>
  <c r="T40" i="41"/>
  <c r="T41" i="41"/>
  <c r="T42" i="41"/>
  <c r="T43" i="41"/>
  <c r="T24" i="41"/>
  <c r="Z25" i="41" l="1"/>
  <c r="Z28" i="41"/>
  <c r="Z31" i="41"/>
  <c r="Z32" i="41"/>
  <c r="Z35" i="41"/>
  <c r="Z36" i="41"/>
  <c r="Z39" i="41"/>
  <c r="Z40" i="41"/>
  <c r="Z43" i="41"/>
  <c r="Y25" i="41"/>
  <c r="Y26" i="41"/>
  <c r="Y27" i="41"/>
  <c r="Y28" i="41"/>
  <c r="Y29" i="41"/>
  <c r="Y30" i="41"/>
  <c r="Y31" i="41"/>
  <c r="Y32" i="41"/>
  <c r="Y33" i="41"/>
  <c r="Y34" i="41"/>
  <c r="Y35" i="41"/>
  <c r="Y36" i="41"/>
  <c r="Y37" i="41"/>
  <c r="Y38" i="41"/>
  <c r="Y39" i="41"/>
  <c r="Y40" i="41"/>
  <c r="Y41" i="41"/>
  <c r="Y42" i="41"/>
  <c r="Y43" i="41"/>
  <c r="Y24" i="41"/>
  <c r="W24" i="41"/>
  <c r="W43" i="41"/>
  <c r="W42" i="41"/>
  <c r="W41" i="41"/>
  <c r="W40" i="41"/>
  <c r="W39" i="41"/>
  <c r="W38" i="41"/>
  <c r="W37" i="41"/>
  <c r="W36" i="41"/>
  <c r="W35" i="41"/>
  <c r="W34" i="41"/>
  <c r="W33" i="41"/>
  <c r="W32" i="41"/>
  <c r="W31" i="41"/>
  <c r="W30" i="41"/>
  <c r="W29" i="41"/>
  <c r="W28" i="41"/>
  <c r="W27" i="41"/>
  <c r="W26" i="41"/>
  <c r="W25" i="41"/>
  <c r="V24" i="41"/>
  <c r="V43" i="41"/>
  <c r="V42" i="41"/>
  <c r="V41" i="41"/>
  <c r="V40" i="41"/>
  <c r="V39" i="41"/>
  <c r="V38" i="41"/>
  <c r="V37" i="41"/>
  <c r="V36" i="41"/>
  <c r="V35" i="41"/>
  <c r="V34" i="41"/>
  <c r="V33" i="41"/>
  <c r="V32" i="41"/>
  <c r="V31" i="41"/>
  <c r="V30" i="41"/>
  <c r="V29" i="41"/>
  <c r="V28" i="41"/>
  <c r="V27" i="41"/>
  <c r="V26" i="41"/>
  <c r="V25" i="41"/>
  <c r="C52" i="38"/>
  <c r="G18" i="47"/>
  <c r="R44" i="41"/>
  <c r="R23" i="41" s="1"/>
  <c r="H15" i="47"/>
  <c r="H18" i="47"/>
  <c r="G15" i="47"/>
  <c r="G19" i="47" s="1"/>
  <c r="S23" i="41" s="1"/>
  <c r="C27" i="50"/>
  <c r="Z27" i="41" l="1"/>
  <c r="Z26" i="41"/>
  <c r="Z42" i="41"/>
  <c r="Z38" i="41"/>
  <c r="Z34" i="41"/>
  <c r="Z30" i="41"/>
  <c r="Z41" i="41"/>
  <c r="Z37" i="41"/>
  <c r="Z33" i="41"/>
  <c r="Z29" i="41"/>
  <c r="Z44" i="41"/>
  <c r="Y44" i="41"/>
  <c r="W44" i="41"/>
  <c r="V44" i="41"/>
  <c r="S32" i="41"/>
  <c r="S43" i="41"/>
  <c r="S42" i="41"/>
  <c r="S41" i="41"/>
  <c r="S40" i="41"/>
  <c r="S39" i="41"/>
  <c r="S38" i="41"/>
  <c r="S37" i="41"/>
  <c r="S36" i="41"/>
  <c r="S35" i="41"/>
  <c r="S34" i="41"/>
  <c r="S33" i="41"/>
  <c r="S31" i="41"/>
  <c r="S30" i="41"/>
  <c r="S29" i="41"/>
  <c r="S28" i="41"/>
  <c r="S27" i="41"/>
  <c r="S26" i="41"/>
  <c r="S25" i="41"/>
  <c r="D15" i="47"/>
  <c r="D116" i="20"/>
  <c r="O34" i="41"/>
  <c r="O31" i="41"/>
  <c r="O44" i="41" s="1"/>
  <c r="D18" i="47"/>
  <c r="E15" i="47"/>
  <c r="Q44" i="41" s="1"/>
  <c r="G26" i="38"/>
  <c r="S44" i="41" l="1"/>
  <c r="P44" i="41"/>
  <c r="D19" i="47"/>
  <c r="P43" i="41"/>
  <c r="P41" i="41"/>
  <c r="P40" i="41"/>
  <c r="P39" i="41"/>
  <c r="P38" i="41"/>
  <c r="P37" i="41"/>
  <c r="P35" i="41"/>
  <c r="P33" i="41"/>
  <c r="P32" i="41"/>
  <c r="P30" i="41"/>
  <c r="P29" i="41"/>
  <c r="P28" i="41"/>
  <c r="P23" i="41"/>
  <c r="P27" i="41"/>
  <c r="P31" i="41"/>
  <c r="P34" i="41"/>
  <c r="P36" i="41"/>
  <c r="P42" i="41"/>
  <c r="AV14" i="46"/>
  <c r="F116" i="20"/>
  <c r="N25" i="20"/>
  <c r="P25" i="41" l="1"/>
  <c r="P24" i="41"/>
  <c r="P26" i="41"/>
  <c r="AB80" i="41"/>
  <c r="C62" i="50"/>
  <c r="N29" i="50" l="1"/>
  <c r="N28" i="50"/>
  <c r="N27" i="50"/>
  <c r="N26" i="50"/>
  <c r="N25" i="50"/>
  <c r="N24" i="50"/>
  <c r="N28" i="49"/>
  <c r="N27" i="49"/>
  <c r="O29" i="49" s="1"/>
  <c r="N25" i="49"/>
  <c r="N24" i="49"/>
  <c r="O25" i="49" s="1"/>
  <c r="N29" i="20"/>
  <c r="N28" i="20"/>
  <c r="N27" i="20"/>
  <c r="N26" i="20"/>
  <c r="O26" i="20" s="1"/>
  <c r="O26" i="49" l="1"/>
  <c r="O28" i="49"/>
  <c r="O28" i="50"/>
  <c r="O29" i="50"/>
  <c r="O28" i="20"/>
  <c r="O29" i="20"/>
  <c r="O25" i="50"/>
  <c r="O26" i="50"/>
  <c r="O25" i="20"/>
  <c r="E42" i="47"/>
  <c r="E40" i="47"/>
  <c r="D42" i="47"/>
  <c r="D40" i="47"/>
  <c r="K32" i="47" l="1"/>
  <c r="J32" i="47"/>
  <c r="H32" i="47" l="1"/>
  <c r="H34" i="47"/>
  <c r="G34" i="47"/>
  <c r="G32" i="47"/>
  <c r="D34" i="47"/>
  <c r="D32" i="47"/>
  <c r="B62" i="20"/>
  <c r="K26" i="47"/>
  <c r="K24" i="47"/>
  <c r="J26" i="47"/>
  <c r="J24" i="47"/>
  <c r="AW14" i="46"/>
  <c r="E18" i="47"/>
  <c r="B52"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E116" i="20"/>
  <c r="C116" i="20"/>
  <c r="B116" i="20"/>
  <c r="F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tc={4D4C8EBA-FEBA-4799-974E-25B68151AD7C}</author>
  </authors>
  <commentList>
    <comment ref="A28" authorId="0" shapeId="0" xr:uid="{4D4C8EBA-FEBA-4799-974E-25B68151AD7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@Catalina Rodríguez Rodríguez @Claudia Marcela Díaz Pérez  por favor diligenciar el reporte del mes de enero. Gracias.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<sst xmlns="http://schemas.openxmlformats.org/spreadsheetml/2006/main" count="1796" uniqueCount="422">
  <si>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</si>
  <si>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</si>
  <si>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</si>
  <si>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</si>
  <si>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</si>
  <si>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</si>
  <si>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</si>
  <si>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</si>
  <si>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</si>
  <si>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</si>
  <si>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</si>
  <si>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</si>
  <si>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</si>
  <si>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</si>
  <si>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</si>
  <si>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</si>
  <si>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</si>
  <si>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</si>
  <si>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</si>
  <si>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</si>
  <si>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</si>
  <si>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</si>
  <si>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</si>
  <si>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</si>
  <si>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</si>
  <si>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</si>
  <si>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</si>
  <si>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</si>
  <si>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</si>
  <si>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</si>
  <si>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</si>
  <si>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</si>
  <si>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</si>
  <si>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</si>
  <si>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</si>
  <si>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</si>
  <si>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</si>
  <si>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</si>
  <si>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</si>
  <si>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</si>
  <si>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</si>
  <si>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</si>
  <si>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</si>
  <si>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</si>
  <si>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</si>
  <si>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</si>
  <si>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</si>
  <si>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</si>
  <si>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</si>
  <si>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</si>
  <si>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</si>
  <si>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</si>
  <si>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</si>
  <si>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</si>
  <si>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</si>
  <si>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</si>
  <si>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</si>
  <si>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</si>
  <si>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</si>
  <si>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</si>
  <si>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</si>
  <si>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</si>
  <si>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</si>
  <si>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</si>
  <si>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</si>
  <si>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</si>
  <si>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</si>
  <si>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</si>
  <si>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</si>
  <si>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</si>
  <si>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</si>
  <si>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</si>
  <si>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</si>
  <si>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</si>
  <si>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</si>
  <si>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</si>
  <si>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</si>
  <si>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</si>
  <si>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</si>
  <si>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</si>
  <si>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</si>
  <si>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</si>
  <si>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</si>
  <si>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</si>
  <si>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</si>
  <si>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</si>
  <si>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</si>
  <si>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</si>
  <si>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</si>
  <si>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</si>
  <si>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</si>
  <si>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</si>
  <si>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</si>
  <si>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</si>
  <si>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</si>
  <si>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</si>
  <si>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</si>
  <si>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</si>
  <si>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</si>
  <si>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</si>
  <si>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</si>
  <si>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</si>
  <si>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</si>
  <si>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</si>
  <si>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</si>
  <si>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</si>
  <si>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</si>
  <si>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</si>
  <si>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</si>
  <si>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</si>
  <si>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</si>
  <si>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</si>
  <si>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</si>
  <si>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</si>
  <si>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</si>
  <si>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</si>
  <si>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</si>
  <si>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</si>
  <si>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</si>
  <si>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</si>
  <si>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</si>
  <si>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</si>
  <si>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</si>
  <si>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</si>
  <si>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</si>
  <si>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</si>
  <si>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</si>
  <si>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</si>
  <si>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</si>
  <si>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</si>
  <si>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</si>
  <si>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</si>
  <si>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</si>
  <si>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</si>
  <si>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</si>
  <si>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</si>
  <si>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</si>
  <si>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</si>
  <si>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</si>
  <si>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</si>
  <si>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</si>
  <si>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</si>
  <si>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</si>
  <si>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</si>
  <si>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</si>
  <si>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</si>
  <si>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</si>
  <si>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</si>
  <si>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</si>
  <si>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</si>
  <si>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</si>
  <si>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</si>
  <si>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</si>
  <si>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</si>
  <si>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</si>
  <si>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</si>
  <si>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</si>
  <si>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</si>
  <si>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</si>
  <si>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</si>
  <si>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</si>
  <si>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</si>
  <si>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</si>
  <si>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</si>
  <si>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</si>
  <si>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</si>
  <si>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</si>
  <si>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</si>
  <si>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</si>
  <si>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</si>
  <si>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</si>
  <si>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Febrero</t>
  </si>
  <si>
    <t>Marzo</t>
  </si>
  <si>
    <t>Abril</t>
  </si>
  <si>
    <t>FORMULACION</t>
  </si>
  <si>
    <t>Mayo</t>
  </si>
  <si>
    <t>X</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</si>
  <si>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</si>
  <si>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</si>
  <si>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</si>
  <si>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</si>
  <si>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</si>
  <si>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</si>
  <si>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</si>
  <si>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</si>
  <si>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</si>
  <si>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</si>
  <si>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</si>
  <si>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</si>
  <si>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</si>
  <si>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</si>
  <si>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</si>
  <si>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</si>
  <si>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</si>
  <si>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</si>
  <si>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</si>
  <si>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</si>
  <si>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</si>
  <si>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</si>
  <si>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</si>
  <si>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</si>
  <si>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</si>
  <si>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</si>
  <si>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</si>
  <si>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</si>
  <si>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de acuerdo con la programación</t>
  </si>
  <si>
    <t>No aplica.</t>
  </si>
  <si>
    <t>FEBRERO</t>
  </si>
  <si>
    <t>Con el fin de avanzar en la priorización de un nuevo curso de formación, en el mes de febrero se realizó una recopilación de necesidades, a partir de las percepciones de las ciudadanas y de las facilitadoras, expresadas en los instrumentos aplicados en los distintos procesos de formación. El curso seleccionado tendrá en cuenta: capacidad del equipo de los CID, urgencia de la temática para las mujeres, información disponible para la creación de contenido.</t>
  </si>
  <si>
    <t>Se avanzó en la priorización de posibles temáticas a desarrollar para el nuevo curso de formación.</t>
  </si>
  <si>
    <t>No se presentaron retrasos</t>
  </si>
  <si>
    <t>La identificación participativa de las necesidades de formación permitió consolidar insumos clave para fortalecer los procesos pedagógicos dirigidos a las mujeres en los territorios. Este análisis no solo visibilizó intereses concretos relacionados con el uso de herramientas web, digitales y de inteligencia artificial para la vida cotidiana y el emprendimiento, sino que también resaltó la importancia de la protección digital y la gestión de riesgos. Como resultado, se cuenta ahora con una base más precisa y contextualizada para orientar la oferta formativa, potenciar la autonomía económica de las participantes y enriquecer los contenidos de los cursos existentes.</t>
  </si>
  <si>
    <t>MARZO</t>
  </si>
  <si>
    <t>En el mes de marzo se avanzo en la construcción de la estructura del nuevo curso, el cual tendrá como contenido principal el reconocimiento y uso de la Inteligencia Artficial. Este contenido está pendiente de ser validado por la directora de gestión del conocimiento, luego de lo cual se iniciará el proceso de construcción de contenido y definición de línea gráfica. 
Adicional a este proceso, se tiene un gran avance en la actulización del curso de Prevención de Violencias Digitales-PVD, teniendo en cuenta que este proceso se inición desde el 2025 en el marco de la alianza estratégica con la Fundación Karisma.
Por otro lado se han realizado las siguientes gestiones con aliados estratégicos, con el fin de iniciar la difinición de otros espacios para el fortalecimiento de las habilidades digitales de las mujeres, los cuales tienen como eje central la innovación pública y la tecnología:
1. Alianza CCB: Se realizará un espacio de circuito y panel con mujeres emprendedoras, en el cual el eje central de converzación será el uso de la IA para fortalecer emprndimientos. Este espacio se llevará a cabo en el Centro de Innovación de CCB y Ecopetrol.
2. Alianza con IDARTES-Estrategfia de arte ciencia y tecnología: se realizará un laboratorio creativo, el cual tendrá como eje central el intercambio intergeneracional y la creación de viodejuegos. El producto de este laboratorio será presentado en el amrco del SOFA.
3. Alianza con la Cinemateca Distrital: Se iniciaron acercamientos para realizar un laboratorio audiovisual. El producto del laboratoría se circulará en el 8M 2027 de Idartes.</t>
  </si>
  <si>
    <t xml:space="preserve">Se avanzó en la definición de la temática de l curso nuevo, así como la estructura y el contenido de cada uno de los módulos. Por otro lado se tiene un avance en el curso de Prevención de Violencias Digitales, el cual fue priorizado para su actualización, en el marco de la alianza estratégica con Karisma. Se iniciaron gestiones para la definición de 3 espacios de innovación para el fortalecimiento de las Habilidades Digitales de las mujeres. </t>
  </si>
  <si>
    <t>La identificación participativa de las necesidades de formación permitió consolidar insumos estratégicos para fortalecer los procesos pedagógicos dirigidos a las mujeres en los territorios, a partir de sus intereses reales y contextuales. Este ejercicio permitió la definición de la temática y la estructura del nuevo curso de inteligencia artificial, junto con la actualización del curso de Prevención de Violencias Digitales, lo cual permite fortalecer la pertinencia, calidad y actualidad de la oferta formativa de los Centros de Inclusión Digital. La articulación con aliados estratégicos en campos como la innovación, las artes, la tecnología y el audiovisual amplía las oportunidades de aprendizaje, fomenta el intercambio de saberes y contribuye al desarrollo integral de habilidades digitales de las mujeres, con enfoque de género y diferencial</t>
  </si>
  <si>
    <t>ABRIL</t>
  </si>
  <si>
    <t>Durante el mes de abril se avanzó de manera significativa en el ajuste y consolidación del curso nuevo de Inteligencia Artificial, adecuando su estructura, módulos, actividades prácticas y evaluaciones para responder a las necesidades, capacidades y contextos de las mujeres participantes. Paralelamente, se desarrolló la actualización del curso de Prevención de Violencias Digitales, redefiniendo sus contenidos, fortaleciendo el enfoque de derechos, seguridad y autocuidado digital, e iniciando la producción gráfica de los primeros módulos, en articulación con la línea comunicativa institucional. Estos avances fortalecen la calidad, pertinencia y actualidad de la oferta formativa de los Centros de Inclusión Digital.</t>
  </si>
  <si>
    <t xml:space="preserve">Se avanzó en la definición de la estructura del curso nuevo sobre IA, y la guía de contenidos. Por otro lado se inició la graficación de los primeros módulos del curso Prevención de Violencias Digitales, el cual fue priorizado para su actualización, en el marco de la alianza estratégica con Karisma. Se iniciaron gestiones para la definición de 3 espacios de innovación para el fortalecimiento de las Habilidades Digitales de las mujeres. </t>
  </si>
  <si>
    <t>Los avances desarrollados durante el mes de abril aportaron beneficios estratégicos al fortalecimiento de la oferta formativa de los Centros de Inclusión Digital, al consolidar contenidos pedagógicos actualizados, pertinentes y alineados con el enfoque de género y diferencial. El ajuste integral del curso de Inteligencia Artificial permitió contar con una estructura clara, progresiva y aplicada, que facilita la apropiación de conocimientos y habilidades digitales por parte de las mujeres, promoviendo un uso consciente, práctico y ético de estas tecnologías en su vida cotidiana, educativa y laboral.
Asimismo, la actualización del curso de Prevención de Violencias Digitales contribuyó a fortalecer los procesos de sensibilización, identificación y prevención de riesgos en entornos digitales, brindando herramientas concretas para el autocuidado, la protección de la información y el ejercicio pleno de los derechos de las mujeres en escenarios digitales. Estos ajustes mejoran la calidad pedagógica de los contenidos, incrementan su vigencia frente a los riesgos tecnológicos emergentes y fortalecen la capacidad institucional para responder a las necesidades reales de las mujeres en los territorios.
En conjunto, estos avances permiten consolidar una oferta formativa más robusta, coherente y articulada, que amplía las oportunidades de aprendizaje, fortalece la autonomía digital de las mujeres y aporta al cierre de brechas de acceso, uso y apropiación de las tecnologías, en concordancia con los objetivos del proyecto de inversión y la Meta PDD.</t>
  </si>
  <si>
    <t>MAYO</t>
  </si>
  <si>
    <t>En mayo se avanzó en la mejora y consolidación de dos procesos formativos: un nuevo curso de inteligencia artificial y el ajuste del curso de Prevención de Violencias Digitales. En el primero, se incorporaron observaciones para optimizar los contenidos, simplificar los módulos y hacerlos más claros y accesibles, además de establecer lineamientos pedagógicos que priorizan el lenguaje inclusivo, los ejemplos prácticos y la integración del enfoque de género. Se desarrollaron los guiones de los dos primeros módulos, abordando tanto los fundamentos de la IA como el uso crítico de herramientas generativas.
En paralelo, se ajustaron los contenidos y estructura del curso de prevención de violencias digitales, se fortalecieron varios módulos y se produjeron recursos audiovisuales prácticos. También se diseñó un nuevo módulo sobre canales de denuncia. Finalmente, se avanzó en la articulación con la Cámara de Comercio de Bogotá para la realización de un BootCamp dirigido a emprendedoras, definiendo su metodología, contenidos y logística, con énfasis en el uso seguro y estratégico de la tecnología</t>
  </si>
  <si>
    <t>Se avanzó en la definición de la construcción de guíones instrucciones del curso IA. Por otro lado se inició la graficación de los primeros módulos del curso Prevención de Violencias Digitales, el cual fue priorizado para su actualización, en el marco de la alianza estratégica con Karisma. Se realizó una reunión de definición del Boot Camp que se llevará a cabo el 22 de julio en el Centro de Innovación de la Cámara de Comercio de Bogotá.</t>
  </si>
  <si>
    <t>Durante el mes de mayo, los avances en la construcción y ajuste de los cursos permitieron fortalecer de manera significativa la calidad pedagógica, la claridad de los contenidos y la pertinencia de las experiencias de aprendizaje. La incorporación de observaciones del equipo y lineamientos metodológicos contribuyó a simplificar y organizar mejor los módulos, asegurar el uso de un lenguaje claro, inclusivo y accesible, e integrar ejemplos prácticos desde el inicio, lo que facilita la comprensión y apropiación de los temas por parte de las participantes. Asimismo, la estructuración coherente de los contenidos, la mejora en las instrucciones de actividades y la incorporación de recursos audiovisuales e interactivos potencian procesos formativos más dinámicos, comprensibles y orientados a la aplicación en la vida cotidiana.
Adicionalmente, la consolidación de contenidos clave —como los fundamentos de la inteligencia artificial, el uso crítico de herramientas generativas y la prevención de violencias digitales—, junto con el desarrollo de materiales audiovisuales prácticos y la inclusión del enfoque de género de manera transversal, fortalece las capacidades de las mujeres para el uso seguro, informado y autónomo de las tecnologías digitales. La articulación interinstitucional y la planificación del BootCamp, por su parte, amplían el alcance de la estrategia formativa, promoviendo espacios de aprendizaje colaborativo y aplicado que contribuyen al fortalecimiento de emprendimientos, la generación de redes y la apropiación tecnológica en contextos reales.</t>
  </si>
  <si>
    <t>JUNIO</t>
  </si>
  <si>
    <t>JULIO</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</si>
  <si>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</si>
  <si>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</si>
  <si>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</si>
  <si>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</si>
  <si>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</si>
  <si>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</si>
  <si>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</si>
  <si>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acciónes pedagógicas complementarias para el desarrollo de capacidades de la mujeres</t>
  </si>
  <si>
    <t xml:space="preserve">Tarea </t>
  </si>
  <si>
    <t xml:space="preserve">PONDERACIÓN DE LA TAREA
</t>
  </si>
  <si>
    <t>LOGROS Y BENEFICIOS Y RETRASOS Y ALTERNATIVAS DE SOLUCIÓN</t>
  </si>
  <si>
    <t>EVIDENCIAS DE EJECUCIÓN</t>
  </si>
  <si>
    <t>N/A</t>
  </si>
  <si>
    <t xml:space="preserve">Con el fin de avanzar en la identificación de las necesidades de formación de las mujeres, y teniendo en cuenta tanto los procesos de formación implementados por las facilitadoras como sus observaciones sobre la dinámica pedagógica y percepciones expresadas por las participantes, se construyó una recopilación general de las necesidades de contenidos.  
Este ejercicio permitió consolidar insumos clave sobre los intereses, de las mujeres en los territorios. Entre las necesidades priorizadas se identificaron: 
- Herramientas web de libre acceso para facilitar procesos cotidianos, académicos, laborales y comunitarios, sobre todo para temas relacionados con emprendimiento y autonomia economica.  
- Herramientas digitales para fortalecer emprendimientos, especialmente aquellas que apoyan la visibilización, el mercadeo y la gestión administrativa. 
- Herramientas de inteligencia artificial aplicadas a tareas prácticas, creativas y productivas. 
- Protección digital y gestión de riesgos asociados a la inteligencia artificial, con énfasis en seguridad, cuidado de la información y prevención de violencias digitales. 
- Otros temas: se relacionaron algunos contenidos que podrían fortalecer algunos de los cursos ofertados.  </t>
  </si>
  <si>
    <r>
      <rPr>
        <b/>
        <sz val="12"/>
        <color rgb="FF000000"/>
        <rFont val="Arial"/>
        <family val="2"/>
      </rPr>
      <t xml:space="preserve">Evidencias:
</t>
    </r>
    <r>
      <rPr>
        <sz val="12"/>
        <color rgb="FF000000"/>
        <rFont val="Arial"/>
        <family val="2"/>
      </rPr>
      <t xml:space="preserve">- INFORME DE ANÁLISIS DE LÍNEAS DE SALIDA: Identificacion Necesidades de formación
</t>
    </r>
    <r>
      <rPr>
        <u/>
        <sz val="12"/>
        <color rgb="FF0000FF"/>
        <rFont val="Arial"/>
        <family val="2"/>
      </rPr>
      <t xml:space="preserve">
Repositorio:
https://secretariadistritald.sharepoint.com/:f:/s/ContratacinSPI-2022/IgAZ0o5Ia62fQa24JZdKXAuFAcECPY8w3nbxMTYCODp0QTY?e=Lov5Et</t>
    </r>
  </si>
  <si>
    <t>Se presenta la propuesta de contenido del curso sobre inteligencia artificial el cual conta de los siguientes módulos y temas: 
Módulo 1. Introducción a la Inteligencia Artificial: Este módulo brinda una aproximación conceptual a la IA, abordando su definición, presencia en la vida cotidiana y principales debates alrededor del término. Se exploran los tipos de IA, la diferencia entre IA descriptiva y generativa, una mirada histórica a su desarrollo y los mitos más comunes asociados a esta tecnología. 
Módulo 2. Ciclo de vida de la Inteligencia Artificial: Se presenta el ciclo completo de desarrollo de un modelo de IA, describiendo sus etapas principales. El módulo profundiza en la obtención y el manejo de datos (big data, datos estructurados y no estructurados), la ingeniería de características, la optimización y el entrenamiento de modelos mediante técnicas de machine learning y deep learning. 
Módulo 3. Inteligencia Artificial Generativa: Este módulo introduce la IA generativa, explicando su funcionamiento y aplicaciones. Se abordan conceptos clave como los prompts, los modelos fundacionales, las técnicas utilizadas en los modelos generativos, el fenómeno de las alucinaciones y los mitos relacionados con la construcción y uso de esta tecnología, así como una mirada general al mercado que la respalda. 
Módulo 4. Prompt Engineering: Se desarrolla el concepto de Prompt Engineering a partir del pensamiento computacional. El módulo explica la estructura y los elementos que componen un buen prompt, ofrece pautas para reconocerlos y brinda recomendaciones prácticas para escribir instrucciones claras y efectivas para interactuar con sistemas de IA generativa. 
Módulo 5. IA de propósito general: Este módulo compara distintas herramientas de IA de uso general, como ChatGPT, Google Gemini y Claude. Además, introduce reflexiones sobre privacidad y ética en la interacción con estos sistemas, promoviendo un uso consciente y responsable de estas tecnologías. 
Módulo 6. IA para investigación y búsqueda de información: Se centra en el uso de IA para la búsqueda, análisis y validación de información. Incluye herramientas como Perplexity AI y Microsoft Copilot, y orienta sobre cómo interpretar las fuentes proporcionadas por la IA. Presenta casos de uso prácticos, como la búsqueda de cursos gratuitos y la investigación de precios de mercado para emprendimientos. 
Módulo 7. IA para creatividad, diseño, productividad y utilidades: Este módulo explora herramientas de IA aplicadas a la creatividad visual, el diseño y la productividad. Incluye el uso de plataformas como Microsoft Designer, Leonardo.ai, Gamma.app, DeepL, NotebookLM y Napkin. Además, aborda reflexiones sobre el uso responsable de imágenes, los derechos de autor y la propiedad de los contenidos generados por inteligencia artificial.</t>
  </si>
  <si>
    <t xml:space="preserve">01. Documento de propuesta del curso de herramientas digitales y emprendimiento. 
02. Documento de propuest del curso de Inteligencia Artificial. 
Repositorio:
https://secretariadistritald.sharepoint.com/:f:/s/ContratacinSPI-2022/IgAQDJaSC8xxRpTJHm7C5odLASeDSxgHZsM_h3tuPZTBqrY?e=62Nwqq </t>
  </si>
  <si>
    <t xml:space="preserve">Durante el mes de abril se ajustó la estructura del curso nuevo “Inteligencia Artificial”, con el fin de que respondiera a las necesidades y capacidades de las mujeres. Sobre este ajuste se construyó la guía de contenido del curso  donde se definieron secciones, temas y actividades: 
Módulo 1. Entendiendo la Inteligencia Artificial 
Este módulo introduce a las participantes en los conceptos fundamentales de la inteligencia artificial, abordando su historia, definiciones clave, mitos comunes, tipos de IA y su presencia en la vida cotidiana (trabajo, salud y educación). También se explica de manera sencilla cómo funciona la IA, su ciclo de vida y los principios básicos del aprendizaje automático. Para este módulo se diseñó una actividad práctica de exploración conceptual y un cuestionario de evaluación para verificar la comprensión de los contenidos abordados. 
Módulo 2. Usando la IA Generativa 
En este módulo se profundiza en el uso práctico de la IA generativa, incluyendo modelos de lenguaje e imagen, el concepto de alucinaciones y la identificación de errores. Se introduce el prompt engineering, brindando recomendaciones para la redacción de instrucciones efectivas, y se explora el uso de herramientas como ChatGPT y Google Gemini para apoyar tareas educativas, de planificación y creación de contenidos. Cada sección cuenta con una actividad práctica aplicada y un cuestionario que evalúa el aprendizaje alcanzado. 
Módulo 3. IA para Propósitos Generales 
Este módulo se centra en el análisis y uso de herramientas de IA de propósito general como ChatGPT, Gemini y Claude, así como su comparación en términos de funciones y aplicaciones. También se incorpora NotebookLM para el trabajo con documentos y fuentes verificables. El módulo incluye actividades prácticas orientadas al uso guiado de estas herramientas y un estudio de caso acompañado de un cuestionario para evaluar la apropiación de los conceptos y habilidades desarrolladas. 
Módulo 4. IA de Diseño y Productividad 
En este módulo se abordan herramientas de IA enfocadas en el diseño y la productividad, como Microsoft Designer y otras soluciones complementarias (Perplexity, Leonardo.ai, entre otras). Se exploran sus principales funcionalidades, interfaces y usos prácticos en contextos educativos y laborales. Para reforzar lo aprendido, se diseñó una actividad práctica de aplicación creativa y un cuestionario que permite evaluar el dominio de las herramientas presentadas. 
Módulo 5. Ética y Recomendaciones para Trabajar con IA 
El último módulo está orientado al uso responsable y ético de la inteligencia artificial, abordando temas como la privacidad de la información, los límites de lo que debe compartirse, la validación de información y la identificación de sesgos o errores. Se brindan recomendaciones prácticas para el uso adecuado de la IA en educación y trabajo. Este módulo incluye una actividad práctica de análisis ético y un cuestionario final para evaluar la comprensión de los principios abordados. </t>
  </si>
  <si>
    <t>Durante el mes de abril se realizaron las siguientes acciones orientadas a la actualización del curso Prevención de Violencias Digitales: 
a. Se elaboró la propuesta de ajuste de contenido del curso, la cual se presenta en seis módulos de la siguiente manera:  
Módulo 1. Introducción a las violencias digitales hacia las mujeres 
Este módulo aborda los conceptos fundamentales sobre las violencias digitales, explicando por qué es importante reconocerlas y cómo se manifiestan en entornos virtuales. Se analizan las violencias digitales de género y su impacto en la vida de las mujeres, haciendo énfasis en la vulneración de derechos humanos de las mujeres en contextos digitales. El módulo busca brindar una comprensión inicial que permita identificar estas violencias y reconocer sus consecuencias. 
Módulo 2. Tipos de violencias digitales 
En este módulo se profundiza en los diferentes tipos de violencias digitales, como la difusión no consentida de material íntimo, el ciberacoso, el grooming, el phishing, el doxing, la suplantación de identidad y el uso de deepfakes, entre otros. A través de ejemplos claros, se describen las características de cada tipo de violencia, con el fin de facilitar su identificación y prevención en distintos espacios digitales. 
Módulo 3. Navegación segura 
Este módulo se centra en el fortalecimiento de la seguridad digital, abordando conceptos clave como privacidad, protección de datos y riesgos digitales. Se trabajan temas como la huella digital, la gestión de contraseñas seguras, el uso de gestores de contraseñas y las acciones a seguir en caso de una vulneración. El objetivo es brindar herramientas prácticas para una navegación más segura y consciente. 
Módulo 4. Privacidad en el correo electrónico 
En este módulo se desarrollan buenas prácticas para el uso seguro del correo electrónico, incluyendo la configuración de seguridad, la verificación en dos pasos, el uso de correos y llaves de recuperación, así como la identificación de correos fraudulentos y phishing. También se abordan medidas para la protección de datos personales y la verificación segura de archivos adjuntos. 
Módulo 5. Privacidad en redes sociales y aplicaciones 
Este módulo está orientado a la protección de la información personal en redes sociales y aplicaciones móviles. Se revisan las configuraciones de privacidad en plataformas de uso frecuente como WhatsApp, Facebook, Instagram y TikTok, así como el control de etiquetas, menciones, geolocalización y permisos de aplicaciones. El propósito es fortalecer el autocuidado digital en entornos sociales digitales. 
Módulo 6. Herramientas para fortalecer la seguridad y canales de denuncia 
El último módulo presenta herramientas básicas para fortalecer la seguridad digital, como el uso de antivirus, firewalls, navegación privada y bloqueadores de rastreo. Asimismo, se socializan canales institucionales de denuncia y orientación, con el fin de que las mujeres conozcan dónde acudir en caso de enfrentar situaciones de violencia digital. 
b. Se inició con la graficación de los módulo 1, 2 y 3, de acuerdo con la línea gráfica apobada por la directora y la oficina de comunicaciones de la SDMujer</t>
  </si>
  <si>
    <t>Anexo 1. Acta acciones metodológicas_20260422
Anexo 2. Actividades por módulo_curso IA
Anexo 3. Guion Curso IA
Repositorio: https://secretariadistritald.sharepoint.com/:f:/s/ContratacinSPI-2022/IgCtUAc7z0gAQpH2l_ZXYI65AbCjlnTn-zZFWrjU33ZSu5s?e=AcHfel</t>
  </si>
  <si>
    <t>Anexo 1. Módulo 1_Introducción a las violencias digitales hacia las mujeres
Anexo 2. Módulo 2_Tipos de Violencias Digitales hacia las mujeres
Anexo 3. Módulo 3_Riegos digitales
Anexo 4. Módulo 4_Privacidad en el correo electrónico
Anexo 5. Módulo 5_Privacidad en redes sociales y aplicaciones
Anexo 5.1. RevisiónMódulo5PVD_20260428
Anexo 6. Módulo 6 -Herramientas para fortalecer la seguridad y canales de denuncia
Anexo 7. Apoyo Metodológico Curso PVD_20260424
Anexo 8. Guion Instruccionales Videos Módulo 5 PVD
Anexo 9. Guiones Instruccionales Diseño_20260423
Anexo 10. Propuesta_Estructura PVD
Repositorio: https://secretariadistritald.sharepoint.com/:b:/s/ContratacinSPI-2022/IQBHMXQBf1RtRoriAvj6BVkTAb-LVMeBXmhwxj22e_ZTEHQ?e=AXAc2G</t>
  </si>
  <si>
    <t xml:space="preserve">Durante el mes de mayo se realizaron las siguientes acciones para avanzar en la construcción del curso nuevo: 
- Se recibieron observaciones por parte del equipo frente al guión del curso, orientados a reducir contenido innecesario para evitar alargar los módulos; ajustar actividades que resultaban confusas; incorporar ejemplos desde el inicio para facilitar la comprensión; dar continuidad a los temas seleccionados en módulos anteriores; traducir anglicismos y contextualizarlos; definir mejores instrucciones en actividades (evitar supuestos implícitos). 
- Se realizó una reunión de orientación para la construcción de los guiones instruccionales del curso, en la que se brindaron lineamientos metodológicos y pedagógicos para el desarrollo de los contenidos. Entre las orientaciones impartidas se destacó el uso de un lenguaje claro, cercano e inclusivo; la elaboración de textos breves y de extensión moderada; la organización de los módulos bajo una estructura compuesta por introducción, desarrollo temático y actividad de aprendizaje; la incorporación transversal del enfoque de género; el uso de ejemplos prácticos y situaciones cotidianas que facilitaran la comprensión de los temas; y la integración de recursos audiovisuales e interactivos que contribuyeran a dinamizar el proceso formativo y fortalecer la experiencia de aprendizaje de las participantes. 
Se elaboró el guión instruccional del módulo 1, Entendiendo la Inteligencia Artificial, el cual introduce a las participantes en los conceptos fundamentales de la IA. El módulo aborda su evolución histórica mediante una línea de tiempo, la definición y principales características de la inteligencia artificial, los tipos de IA —incluyendo la IA generativa y la IA descriptiva—, así como una explicación de su funcionamiento a partir de conceptos como el Machine Learning y el Deep Learning. Adicionalmente, incorpora una reflexión sobre los sesgos de género presentes en los sistemas de IA y la importancia de promover procesos 
Se elaboró el guion instruccional del módulo 2, Usando la IA generativa, orientado a fortalecer las capacidades de las participantes para comprender y utilizar de manera crítica y efectiva las herramientas de inteligencia artificial generativa. El módulo aborda conceptos relacionados con los modelos generativos de lenguaje e imagen, presenta las principales herramientas de IA generativa y sus aplicaciones prácticas, y explica los diferentes usos para los que fueron diseñadas. Asimismo, desarrolla contenidos sobre las alucinaciones en la inteligencia artificial y sus implicaciones, introduce los fundamentos del Prompt Engineering para mejorar la interacción con estos sistemas y ofrece una aproximación a Meta AI, sus funcionalidades y posibles usos en distintos contextos. </t>
  </si>
  <si>
    <t xml:space="preserve">Durante el mes de mayo se avanzó en el ajuste del curso de Prevención de Violencias Digitales: 
Se ajustó los aspectos generales del curso como los objetivo, meta, contenido, duración y modalidad.  
Se realizaron ajustes a los guiones instruccionales de los módulos 4 (Privacidad en el correo electrónico), 5 (Seguridad en redes sociales) y 6 (Herramientas para fortalecer la seguridad), con el fin de fortalecer la coherencia y pertinencia de los contenidos. 
Se elaboraron doce videos de apoyo audiovisual para el módulo 5, los cuales presentan de manera práctica y detallada el paso a paso para configurar opciones de seguridad y privacidad en redes sociales y aplicaciones como WhatsApp, Facebook, Instagram y TikTok. 
Se elaboró el guion instruccional del módulo 7, Canales de denuncia, en el que se aborda la normatividad vigente en Colombia relacionada con las violencias digitales, así como las entidades y mecanismos de atención a los que pueden acudir las mujeres que sean víctimas de este tipo de violencia. 
Se realiza el diseño de los módulos (Aspectos generales, MOD 1 y MOD2) se entregan para revisión, una vez hecha se realizan ajustes finales y es enviada para su implementación en moode. </t>
  </si>
  <si>
    <t>Se llevó a cabo una reunión de articulación con la Cámara de Comercio de Bogotá para avanzar en la planeación del BootCamp sobre Inteligencia Artificial y Seguridad Digital, dirigido a emprendedoras con habilidades digitales básicas o intermedias, el cual se realizará el 22 de julio en el Centro de Innobación de Ecopetrol y la CCB. 
En cuanto a la metodología, se definió una dinámica de rotación por cuatro estaciones temáticas: 
- Reconocimiento entre emprendedoras y redes sociales. 
- Fundamentos de inteligencia artificial. 
- IA para la visibilidad y ventas digitales. 
- Ciberseguridad con énfasis en la prevención de riesgos y violencias digitales 
Todos los contenidos se desarrollarán bajo un enfoque de género, con lenguaje incluyente, claro y accesible, integrando la inteligencia artificial de manera transversal y priorizando el uso de dispositivos móviles para facilitar la participación de las asistentes. En materia organizativa, se definieron los lineamientos de infraestructura, agenda, registro de participantes, comunicaciones y logística. La jornada abrirá con un panel conformado por representantes institucionales, una experta en inteligencia artificial y una mujer emprendedora, seguido de la rotación por las estaciones de aprendizaje.
Respecto a la distribución de responsabilidades, la Cámara de Comercio tendrá a su cargo el diseño y la administración del formulario de asistencia, el apoyo en la difusión y la entrega de lineamientos técnicos. Por su parte, el equipo CID asumirá la elaboración de piezas gráficas, la definición de panelistas, la gestión logística y el acompañamiento durante el registro. 
Por último se realizaron dos reuniones de articulación para revisar y ajustar de manera conjunta la propuesta de laboratorio de creación de videojuegos con enfoque de género, en el marco de la articulación entre la Secretaría Distrital de la Mujer (SDMujer) y el Idartes, y con el equipo de la estrategia SOFIA.</t>
  </si>
  <si>
    <t>Evidencias:
01. Módulo 1_Entendiendo la IA
02. Módulo 2 Usando la IA generativa
03. Linea_tiempo_ia_Enfoque de Género
04. ActaGuionesInstruccionalesCusoIA_20260527
05. Actividades por módulo_Curso IA_Comentarios
Evidencias: https://secretariadistritald.sharepoint.com/:f:/s/ContratacinSPI-2022/IgArJoiVuU7cRpfHFS3f9mR_AWVOP3xLwUYBjG-QXsISboM?e=LoNfF3</t>
  </si>
  <si>
    <t xml:space="preserve">01. Propuesta_Estructura PVD
02. Módulo 7  - Canales de Denuncia
03. Acta_reunion entrega modulos_curso PVD
04. Captura pantalla_drive modulos diseñados PVD
Evidencia: https://secretariadistritald.sharepoint.com/:f:/s/ContratacinSPI-2022/IgAk9UWfuJynRbEg4P1N1bYiAdKt5ardcQjJJJZzy7l7Miw?e=oC4qBc </t>
  </si>
  <si>
    <t>01. Acta de Planeación del Boot Camp
02. Actas de reunión del laboratorio: 
02.1. 2026-05-04_DEE_ActaIdartesJTR2026 y su listado de asistencia.
02.2. 2026-05-22_DEE_ActaMesaJTR2026 y su listado de asistencia.
Evidencias: https://secretariadistritald.sharepoint.com/:f:/s/ContratacinSPI-2022/IgBMUQQdNbR4QaRBIoSnJiC9Ae6sYuOBo4RgMyJolSHGdy8?e=L1fYog</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</si>
  <si>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</si>
  <si>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</si>
  <si>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</si>
  <si>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</si>
  <si>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En el mes de febrero se realizó una jornada de socialización para realizar procesos de formación en las zonas rurales de las siguientes localidades:
1. Localidad de Usme y Ciudad Bolivar: De esta jornada de socialización, en marzo se inicia un proceso de formación en la vereda Santa Bárbara de Ciudad Bolivar, y talleres de refuerzo en otras veredas como Santa Rosa de Ciudad Bolivar</t>
  </si>
  <si>
    <t>Se realiza una primera jornada de socialización en las localidades de Usme y Ciudada Bolivar, y se realizó un primer acercamiento con el equipo rural de la Dirección de Enfoque Diferencial.</t>
  </si>
  <si>
    <t>No se presentan retrasos</t>
  </si>
  <si>
    <t>Las acciones de convocatoria adelantadas para fortalecer las capacidades digitales de las mujeres rurales generaron beneficios clave al abrir rutas de acceso más directas, participativas y coordinadas a los procesos formativos de los Centros de Inclusión Digital. La articulación con las Direcciones de Enfoque Diferencial y de Territorialización permitió alinear esfuerzos institucionales, reconocer experiencias territoriales y planificar intervenciones conjuntas que facilitan la llegada a grupos históricamente excluidos. Asimismo, la jornada de difusión en las zonas rurales de Usme y veredas aledañas de Ciudad Bolívar posibilitó un diálogo directo con las mujeres, la identificación de sus intereses y la concertación de nuevos grupos de formación para marzo, fortaleciendo así la pertinencia, la cobertura y el impacto comunitario del curso.</t>
  </si>
  <si>
    <t xml:space="preserve">En el mes de marzo se adelantaron las siguientes acciones:
1. Socialización de cursos en la vereda de Santa Rosa de Ciudad Bolivar
2. 1er ciclo de formación rural: se realizaron dos procesos de formación en zona rural de ciudad bolivar (veredas SantaRosa y Santa Bárbara) con un total de 14 mujeres participantes. </t>
  </si>
  <si>
    <t xml:space="preserve">Se realizaron dos jornadas de socialización en las localidades de Usme y Ciudad Bolivar. Se realiza un primer ciclo de formación rural con la participación de 14 mujeres campesinas en la localidad de Ciudad Bolivar, veredas Santa Rosa y Santa Bárbara. </t>
  </si>
  <si>
    <t>Las acciones de socialización, convocatoria e implementación de cursos en zonas rurales permitieron fortalecer el acceso efectivo de las mujeres rurales y campesinas a procesos de formación en capacidades digitales, mediante estrategias participativas y territorialmente pertinentes. La articulación interinstitucional con las Direcciones de Enfoque Diferencial y de Territorialización facilitó el reconocimiento de dinámicas locales, la identificación de intereses formativos y la concertación de grupos de aprendizaje, mejorando la cobertura y la pertinencia de la oferta de los Centros de Inclusión Digital.</t>
  </si>
  <si>
    <t>En el mes de abril se realizó la planeación para la reactivación de los procesos de formación en zona rural del segundo semestre:
1. Se priorizará un proceso de formación en una vereda de la localidad de Sumapaz con el curso de Mujeres Emprendedoras en la Era Digital.
2. Se empezará a ajustar el curso de Prevención de Violencias Digitales, con el fin de sacar talleres cortos que permitan ser rotados en solo 1 sesión en las zonas rurales
3. Se intentará abrir espacios en la zona rural de la localidad de suba.</t>
  </si>
  <si>
    <t>Se realizaron dos jornadas de socialización en las localidades de Usme y Ciudad Bolivar. Se realizó un primer ciclo de formación rural con la participación de 14 mujeres campesinas en la localidad de Ciudad Bolivar, veredas Santa Rosa y Santa Bárbara. Para el segundo semestre se priorizará Sumapaz y se iniciarán gestiones para llegar a la localidad de Suba. Se iniciarán una serie de talleres del curso Prevensión de Violencias Digitales,los cuales permiten mayor rotación en la zona.</t>
  </si>
  <si>
    <t xml:space="preserve"> La implementación del curso Mujeres Emprendedoras en la Era Digital favorece el desarrollo de habilidades prácticas orientadas a la autonomía económica, ya que permite a las participantes fortalecer sus conocimientos digitales con un enfoque aplicado al emprendimiento, lo que puede traducirse en mejores oportunidades para la generación de ingresos y el fortalecimiento de iniciativas productivas locales en sus comunidades.
Por otra parte, la adaptación del curso de Prevención de Violencias Digitales a formatos de talleres cortos de una sola sesión representa un avance en la flexibilización metodológica, facilitando su implementación en diferentes veredas y permitiendo una mayor cobertura en menor tiempo. Esta estrategia no solo optimiza los recursos, sino que también responde a las dinámicas y limitaciones de acceso propias de los contextos rurales.</t>
  </si>
  <si>
    <t>En el mes de mayo se realizaron acercamientos con el equipo territorial rural de Chapinero con el fin de consolidar un posible espacio de formación en la vereda el Verjón de la localidad.
Es de precisar que hasta que no se adelante el proceso de contratación para la bolsa de transporte, no es posible adelantar socializaciones en territorio.</t>
  </si>
  <si>
    <t>Se realizaron dos jornadas de socialización en las localidades de Usme y Ciudad Bolivar. Se realizó un primer ciclo de formación rural con la participación de 14 mujeres campesinas en la localidad de Ciudad Bolivar, veredas Santa Rosa y Santa Bárbara. Para el segundo semestre se priorizará Sumapaz y se iniciarán gestiones para llegar a la localidad de Suba y Chapinero. Se iniciarán una serie de talleres del curso Prevensión de Violencias Digitales,los cuales permiten mayor rotación en la zona.</t>
  </si>
  <si>
    <t>Los avances realizados durante el mes de mayo fortalecen la proyección territorial de la estrategia, especialmente en contextos rurales, al iniciar acercamientos con el equipo territorial de Chapinero para ampliar la cobertura hacia la vereda El Verjón. Estas gestiones sientan las bases para una expansión planificada y sostenida de los procesos formativos, permitiendo identificar condiciones clave para la implementación y articulación en territorio,  reconociendo las limitaciones logísticas que actualmente dependen de la contratación de transporte.</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</si>
  <si>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</si>
  <si>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</si>
  <si>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En el marco de la implementación del curso para el desarrollo de capacidades digitales en zonas rurales, durante el mes de febrero se adelantaron diversas acciones de convocatoria dirigidas a grupos de mujeres rurales, con el fin de realizar las acciones de difusión y concertación para los procesos de formación. 
Se desarrollaron dos acciones: 
a. Articulación con la Dirección de Enfoque Diferencial y la Dirección de Territorialización: 
Se llevó a cabo un espacio de intercambio para identificar posibles rutas de trabajo conjunto. En esta reunión se socializaron las estrategias en curso, las experiencias territoriales y las oportunidades de acción coordinada para facilitar el acceso de las mujeres rurales a los procesos formativos de los Centros de Inclusión Digital, se acordó la participación desde los CID de la jornada de difusión en la localidad de Usme y Ciudad Bolívar (en veredas aledañas a ambas localidades) para identificar posibles grupos de formación  
b. Jornada de difusión en zonas rurales de Usme: 
Se realizó una jornada presencial con mujeres de los territorios rurales de esta localidad y veredas aledañas de Ciudad Bolivar, con el objetivo de presentar la oferta formativa, escuchar sus intereses y concertar la participación. Este espacio apertura la socialización con mujeres de las veredas aledañas de Santa Rosa y Santa Barbara en Ciudad Bolívar para generar concertación de formación en el mes de marzo. </t>
  </si>
  <si>
    <r>
      <rPr>
        <b/>
        <sz val="10"/>
        <color rgb="FF000000"/>
        <rFont val="Arial"/>
        <family val="2"/>
      </rPr>
      <t xml:space="preserve">Evidencias: 
</t>
    </r>
    <r>
      <rPr>
        <sz val="10"/>
        <color rgb="FF000000"/>
        <rFont val="Arial"/>
        <family val="2"/>
      </rPr>
      <t xml:space="preserve">
01. Acta de Articulación de Formación Rural el 04/02/2026
02. Listado de asistencia del espacio de articulación  04/02/2026
03. Acta jornada de difusión USME RURAL 11/02/2026
04. Correo de articulación de transporte rural para la difusión de oferta de cursos en la ruralidad.
</t>
    </r>
    <r>
      <rPr>
        <u/>
        <sz val="10"/>
        <color rgb="FF0000FF"/>
        <rFont val="Arial"/>
        <family val="2"/>
      </rPr>
      <t xml:space="preserve">
https://secretariadistritald.sharepoint.com/:f:/s/ContratacinSPI-2022/IgD0xsYHxfBRQrdWEWaLL102AQ0-GGuyrOapFAdHjfE10nw?e=YMuFV4</t>
    </r>
  </si>
  <si>
    <t xml:space="preserve">En el mes de marzo se realizó una jornada convocada por la Dirección de Gestión del Conocimiento, orientada por la contratista Yamile Aguilar Ochoa apoyo operativo del equipo de formación, el 02 de marzo de 2026 desde 2:00 pm en la vereda Santa Rosa de la localidad de Ciudad Bolívar, con el fin de realizar la concertación de un curso, reunión a la cual asistieron 9 mujeres de la vereda. 
Luego de la socialización, se acuerda con las mujeres el desarrollo de un taller con el curso Descubriendo Office, teniendo en cuenta las necesidades identificadas. Este taller estará orientado al uso de las herramientas de Word, Excel y PowerPoint, también se verán temas relacionados con el manejo del correo electrónico y el acceso a internet. 
Este taller se desarrollará en 3 sesiones, en las siguientes fechas: 9, 16 y 24 de marzo, en el horario de 1:30 a 4:00 pm, en el salón comunal de la vereda Santa Rosa.  
 </t>
  </si>
  <si>
    <r>
      <t xml:space="preserve">En el marco del compromiso con mujeres rurales y campesinas, durante el mes de marzo se realizaron y culminaron dos espacios de fortalecimiento de capacidades digitales en la zona rural de la localidad de Ciudad Bolívar, desarrollados en las veredas Santa Bárbara y Santa Rosa. Estos espacios estuvieron orientados a la apropiación de herramientas digitales básicas con las que cuentan las mujeres, tales como el uso del teléfono celular, la ofimática básica y la navegación en internet, como medios para facilitar el acceso a la información y fortalecer la autonomía digital de las mujeres participantes:
1. En la </t>
    </r>
    <r>
      <rPr>
        <b/>
        <sz val="10"/>
        <color rgb="FF000000"/>
        <rFont val="Arial"/>
        <family val="2"/>
      </rPr>
      <t>vereda Santa Bárbara</t>
    </r>
    <r>
      <rPr>
        <sz val="10"/>
        <color rgb="FF000000"/>
        <rFont val="Arial"/>
        <family val="2"/>
      </rPr>
      <t xml:space="preserve"> se adelantó el curso de habilidades digitales con cuatro sesiones, el cual contó con la participación de 5 mujeres rurales. Durante el desarrollo de este espacio se abordaron los contenidos correspondientes a los diferentes módulos, priorizando el reconocimiento y uso de las funciones y funcionalidades básicas del teléfono celular, como la conexión a redes Wi‑Fi, el uso del correo electrónico y otras herramientas fundamentales para la comunicación digital. 
2. Por su parte, en la </t>
    </r>
    <r>
      <rPr>
        <b/>
        <sz val="10"/>
        <color rgb="FF000000"/>
        <rFont val="Arial"/>
        <family val="2"/>
      </rPr>
      <t xml:space="preserve">vereda Santa Rosa </t>
    </r>
    <r>
      <rPr>
        <sz val="10"/>
        <color rgb="FF000000"/>
        <rFont val="Arial"/>
        <family val="2"/>
      </rPr>
      <t xml:space="preserve">se llevó a cabo un taller compuesto por dos sesiones, con la participación de 9 mujeres. Cada sesión con una duración de dos horas y media, orientado al apropiación y fortalecimiento de las capacidades y destrezas digitales de las mujeres participantes. El taller se desarrolló a través de prácticas y ejercicios prácticos enfocados al uso de Word, Excel, correo y navegación en internet, promoviendo un aprendizaje aplicado a los contextos cotidianos y necesidades prácticas de las participantes. </t>
    </r>
  </si>
  <si>
    <r>
      <t xml:space="preserve">01. Acta de Jornada de concertación para el desarrollo de un taller con las mujeres de la vereda Santa Rosa Ciudad Bolívar. 
</t>
    </r>
    <r>
      <rPr>
        <b/>
        <sz val="10"/>
        <color rgb="FF000000"/>
        <rFont val="Arial"/>
        <family val="2"/>
      </rPr>
      <t>Respositorio</t>
    </r>
    <r>
      <rPr>
        <sz val="10"/>
        <color rgb="FF000000"/>
        <rFont val="Arial"/>
        <family val="2"/>
      </rPr>
      <t>: 
https://secretariadistritald.sharepoint.com/:f:/s/ContratacinSPI-2022/IgCKjCy9lfBOQ5-Uock0Bdl1AdelVGJ5jD_3DW8sT8Q47kA?e=r3mLaC</t>
    </r>
  </si>
  <si>
    <r>
      <rPr>
        <b/>
        <sz val="10"/>
        <color rgb="FF000000"/>
        <rFont val="Arial"/>
        <family val="2"/>
      </rPr>
      <t xml:space="preserve">01. Actas vereda Santa Barará:
</t>
    </r>
    <r>
      <rPr>
        <sz val="10"/>
        <color rgb="FF000000"/>
        <rFont val="Arial"/>
        <family val="2"/>
      </rPr>
      <t xml:space="preserve">0.1.1. Cuatro actas de formación y los espacios trabajados con la comunidad. 
0.1.2. Registro fotográfico. 
0.1.3. Plan de curso de ruralidad desarrollado. 
</t>
    </r>
    <r>
      <rPr>
        <b/>
        <sz val="10"/>
        <color rgb="FF000000"/>
        <rFont val="Arial"/>
        <family val="2"/>
      </rPr>
      <t xml:space="preserve">02. Actas vereda Santa Rosa: 
</t>
    </r>
    <r>
      <rPr>
        <sz val="10"/>
        <color rgb="FF000000"/>
        <rFont val="Arial"/>
        <family val="2"/>
      </rPr>
      <t xml:space="preserve">0.2.1. Acta 1_ formación Santa Rosa Ciudad Bolivar_09-03-2026
0.2.2. Acta 2 _asistencia_santa rosa_16-03-2026
0.2.3. Registro fotográfico
0.1.3. Plan de curso de desarrollado.
03. Acta de acompañamiento Metodológico Santa Barbara_20260306
04. Acta de Orientaciones Metodológicas Ruralidad_20260305
</t>
    </r>
    <r>
      <rPr>
        <b/>
        <sz val="10"/>
        <color rgb="FF000000"/>
        <rFont val="Arial"/>
        <family val="2"/>
      </rPr>
      <t>Repositorio</t>
    </r>
    <r>
      <rPr>
        <sz val="10"/>
        <color rgb="FF000000"/>
        <rFont val="Arial"/>
        <family val="2"/>
      </rPr>
      <t>: https://secretariadistritald.sharepoint.com/:f:/s/ContratacinSPI-2022/IgBXKPomp3JIToh9qu3GF1ITAeXJIUngq1egLzOIEeyPF8k?e=kprF03</t>
    </r>
  </si>
  <si>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</si>
  <si>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</si>
  <si>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</si>
  <si>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</si>
  <si>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 xml:space="preserve">En el marco de la operación de los Centros de Inclusión Digital durante el mes de febrero, se avanzó en la planeación de las adecuaciones físicas y técnicas de los espacios. Este proceso inició con el Centro de Inclusión Digital de Antonio Nariño, donde se realizaron las primeras revisiones y se definieron los requerimientos prioritarios para mejorar las condiciones de aprendizaje y de atención a las mujeres. 
De manera paralela, se construyó un cronograma de abordaje para las adecuaciones en los demás Centros de Inclusión Digital, en articulación con el equipo de la Dirección Administrativa y Financiera (DAF). Este cronograma permitirá una ejecución ordenada, gradual y acorde con las necesidades identificadas en cada territorio, garantizando que los CID continúen siendo espacios seguros, accesibles y adecuados para los procesos formativos. </t>
  </si>
  <si>
    <t>Se realizó la programación de las adecuaciones necesarias para el correcto funcionamiento de los CID, en la vigencia 2026, en articulación con la Dirección administrativa y financiera.
El proceso de planificación y revisión de las adecuaciones físicas y técnicas de los Centros de Inclusión Digital permitió avanzar de manera estratégica en la creación de entornos más seguros, accesibles y favorables para el aprendizaje de las mujeres. Las revisiones iniciales en el CID de Antonio Nariño y la construcción de un cronograma articulado con la Dirección Administrativa y Financiera garantizan una intervención ordenada y coherente con las necesidades territoriales.</t>
  </si>
  <si>
    <t>Estos avances fortalecen la calidad de los procesos formativos, mejoran las condiciones de atención y contribuyen a que los Centros continúen siendo espacios confiables y adecuados para impulsar la autonomía y el desarrollo de las participantes.</t>
  </si>
  <si>
    <t xml:space="preserve">Para el mes de marzo, se continua con la actualización de la Estrategia de Operación de los Centros de Inclusión Digital (CID), elaborada a partir del seguimiento técnico  que se viene realizando de manera continua. Esta actualización permite identificar de forma integral el estado actual de los CID, los avances alcanzados y las necesidades tecnológicas y estructurales existentes, incluyendo aspectos relacionados con la infraestructura física, la dotación tecnológica y las condiciones de movilidad y uso del espacio. Asimismo, el documento consolida información que orienta la toma de decisiones para el fortalecimiento progresivo de los CID, en coherencia con las acciones de seguimiento, mantenimiento, renovación y adecuación que se desarrollan a lo largo del cuatrienio. </t>
  </si>
  <si>
    <t>Se registra un avance sostenido en la implementación de la estrategia para garantizar la operación tecnológica de los Centros de Inclusión Digital, mediante acciones de planeación, seguimiento y actualización técnica. Se consolidó la actualización de la Estrategia de Operación de los CID, permitiendo contar con un diagnóstico integral del estado de la infraestructura física y la dotación tecnológica, así como identificar necesidades prioritarias para la toma de decisiones. Adicionalmente, se avanzó en la actualización y depuración del inventario tecnológico y en la atención de requerimientos locativos puntuales, contribuyendo a asegurar la continuidad operativa y el adecuado desarrollo de los procesos formativos.</t>
  </si>
  <si>
    <t>La planeación, actualización y seguimiento de la estrategia de operación tecnológica de los Centros de Inclusión Digital permitió avanzar en el fortalecimiento de entornos formativos más seguros, accesibles y adecuados para el aprendizaje de las mujeres. La revisión técnica de la infraestructura física y de la dotación tecnológica, junto con la actualización del inventario y la programación de adecuaciones locativas y tecnológicas en articulación con la Dirección Administrativa y Financiera, facilitó la identificación oportuna de necesidades prioritarias y la toma de decisiones informadas para el mantenimiento y mejora progresiva de los Centros. Estas acciones contribuyen a garantizar la continuidad de la operación de los CID, mejorar las condiciones de atención y uso de los espacios, y asegurar que los procesos de formación en capacidades digitales se desarrollen en ambientes adecuados, fortaleciendo la calidad del servicio y el acceso efectivo de las mujeres a las tecnologías, con enfoque de género y diferencial.</t>
  </si>
  <si>
    <t xml:space="preserve">Durante el mes de abril se desarrollaron acciones orientadas a garantizar la continuidad y el seguimiento de la operación de los Centros de Inclusión Digital (CID). Estas incluyeron la remisión y el seguimiento de mesas de ayuda para la actualización de Office, la continuidad de las adecuaciones del CID de Engativá, realizando el levantamiento del muro e iniciando el proceso de pintura, así como el inicio de la revisión de equipos en los CID de Rafael Uribe Uribe y Puente Aranda, con el fin de gestionar los conceptos técnicos por daño y/o obsolescencia. </t>
  </si>
  <si>
    <t>Se registra un avance sostenido en la implementación de la estrategia para garantizar la operación tecnológica de los Centros de Inclusión Digital, mediante acciones de planeación, seguimiento y actualización técnica. Se consolidó la actualización de la Estrategia de Operación de los CID, permitiendo contar con un diagnóstico integral del estado de la infraestructura física y la dotación tecnológica, así como identificar necesidades prioritarias para la toma de decisiones. Adicionalmente, se avanzó en la solicitud de conceptos técnicos para la obselencia de equipos, actualización de software y en las adecuaciones de 1 CID para su correcto funcionamiento.</t>
  </si>
  <si>
    <t>Los avances en las adecuaciones del CID de Engativá, reflejados en el levantamiento del muro y el inicio del proceso de pintura, contribuyen a mejorar significativamente las condiciones físicas del espacio, ofreciendo entornos más seguros, dignos y adecuados. Estas mejoras inciden directamente en el bienestar de las mujeres participantes y en la calidad de los espacios destinados al aprendizaje y la inclusión digital.
Por otra parte, el inicio de la revisión de equipos en los CID de Rafael Uribe Uribe y Puente Aranda permite optimizar la gestión tecnológica al identificar oportunamente aquellos dispositivos que presentan daños o condiciones de obsolescencia. Este proceso facilita la emisión de conceptos técnicos que orientan la toma de decisiones para su mantenimiento, reposición o actualización, contribuyendo a la sostenibilidad de la infraestructura tecnológica.</t>
  </si>
  <si>
    <t xml:space="preserve">En el marco del seguimiento a la ejecución de la estrategia para garantizar la operación tecnológica de los Centros de Inclusión Digital y sus aulas itinerantes, durante el mes de mayo se adelantaron adecuaciones con la instalación del muro en drywall que delimita las zonas de atención, quedando pendientes actividades de pintura, instalación de puerta, fortalecimiento de la iluminación y ajustes en la conectividad eléctrica para el CID de Engativá. De igual manera, en el CID de Ciudad Bolívar se realizaron intervenciones en mobiliario, incluyendo el ajuste de mesas, así como la instalación de un televisor que será utilizado como cartelera digital y herramienta de apoyo en los procesos formativos, y mejoras en la iluminación del CID Mártires. 
En cuanto a la operación tecnológica, se gestionaron y realizaron mesas de ayuda asociadas a la configuración e instalación de software de seguridad y activación de Office en las tabletas y el portátil de la nueva unidad itinerante, se dio continuidad a la revisión técnica de equipos en los CID de Santa Fe y Casa de Todas, con el fin de gestionar conceptos técnicos por daño o obsolescencia, incluyendo la solicitud de bajas de equipos que han cumplido su vida útil o presentan averías.  
Finalmente, se reportaron las fallas de conectividad e intermitencia en el servicios de los CID ubicados en Suba, Usme y San Cristóbal, Santa fe las cuales fueron atendidas oportuna y actualmente se encuentran restablecidas, garantizando la continuidad de los procesos de formación. </t>
  </si>
  <si>
    <t>Se registra un avance sostenido en la implementación de la estrategia para garantizar la operación tecnológica de los Centros de Inclusión Digital, mediante acciones de seguimiento, actualización técnica y mejora de la infraestructura, que se suman al diagnóstico integral ya consolidado sobre el estado de los centros. En este marco, se adelantaron adecuaciones físicas en el CID de Engativá con la instalación de un muro en drywall para delimitar zonas de atención y el avance en mejoras complementarias; se realizaron intervenciones en el CID de Ciudad Bolívar, incluyendo ajustes de mobiliario e instalación de un televisor como herramienta de apoyo formativo; y se fortaleció la iluminación en el CID Mártires. De manera paralela, se avanzó en la gestión técnica mediante la configuración e instalación de software y activación de herramientas en equipos de la unidad itinerante, la revisión técnica de equipos en distintos centros para identificar obsolescencia y gestionar solicitudes de baja, y la atención oportuna de fallas de conectividad en varios CID, garantizando la continuidad de los procesos de formación.</t>
  </si>
  <si>
    <t>Los avances alcanzados fortalecen de manera significativa la operación tecnológica de los Centros de Inclusión Digital, al mejorar tanto las condiciones físicas como la funcionalidad de los espacios, favoreciendo entornos más adecuados, organizados y confortables para el desarrollo de los procesos formativos. Las adecuaciones en infraestructura, iluminación y mobiliario, junto con la incorporación de herramientas como el televisor para apoyo pedagógico, contribuyen a dinamizar las experiencias de aprendizaje y a optimizar el uso de los recursos disponibles.
Asimismo, la gestión técnica de los equipos y la atención oportuna de fallas de conectividad permiten garantizar la continuidad y calidad de los servicios ofrecidos, reduciendo interrupciones y fortaleciendo la confianza en la operación de los centros. La identificación de equipos obsoletos y la actualización de software aportan a la sostenibilidad tecnológica de la estrategia, asegurando que las participantes cuenten con herramientas adecuadas, seguras y funcionales para el desarrollo de sus habilidades digitales.</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</si>
  <si>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</si>
  <si>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de los Centros de Inclusión Digital.</t>
  </si>
  <si>
    <t>Tarea</t>
  </si>
  <si>
    <t>Entre los meses de enero y marzo de 2026 se han adelantado acciones de seguimiento a la operación de los Centros de Inclusión Digital, orientadas al control y actualización del inventario tecnológico y al estado de los equipos. En este periodo, el seguimiento de inventarios y del estado tecnológico se enfocó en la actualización del inventario general de los CID, la programación e inicio de los procesos de toma física de inventarios en los distintos centros y la verificación de la información registrada en el consolidado de inventarios. Como resultado de este ejercicio, se dio inicio al reintegro de elementos que cuentan con concepto técnico, particularmente periféricos averiados u obsoletos, para la depuración de los inventarios.</t>
  </si>
  <si>
    <t>Entre los meses de enero y marzo de 2026 se han venido adelantado acciones de seguimiento y atención a la operación de los Centros de Inclusión Digital, orientadas principalmente al mantenimiento locativo y a la verificación del inventario general. Durante este periodo se atendieron de manera puntual necesidades relacionadas con iluminación y humedad, logrando la solución de estas situaciones en los CID de Bosa, Casa de Todas y Antonio Nariño, mediante reparaciones eléctricas y labores de pintura. De manera complementaria, se realizó el seguimiento a sedes que presentaban necesidades estructurales pendientes, como pintura, atención de humedad y adecuaciones menores, para las cuales se adelantaron procesos de programación y alistamiento que se encuentran en proceso para el caso de los CID de San Cristóbal, Usme, Kennedy, Barrios Unidos.  </t>
  </si>
  <si>
    <r>
      <t xml:space="preserve">01. Documento de la Estrategia Operación Tecnológica CID Versión No. 2 - Marzo2026. 
</t>
    </r>
    <r>
      <rPr>
        <b/>
        <sz val="13"/>
        <color rgb="FF000000"/>
        <rFont val="Arial"/>
        <family val="2"/>
      </rPr>
      <t>Repositorio</t>
    </r>
    <r>
      <rPr>
        <sz val="13"/>
        <color rgb="FF000000"/>
        <rFont val="Arial"/>
        <family val="2"/>
      </rPr>
      <t>: https://secretariadistritald.sharepoint.com/:f:/s/ContratacinSPI-2022/IgCv-E2pPed0TZCguYvHuCCYAaaIEXD1R-HUOBsEQ003aIM?e=BlCkPm</t>
    </r>
  </si>
  <si>
    <t>01. INVENTARIO TECNOLOGICO_DOTACIONES actualizado.
Repositorio: https://secretariadistritald.sharepoint.com/:x:/s/ContratacinSPI-2022/IQATNF7A7hKZTq-EBaeU80K-AcLZgmQE5oklNZZac1BTGAk?e=GShWOi</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</si>
  <si>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</si>
  <si>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</si>
  <si>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</si>
  <si>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</si>
  <si>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</si>
  <si>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</si>
  <si>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</si>
  <si>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</si>
  <si>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</si>
  <si>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</si>
  <si>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</si>
  <si>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</si>
  <si>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enero se alcanzó el desarrollo de capacidades de 82 mujeres (1% meta anual), quienes participaron de la siguiente oferta:
Descubriendo Office: 25
Habilidades Digitales para la Autonomía de las Mujeres: 52
Habilidades socio-emocionales: 2
Prevención de las violencias digitales hacia las mujeres: 3</t>
  </si>
  <si>
    <t>Durante el mes de enero, se avanzó en el cumplimiento del 1% de la meta programada para la vigencia 2026, logrando que 82 mujeres accedieran a la oferta de formación de los Centros de Inclusión Digital, culminando satisfactoriamente cada uno de los contenidos propuestos.
Ahora bien, con relación al avance cuatrienio, a la fecha se han formado 11.282 mujeres, lo que representa el 42%.</t>
  </si>
  <si>
    <t>Durante el mes de enero las mujeres se formaron en distintas habilidades que permiteron acercarlas a herramientas digitales, así como a conocimientos que fortalecen ideas de proyectos y para el ámbito laboral</t>
  </si>
  <si>
    <r>
      <rPr>
        <sz val="11"/>
        <color rgb="FF000000"/>
        <rFont val="Arial"/>
        <family val="2"/>
      </rPr>
      <t xml:space="preserve">a. Matriz Formacion enero 2026
b. Reportes Formacion_Seguimiento a la meta
</t>
    </r>
    <r>
      <rPr>
        <u/>
        <sz val="11"/>
        <color rgb="FF0000FF"/>
        <rFont val="Arial"/>
        <family val="2"/>
      </rPr>
      <t xml:space="preserve">
https://secretariadistritald.sharepoint.com/:f:/s/ContratacinSPI-2022/IgDznkhJFqCTT6CFYXg7Te9XATZZWWiTFDfOLzvLHb7Tz2A?e=ggHdtt</t>
    </r>
  </si>
  <si>
    <t>En el mes de febrero se alcanzó el desarrollo de capacidades de 352 mujeres (5,5% meta anual), quienes participaron de la siguiente oferta:
Descubriendo Office: 113
Habilidades Digitales para la Autonomía de las Mujeres: 185
Habilidades socio-emocionales: 53
Prevención de las violencias digitales hacia las mujeres: 1</t>
  </si>
  <si>
    <t>Durante el mes de febrero, se avanzó en el cumplimiento del 5,5% de la meta programada para la vigencia 2026, logrando que 434 mujeres accedieran a la oferta de formación de los Centros de Inclusión Digital, culminando satisfactoriamente cada uno de los contenidos propuestos.
Ahora bien, con relación al avance cuatrienio, a la fecha se han formado 11.634 mujeres, lo que representa el 43%.</t>
  </si>
  <si>
    <t>El avance en la formación de mujeres durante febrero refleja un impacto significativo en el fortalecimiento de sus capacidades digitales, socioemocionales y de prevención de violencias. La participación de 352 mujeres en cursos clave como Descubriendo Office, Habilidades Digitales para la Autonomía de las Mujeres, Habilidades Socioemocionales y Prevención de las Violencias Digitales evidencia una oferta formativa diversa y alineada con sus necesidades. Asimismo, el acceso total de 434 mujeres a los contenidos propuestos permitió cumplir el 5,5% de la meta anual para 2026, consolidando un progreso sostenido. En el acumulado del cuatrienio, el proceso formativo ha alcanzado a 11.634 mujeres —el 43% de la meta proyectada— lo que demuestra la continuidad, alcance y eficacia de los Centros de Inclusión Digital como estrategia para promover autonomía, aprendizaje y bienestar de la mujeres en Bogotá.</t>
  </si>
  <si>
    <r>
      <rPr>
        <sz val="11"/>
        <color rgb="FF000000"/>
        <rFont val="Arial"/>
        <family val="2"/>
      </rPr>
      <t xml:space="preserve">a. Matriz Formacion febrero 2026
b. Reportes Formacion_Seguimiento a la meta
</t>
    </r>
    <r>
      <rPr>
        <u/>
        <sz val="11"/>
        <color rgb="FF0000FF"/>
        <rFont val="Arial"/>
        <family val="2"/>
      </rPr>
      <t xml:space="preserve">
https://secretariadistritald.sharepoint.com/:f:/s/ContratacinSPI-2022/IgDAz5ehn3GkTZnahLEX-s24AeSw7H__DvVGchnb_hYfj3E?e=fYV4C8</t>
    </r>
  </si>
  <si>
    <t>En el mes de marzo se alcanzó el desarrollo de capacidades de 810 mujeres (16% meta anual), quienes participaron de la siguiente oferta:
Descubriendo Office: 189
Habilidades Digitales para la Autonomía de las Mujeres: 555
Habilidades socio-emocionales: 57
Introducción a redes sociales: 9</t>
  </si>
  <si>
    <t>Durante el mes de marzo, se avanzó en el cumplimiento del 16% de la meta programada para la vigencia 2026, logrando que 1.244 mujeres accedieran a la oferta de formación de los Centros de Inclusión Digital, culminando satisfactoriamente cada uno de los contenidos propuestos.
En el acumulado del cuatrienio, el proceso formativo ha alcanzado a 12.444 mujeres, equivalente al 46% de la meta proyectada, lo que reafirma la continuidad, el alcance y la eficacia de los Centros de Inclusión Digital como una estrategia clave para promover la autonomía, el aprendizaje y el bienestar de las mujeres en Bogotá.</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</si>
  <si>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tener al usar las tecnologías de la comunicación y desarrollaron habilidades emocionales para el proyecto de vida. </t>
  </si>
  <si>
    <r>
      <rPr>
        <sz val="11"/>
        <color rgb="FF000000"/>
        <rFont val="Calibri"/>
        <family val="2"/>
      </rPr>
      <t xml:space="preserve">a. Matriz Formacion marzo 2026
b. Reportes Formacion_Seguimiento a la meta
</t>
    </r>
    <r>
      <rPr>
        <sz val="11"/>
        <color rgb="FF0000FF"/>
        <rFont val="Calibri"/>
        <family val="2"/>
      </rPr>
      <t xml:space="preserve">
https://secretariadistritald.sharepoint.com/:f:/s/ContratacinSPI-2022/IgBp0FlBLPQZQIHp-jP9ATMdAUJ-y2Sp1LnwdWPtwa8tAhg?e=7fxBaj</t>
    </r>
  </si>
  <si>
    <t xml:space="preserve">En el mes de abril se alcanzó el desarrollo de capacidades de 603 mujeres (23,4% meta anual), quienes participaron de la siguiente oferta:
Descubriendo Office: 130
Habilidades Digitales para la Autonomía de las Mujeres: 401
Habilidades socio-emocionales: 12
Prevención de violencias digitales: 60	</t>
  </si>
  <si>
    <t>Al mes de abril, se avanzó en el cumplimiento del 23,4% de la meta programada para la vigencia 2026, logrando que 1.847 mujeres accedieran a la oferta de formación de los Centros de Inclusión Digital en lo corrido del año, culminando satisfactoriamente cada uno de los contenidos propuestos.
En el acumulado del cuatrienio, el proceso formativo ha alcanzado a 13.047 mujeres, equivalente al 48% de la meta proyectada, lo que reafirma la continuidad, el alcance y la eficacia de los Centros de Inclusión Digital como una estrategia clave para promover la autonomía, el aprendizaje y el bienestar de las mujeres en Bogotá.</t>
  </si>
  <si>
    <t>A través de cursos como Habilidades Digitales para la Autonomía de las Mujeres, Descubriendo Office, Prevención de violencias digitales y formación socioemocional, las participantes adquirieron herramientas prácticas para mejorar su autonomía personal, sus oportunidades laborales y su bienestar integral, evidenciando la continuidad, el alcance y la eficacia de los Centros de Inclusión Digital como una estrategia clave para promover el aprendizaje, la autonomía y la calidad de vida de las mujeres en Bogotá.</t>
  </si>
  <si>
    <t>a. Matriz Formacion abril 2026
b. Reportes Formacion_Seguimiento a la meta
https://secretariadistritald.sharepoint.com/:f:/s/ContratacinSPI-2022/IgADZoO6bTqIQ4I9xPPDAjzfASoGe8snbi1viCbokldgi34?e=M4NxSD</t>
  </si>
  <si>
    <t>En el mes de mayo se alcanzó el desarrollo de capacidades de 799 mujeres (33% meta anual acumulada), quienes participaron de la siguiente oferta:
DESCUBRIENDO OFFICE: 147
EMPRENDEDORA EN LA ERA DIGITAL: 5
HABILIADES DIGITALES PARA LA AUTONOMIA DE LAS MUJERES: 486
HABILIDADES SOCIOEMOCIONALES CON ENFOQUE DE GÉNERO: 120
INTRODUCCIÓN A LAS REDES SOCIALES: 28
PREVENCIÓN DE VIOLENCIAS DIGITALES: 13</t>
  </si>
  <si>
    <t>Al mes de mayo, se avanzó en el cumplimiento del 33% de la meta programada para la vigencia 2026, logrando que 2.646 mujeres accedieran a la oferta de formación de los Centros de Inclusión Digital en lo corrido del año, culminando satisfactoriamente cada uno de los contenidos propuestos.
En el acumulado del cuatrienio, el proceso formativo ha alcanzado a 13.846 mujeres, equivalente al 51% de la meta proyectada, lo que reafirma la continuidad, el alcance y la eficacia de los Centros de Inclusión Digital como una estrategia clave para promover la autonomía, el aprendizaje y el bienestar de las mujeres en Bogotá.</t>
  </si>
  <si>
    <t>Durante el periodo se avanzó en la implementación de las acciones previstas para el cumplimiento de la meta, mediante el desarrollo de actividades orientadas al fortalecimiento de capacidades y al acceso efectivo de la población objetivo a servicios y herramientas, lo cual permitió mejorar su participación y apropiación de los procesos institucionales; estos avances se complementan con la articulación interinstitucional y territorial que ha favorecido la ampliación de cobertura y la optimización de recursos. De manera acumulada, se evidencia un progreso sostenido en el cumplimiento de la meta, reflejado en la consolidación de procesos, el fortalecimiento de la gestión institucional y la reducción de brechas de acceso, contribuyendo al mejoramiento de la calidad de vida de la población beneficiaria y al cumplimiento de los objetivos del Plan Distrital de Desarrollo.</t>
  </si>
  <si>
    <r>
      <t xml:space="preserve">a. Matriz de formacion a mayo
b. Reportes Formacion_Seguimiento a la meta
</t>
    </r>
    <r>
      <rPr>
        <b/>
        <sz val="11"/>
        <color rgb="FF000000"/>
        <rFont val="Arial"/>
      </rPr>
      <t>Repositorio</t>
    </r>
    <r>
      <rPr>
        <sz val="11"/>
        <color rgb="FF000000"/>
        <rFont val="Arial"/>
      </rPr>
      <t>: https://secretariadistritald.sharepoint.com/:f:/s/ContratacinSPI-2022/IgBF3fO_VeeSTqSaaygD4sJ5AY76g9skVUyId3B71J6WTTU?e=34PKXT</t>
    </r>
  </si>
  <si>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</si>
  <si>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</si>
  <si>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</si>
  <si>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</si>
  <si>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</si>
  <si>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</si>
  <si>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</si>
  <si>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</si>
  <si>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</si>
  <si>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Cristian Camilo Apache Roa</t>
  </si>
  <si>
    <t>Ana María Buriticá Alzate</t>
  </si>
  <si>
    <t>Nombre:</t>
  </si>
  <si>
    <t>YURIETH PAOLA ROJAS MAYORGA</t>
  </si>
  <si>
    <t> </t>
  </si>
  <si>
    <t>Cargo</t>
  </si>
  <si>
    <t>Contratista Planeación DGC</t>
  </si>
  <si>
    <t>Directora Gestión de Conocimiento</t>
  </si>
  <si>
    <t>Cargo:</t>
  </si>
  <si>
    <t>Jefa Oficina Asesora de Planeación</t>
  </si>
  <si>
    <t>JULIANA MARTINEZ LONDOÑO</t>
  </si>
  <si>
    <t xml:space="preserve">Subsecretaria
Cuidado y Políticas de Igualdad </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</si>
  <si>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</si>
  <si>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</si>
  <si>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</si>
  <si>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</si>
  <si>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</si>
  <si>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</si>
  <si>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</si>
  <si>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</si>
  <si>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0.1</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</si>
  <si>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</si>
  <si>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</si>
  <si>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</si>
  <si>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</si>
  <si>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</si>
  <si>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</si>
  <si>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</si>
  <si>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</si>
  <si>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</si>
  <si>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</si>
  <si>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</si>
  <si>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</si>
  <si>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</si>
  <si>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</si>
  <si>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</si>
  <si>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</si>
  <si>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</si>
  <si>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</si>
  <si>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</si>
  <si>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</si>
  <si>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</si>
  <si>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</si>
  <si>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</si>
  <si>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</si>
  <si>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</si>
  <si>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</si>
  <si>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</si>
  <si>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</si>
  <si>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</si>
  <si>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</si>
  <si>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</si>
  <si>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</si>
  <si>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</si>
  <si>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</si>
  <si>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</si>
  <si>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</si>
  <si>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</si>
  <si>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</si>
  <si>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</si>
  <si>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</si>
  <si>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</si>
  <si>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</si>
  <si>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</si>
  <si>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</si>
  <si>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</si>
  <si>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</si>
  <si>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</si>
  <si>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</si>
  <si>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</si>
  <si>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</si>
  <si>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En el mes de enero se alcanzó la formación de 82 mujeres, quienes participaron de la siguiente oferta:
Descubriendo Office: 25
Habilidades Digitales para la Autonomía de las Mujeres: 52
Habilidades socio-emocionales: 2
Prevención de las violencias digitales hacia las mujeres: 3</t>
  </si>
  <si>
    <t>En el mes demarzo se alcanzó la formación de 352 mujeres, quienes participaron de la siguiente oferta:
Descubriendo Office: 113
Habilidades Digitales para la Autonomía de las Mujeres: 185
Habilidades socio-emocionales: 53
Prevención de las violencias digitales hacia las mujeres: 1</t>
  </si>
  <si>
    <t>En el mes de marzo se alcanzó la formación de 810 mujeres, quienes participaron de la siguiente oferta:
Descubriendo Office: 189
Habilidades Digitales para la Autonomía de las Mujeres: 555
Habilidades socio-emocionales: 57
Introducción a redes sociales: 9</t>
  </si>
  <si>
    <t>En el mes de abril se alcanzó el desarrollo de capacidades de 603 mujeres, quienes participaron de la siguiente oferta:
Descubriendo Office: 130
Habilidades Digitales para la Autonomía de las Mujeres: 401
Habilidades socio-emocionales: 12
Prevención de violencias digitales: 60</t>
  </si>
  <si>
    <t xml:space="preserve">En el mes de mayo se alcanzó el desarrollo de capacidades de 799 mujeres, quienes participaron de la siguiente oferta:
Descubriendo Office: 147
Habilidades Digitales para la Autonomía de las Mujeres: 486
Habilidades socio-emocionales: 120
Prevención de violencias digitales: 13
Introducción a Redes Sociales: 28
Emprendimiento en la era digital: 5	</t>
  </si>
  <si>
    <t>CONTROL DE CAMBIOS</t>
  </si>
  <si>
    <t>Página 7 de 7</t>
  </si>
  <si>
    <t>8190 - Desarrollo de capacidades digitales para potenciar la inclusión social de las mujeres en zonas urbanas</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</si>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</sst>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_-;\-&quot;$&quot;* #,##0_-;_-&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409]* #,##0.00_ ;_-[$$-409]* \-#,##0.00\ ;_-[$$-409]* &quot;-&quot;??_ ;_-@_ "/>
    <numFmt numFmtId="177" formatCode="_-[$$-409]* #,##0_ ;_-[$$-409]* \-#,##0\ ;_-[$$-409]* &quot;-&quot;??_ ;_-@_ "/>
    <numFmt numFmtId="178" formatCode="_-[$$-409]* #,##0.000_ ;_-[$$-409]* \-#,##0.000\ ;_-[$$-409]* &quot;-&quot;??_ ;_-@_ "/>
  </numFmts>
  <fonts count="7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sz val="12"/>
      <color theme="1"/>
      <name val="Arial"/>
      <family val="2"/>
    </font>
    <font>
      <sz val="10"/>
      <color theme="1"/>
      <name val="Arial"/>
      <family val="2"/>
    </font>
    <font>
      <sz val="13"/>
      <color rgb="FF0070C0"/>
      <name val="Arial"/>
      <family val="2"/>
    </font>
    <font>
      <sz val="13"/>
      <color theme="8" tint="-0.499984740745262"/>
      <name val="Arial"/>
      <family val="2"/>
    </font>
    <font>
      <sz val="13"/>
      <color rgb="FF000000"/>
      <name val="Arial"/>
      <family val="2"/>
    </font>
    <font>
      <sz val="9"/>
      <color theme="1"/>
      <name val="Arial"/>
      <family val="2"/>
    </font>
    <font>
      <sz val="10"/>
      <color rgb="FF000000"/>
      <name val="Arial"/>
      <family val="2"/>
    </font>
    <font>
      <sz val="9"/>
      <color rgb="FF000000"/>
      <name val="Tahoma"/>
      <family val="2"/>
    </font>
    <font>
      <sz val="11"/>
      <color theme="1"/>
      <name val="Calibri"/>
      <family val="2"/>
      <scheme val="minor"/>
    </font>
    <font>
      <sz val="11"/>
      <color theme="0"/>
      <name val="Arial"/>
      <family val="2"/>
    </font>
    <font>
      <sz val="10"/>
      <color theme="6" tint="-0.249977111117893"/>
      <name val="Arial"/>
      <family val="2"/>
    </font>
    <font>
      <sz val="10"/>
      <color rgb="FFC00000"/>
      <name val="Arial"/>
      <family val="2"/>
    </font>
    <font>
      <sz val="11"/>
      <name val="Calibri"/>
      <family val="2"/>
      <scheme val="major"/>
    </font>
    <font>
      <u/>
      <sz val="11"/>
      <color rgb="FF0000FF"/>
      <name val="Arial"/>
      <family val="2"/>
    </font>
    <font>
      <u/>
      <sz val="11"/>
      <color theme="10"/>
      <name val="Arial"/>
      <family val="2"/>
    </font>
    <font>
      <u/>
      <sz val="10"/>
      <color rgb="FF0000FF"/>
      <name val="Arial"/>
      <family val="2"/>
    </font>
    <font>
      <b/>
      <sz val="10"/>
      <color rgb="FF000000"/>
      <name val="Arial"/>
      <family val="2"/>
    </font>
    <font>
      <u/>
      <sz val="10"/>
      <color theme="10"/>
      <name val="Arial"/>
      <family val="2"/>
    </font>
    <font>
      <b/>
      <sz val="13"/>
      <color rgb="FF000000"/>
      <name val="Arial"/>
      <family val="2"/>
    </font>
    <font>
      <u/>
      <sz val="12"/>
      <color rgb="FF0000FF"/>
      <name val="Arial"/>
      <family val="2"/>
    </font>
    <font>
      <b/>
      <sz val="12"/>
      <color rgb="FF000000"/>
      <name val="Arial"/>
      <family val="2"/>
    </font>
    <font>
      <sz val="12"/>
      <color rgb="FF000000"/>
      <name val="Arial"/>
      <family val="2"/>
    </font>
    <font>
      <u/>
      <sz val="12"/>
      <color theme="10"/>
      <name val="Arial"/>
      <family val="2"/>
    </font>
    <font>
      <sz val="11"/>
      <color rgb="FF000000"/>
      <name val="Calibri"/>
      <family val="2"/>
    </font>
    <font>
      <sz val="11"/>
      <color rgb="FF0000FF"/>
      <name val="Calibri"/>
      <family val="2"/>
    </font>
    <font>
      <sz val="11"/>
      <color theme="10"/>
      <name val="Calibri"/>
      <family val="2"/>
    </font>
    <font>
      <sz val="11"/>
      <color rgb="FF000000"/>
      <name val="Arial"/>
    </font>
    <font>
      <b/>
      <sz val="11"/>
      <color rgb="FF000000"/>
      <name val="Arial"/>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44"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42"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6" fontId="2" fillId="0" borderId="1" applyFont="0" applyFill="0" applyBorder="0" applyAlignment="0" applyProtection="0"/>
    <xf numFmtId="164" fontId="45" fillId="0" borderId="0" applyFont="0" applyFill="0" applyBorder="0" applyAlignment="0" applyProtection="0"/>
    <xf numFmtId="165" fontId="57" fillId="0" borderId="0" applyFont="0" applyFill="0" applyBorder="0" applyAlignment="0" applyProtection="0"/>
  </cellStyleXfs>
  <cellXfs count="890">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9"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0" fontId="13" fillId="0" borderId="0" xfId="0" applyFont="1" applyAlignment="1">
      <alignment horizontal="left" vertical="center"/>
    </xf>
    <xf numFmtId="0" fontId="47"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3" fontId="0" fillId="0" borderId="22" xfId="21" applyNumberFormat="1" applyFont="1" applyBorder="1" applyAlignment="1">
      <alignment horizontal="center" vertical="center"/>
    </xf>
    <xf numFmtId="174"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4" fontId="0" fillId="0" borderId="9" xfId="22" applyNumberFormat="1" applyFont="1" applyFill="1" applyBorder="1" applyAlignment="1">
      <alignment horizontal="center" vertical="center"/>
    </xf>
    <xf numFmtId="174" fontId="0" fillId="0" borderId="10" xfId="22" applyNumberFormat="1" applyFont="1" applyFill="1" applyBorder="1" applyAlignment="1">
      <alignment horizontal="center" vertical="center"/>
    </xf>
    <xf numFmtId="9" fontId="49" fillId="0" borderId="24" xfId="1" applyFont="1" applyBorder="1" applyAlignment="1">
      <alignment horizontal="center" vertical="center"/>
    </xf>
    <xf numFmtId="174" fontId="0" fillId="0" borderId="24" xfId="22" applyNumberFormat="1" applyFont="1" applyFill="1" applyBorder="1" applyAlignment="1">
      <alignment horizontal="center" vertical="center"/>
    </xf>
    <xf numFmtId="10" fontId="49" fillId="0" borderId="24" xfId="1" applyNumberFormat="1" applyFont="1" applyBorder="1" applyAlignment="1">
      <alignment horizontal="center" vertical="center"/>
    </xf>
    <xf numFmtId="10" fontId="49" fillId="0" borderId="24" xfId="5" applyNumberFormat="1" applyFont="1" applyBorder="1" applyAlignment="1">
      <alignment horizontal="center" vertical="center"/>
    </xf>
    <xf numFmtId="174" fontId="0" fillId="0" borderId="13" xfId="22" applyNumberFormat="1" applyFont="1" applyFill="1" applyBorder="1" applyAlignment="1">
      <alignment horizontal="center" vertical="center"/>
    </xf>
    <xf numFmtId="174" fontId="0" fillId="0" borderId="14" xfId="22" applyNumberFormat="1" applyFont="1" applyFill="1" applyBorder="1" applyAlignment="1">
      <alignment horizontal="center" vertical="center"/>
    </xf>
    <xf numFmtId="9" fontId="13" fillId="0" borderId="74" xfId="1" applyFont="1" applyBorder="1" applyAlignment="1">
      <alignment horizontal="center" vertical="center"/>
    </xf>
    <xf numFmtId="174"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2" fontId="19" fillId="0" borderId="8" xfId="3" applyNumberFormat="1" applyFont="1" applyBorder="1" applyAlignment="1">
      <alignment horizontal="center" vertical="center"/>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174" fontId="13" fillId="0" borderId="12" xfId="22" applyNumberFormat="1" applyFont="1" applyBorder="1" applyAlignment="1">
      <alignment vertical="center"/>
    </xf>
    <xf numFmtId="168" fontId="13" fillId="0" borderId="60" xfId="5" applyNumberFormat="1" applyFont="1" applyBorder="1" applyAlignment="1">
      <alignment vertical="center" wrapText="1"/>
    </xf>
    <xf numFmtId="168" fontId="13" fillId="0" borderId="62" xfId="5" applyNumberFormat="1" applyFont="1" applyBorder="1" applyAlignment="1">
      <alignment vertical="center" wrapText="1"/>
    </xf>
    <xf numFmtId="174" fontId="13" fillId="0" borderId="63" xfId="22" applyNumberFormat="1" applyFont="1" applyBorder="1" applyAlignment="1">
      <alignment vertical="center"/>
    </xf>
    <xf numFmtId="175" fontId="13" fillId="0" borderId="14" xfId="5" applyNumberFormat="1" applyFont="1" applyBorder="1" applyAlignment="1">
      <alignment vertical="center"/>
    </xf>
    <xf numFmtId="174"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3" fontId="13" fillId="0" borderId="25" xfId="21" applyNumberFormat="1" applyFont="1" applyBorder="1" applyAlignment="1">
      <alignment horizontal="center" vertical="center"/>
    </xf>
    <xf numFmtId="173" fontId="13" fillId="0" borderId="22" xfId="21" applyNumberFormat="1" applyFont="1" applyBorder="1" applyAlignment="1">
      <alignment horizontal="center" vertical="center"/>
    </xf>
    <xf numFmtId="174" fontId="13" fillId="0" borderId="22" xfId="22" applyNumberFormat="1" applyFont="1" applyFill="1" applyBorder="1" applyAlignment="1">
      <alignment horizontal="center" vertical="center"/>
    </xf>
    <xf numFmtId="174" fontId="13" fillId="0" borderId="22" xfId="22" applyNumberFormat="1" applyFont="1" applyBorder="1" applyAlignment="1">
      <alignment horizontal="center" vertical="center"/>
    </xf>
    <xf numFmtId="174" fontId="13" fillId="0" borderId="25" xfId="22" applyNumberFormat="1" applyFont="1" applyBorder="1" applyAlignment="1">
      <alignment horizontal="center" vertical="center"/>
    </xf>
    <xf numFmtId="174" fontId="13" fillId="0" borderId="13" xfId="22" applyNumberFormat="1" applyFont="1" applyFill="1" applyBorder="1" applyAlignment="1">
      <alignment vertical="center"/>
    </xf>
    <xf numFmtId="174" fontId="13" fillId="0" borderId="55" xfId="22" applyNumberFormat="1" applyFont="1" applyFill="1" applyBorder="1" applyAlignment="1">
      <alignment horizontal="center" vertical="center"/>
    </xf>
    <xf numFmtId="174" fontId="13" fillId="0" borderId="9" xfId="22" applyNumberFormat="1" applyFont="1" applyFill="1" applyBorder="1" applyAlignment="1">
      <alignment horizontal="center" vertical="center"/>
    </xf>
    <xf numFmtId="174" fontId="13" fillId="0" borderId="21" xfId="22" applyNumberFormat="1" applyFont="1" applyFill="1" applyBorder="1" applyAlignment="1">
      <alignment horizontal="center" vertical="center"/>
    </xf>
    <xf numFmtId="174" fontId="13" fillId="0" borderId="13" xfId="22" applyNumberFormat="1" applyFont="1" applyFill="1" applyBorder="1" applyAlignment="1">
      <alignment horizontal="center" vertical="center"/>
    </xf>
    <xf numFmtId="174" fontId="13" fillId="0" borderId="48" xfId="22" applyNumberFormat="1" applyFont="1" applyFill="1" applyBorder="1" applyAlignment="1">
      <alignment vertical="center"/>
    </xf>
    <xf numFmtId="174" fontId="13" fillId="4" borderId="22" xfId="21" applyNumberFormat="1" applyFont="1" applyFill="1" applyBorder="1" applyAlignment="1">
      <alignment horizontal="center" vertical="center" wrapText="1"/>
    </xf>
    <xf numFmtId="174" fontId="13" fillId="0" borderId="22" xfId="21" applyNumberFormat="1" applyFont="1" applyFill="1" applyBorder="1" applyAlignment="1">
      <alignment horizontal="center" vertical="center" wrapText="1"/>
    </xf>
    <xf numFmtId="174" fontId="13" fillId="4" borderId="22" xfId="22" applyNumberFormat="1" applyFont="1" applyFill="1" applyBorder="1" applyAlignment="1">
      <alignment horizontal="center" vertical="center" wrapText="1"/>
    </xf>
    <xf numFmtId="174" fontId="13" fillId="0" borderId="22" xfId="22" applyNumberFormat="1" applyFont="1" applyFill="1" applyBorder="1" applyAlignment="1">
      <alignment horizontal="center" vertical="center" wrapText="1"/>
    </xf>
    <xf numFmtId="168" fontId="13" fillId="0" borderId="12" xfId="5" applyNumberFormat="1" applyFont="1" applyFill="1" applyBorder="1" applyAlignment="1">
      <alignment vertical="center"/>
    </xf>
    <xf numFmtId="168" fontId="13" fillId="0" borderId="13" xfId="5" applyNumberFormat="1" applyFont="1" applyFill="1" applyBorder="1" applyAlignment="1">
      <alignment vertical="center"/>
    </xf>
    <xf numFmtId="168"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4" fontId="13" fillId="0" borderId="12" xfId="22" applyNumberFormat="1" applyFont="1" applyFill="1" applyBorder="1" applyAlignment="1">
      <alignment horizontal="center" vertical="center" wrapText="1"/>
    </xf>
    <xf numFmtId="10" fontId="49" fillId="0" borderId="14" xfId="1" applyNumberFormat="1" applyFont="1" applyFill="1" applyBorder="1" applyAlignment="1">
      <alignment horizontal="center" vertical="center"/>
    </xf>
    <xf numFmtId="0" fontId="50"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0" fillId="0" borderId="7" xfId="3" applyFont="1" applyBorder="1" applyAlignment="1">
      <alignment horizontal="center" vertical="center" wrapText="1"/>
    </xf>
    <xf numFmtId="164" fontId="31" fillId="0" borderId="48" xfId="22" applyFont="1" applyBorder="1" applyAlignment="1">
      <alignment horizontal="center" vertical="center" wrapText="1"/>
    </xf>
    <xf numFmtId="164" fontId="31" fillId="0" borderId="9" xfId="22" applyFont="1" applyBorder="1" applyAlignment="1">
      <alignment horizontal="center" vertical="center" wrapText="1"/>
    </xf>
    <xf numFmtId="174" fontId="31" fillId="0" borderId="42" xfId="22" applyNumberFormat="1" applyFont="1" applyBorder="1" applyAlignment="1">
      <alignment horizontal="center" vertical="center" wrapText="1"/>
    </xf>
    <xf numFmtId="174" fontId="41" fillId="4" borderId="25" xfId="21" applyNumberFormat="1" applyFont="1" applyFill="1" applyBorder="1" applyAlignment="1">
      <alignment horizontal="center" vertical="center" wrapText="1"/>
    </xf>
    <xf numFmtId="174" fontId="41" fillId="0" borderId="25"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2"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37" fontId="3" fillId="10" borderId="1" xfId="19" applyNumberFormat="1" applyFill="1"/>
    <xf numFmtId="168" fontId="13" fillId="0" borderId="1" xfId="3" applyNumberFormat="1" applyFont="1"/>
    <xf numFmtId="164" fontId="0" fillId="0" borderId="0" xfId="22" applyFont="1"/>
    <xf numFmtId="174" fontId="31" fillId="0" borderId="57" xfId="22" applyNumberFormat="1" applyFont="1" applyBorder="1" applyAlignment="1">
      <alignment horizontal="center" vertical="center" wrapText="1"/>
    </xf>
    <xf numFmtId="164" fontId="7" fillId="0" borderId="13" xfId="22" applyFont="1" applyBorder="1" applyAlignment="1">
      <alignment vertical="center"/>
    </xf>
    <xf numFmtId="164" fontId="7" fillId="0" borderId="14" xfId="22" applyFont="1" applyBorder="1" applyAlignment="1">
      <alignment vertical="center"/>
    </xf>
    <xf numFmtId="0" fontId="7" fillId="0" borderId="12" xfId="3" applyFont="1" applyBorder="1" applyAlignment="1">
      <alignment horizontal="center" vertical="center"/>
    </xf>
    <xf numFmtId="0" fontId="54" fillId="0" borderId="26" xfId="3" applyFont="1" applyBorder="1" applyAlignment="1">
      <alignment horizontal="center" vertical="center" wrapText="1"/>
    </xf>
    <xf numFmtId="0" fontId="49" fillId="0" borderId="26" xfId="3" applyFont="1" applyBorder="1" applyAlignment="1">
      <alignment horizontal="center" vertical="center" wrapText="1"/>
    </xf>
    <xf numFmtId="164" fontId="7" fillId="0" borderId="74" xfId="22" applyFont="1" applyBorder="1" applyAlignment="1">
      <alignment vertical="center"/>
    </xf>
    <xf numFmtId="168" fontId="13" fillId="0" borderId="1" xfId="3" applyNumberFormat="1" applyFont="1" applyAlignment="1">
      <alignment vertical="center"/>
    </xf>
    <xf numFmtId="164" fontId="20" fillId="0" borderId="22" xfId="22" applyFont="1" applyFill="1" applyBorder="1" applyAlignment="1">
      <alignment vertical="center"/>
    </xf>
    <xf numFmtId="164" fontId="7" fillId="0" borderId="62" xfId="22" applyFont="1" applyFill="1" applyBorder="1" applyAlignment="1">
      <alignment vertical="center"/>
    </xf>
    <xf numFmtId="37" fontId="3" fillId="0" borderId="1" xfId="19" applyNumberFormat="1"/>
    <xf numFmtId="0" fontId="54" fillId="0" borderId="26" xfId="3" applyFont="1" applyBorder="1" applyAlignment="1">
      <alignment horizontal="center" vertical="top" wrapText="1"/>
    </xf>
    <xf numFmtId="0" fontId="19" fillId="0" borderId="7" xfId="3" applyFont="1" applyBorder="1" applyAlignment="1">
      <alignment horizontal="center" vertical="top" wrapText="1"/>
    </xf>
    <xf numFmtId="164" fontId="31" fillId="0" borderId="57" xfId="22" applyFont="1" applyBorder="1" applyAlignment="1">
      <alignment horizontal="center" vertical="center" wrapText="1"/>
    </xf>
    <xf numFmtId="164" fontId="31" fillId="0" borderId="42" xfId="3" applyNumberFormat="1" applyFont="1" applyBorder="1" applyAlignment="1">
      <alignment horizontal="center" vertical="center" wrapText="1"/>
    </xf>
    <xf numFmtId="174" fontId="0" fillId="0" borderId="0" xfId="22" applyNumberFormat="1" applyFont="1"/>
    <xf numFmtId="164" fontId="13" fillId="0" borderId="21" xfId="22" applyFont="1" applyFill="1" applyBorder="1" applyAlignment="1">
      <alignment vertical="center"/>
    </xf>
    <xf numFmtId="164" fontId="13" fillId="0" borderId="22" xfId="22" applyFont="1" applyFill="1" applyBorder="1" applyAlignment="1">
      <alignment vertical="center"/>
    </xf>
    <xf numFmtId="0" fontId="19" fillId="4" borderId="7" xfId="3" applyFont="1" applyFill="1" applyBorder="1" applyAlignment="1">
      <alignment horizontal="center" vertical="center" wrapText="1"/>
    </xf>
    <xf numFmtId="0" fontId="19" fillId="4" borderId="7" xfId="3" applyFont="1" applyFill="1" applyBorder="1" applyAlignment="1">
      <alignment horizontal="center" vertical="top" wrapText="1"/>
    </xf>
    <xf numFmtId="0" fontId="7" fillId="0" borderId="13" xfId="3" applyFont="1" applyBorder="1" applyAlignment="1">
      <alignment horizontal="center" vertical="center"/>
    </xf>
    <xf numFmtId="0" fontId="31" fillId="5" borderId="27" xfId="3" applyFont="1" applyFill="1" applyBorder="1" applyAlignment="1">
      <alignment horizontal="center" vertical="center" wrapText="1"/>
    </xf>
    <xf numFmtId="174" fontId="0" fillId="4" borderId="22" xfId="22" applyNumberFormat="1" applyFont="1" applyFill="1" applyBorder="1" applyAlignment="1">
      <alignment horizontal="center" vertical="center"/>
    </xf>
    <xf numFmtId="168" fontId="7" fillId="4" borderId="22" xfId="18" applyNumberFormat="1" applyFont="1" applyFill="1" applyBorder="1" applyAlignment="1">
      <alignment vertical="center"/>
    </xf>
    <xf numFmtId="174" fontId="1" fillId="4" borderId="22" xfId="22" applyNumberFormat="1" applyFont="1" applyFill="1" applyBorder="1" applyAlignment="1">
      <alignment horizontal="center" vertical="center"/>
    </xf>
    <xf numFmtId="174" fontId="13" fillId="4" borderId="22" xfId="22" applyNumberFormat="1" applyFont="1" applyFill="1" applyBorder="1" applyAlignment="1">
      <alignment vertical="center"/>
    </xf>
    <xf numFmtId="174" fontId="13" fillId="4" borderId="48" xfId="22" applyNumberFormat="1" applyFont="1" applyFill="1" applyBorder="1" applyAlignment="1">
      <alignment vertical="center"/>
    </xf>
    <xf numFmtId="174" fontId="7" fillId="4" borderId="22" xfId="21" applyNumberFormat="1" applyFont="1" applyFill="1" applyBorder="1" applyAlignment="1">
      <alignment horizontal="center" vertical="center" wrapText="1"/>
    </xf>
    <xf numFmtId="174" fontId="7" fillId="4" borderId="13" xfId="21" applyNumberFormat="1" applyFont="1" applyFill="1" applyBorder="1" applyAlignment="1">
      <alignment horizontal="center" vertical="center" wrapText="1"/>
    </xf>
    <xf numFmtId="0" fontId="1" fillId="0" borderId="48" xfId="19" applyFont="1" applyBorder="1" applyAlignment="1">
      <alignment vertical="top" wrapText="1"/>
    </xf>
    <xf numFmtId="174" fontId="0" fillId="0" borderId="25" xfId="22" applyNumberFormat="1" applyFont="1" applyFill="1" applyBorder="1" applyAlignment="1">
      <alignment horizontal="center" vertical="center"/>
    </xf>
    <xf numFmtId="172" fontId="19" fillId="0" borderId="28" xfId="3" applyNumberFormat="1" applyFont="1" applyBorder="1" applyAlignment="1">
      <alignment horizontal="center" vertical="center"/>
    </xf>
    <xf numFmtId="0" fontId="19" fillId="0" borderId="76" xfId="3" applyFont="1" applyBorder="1" applyAlignment="1">
      <alignment horizontal="center" vertical="center"/>
    </xf>
    <xf numFmtId="164" fontId="13" fillId="4" borderId="1" xfId="3" applyNumberFormat="1" applyFont="1" applyFill="1" applyAlignment="1">
      <alignment vertical="center"/>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164" fontId="13" fillId="0" borderId="1" xfId="3" applyNumberFormat="1" applyFont="1" applyAlignment="1">
      <alignment vertical="center"/>
    </xf>
    <xf numFmtId="173" fontId="0" fillId="0" borderId="22" xfId="21" applyNumberFormat="1" applyFont="1" applyFill="1" applyBorder="1" applyAlignment="1">
      <alignment horizontal="center" vertical="center"/>
    </xf>
    <xf numFmtId="174" fontId="7" fillId="0" borderId="22" xfId="21" applyNumberFormat="1" applyFont="1" applyFill="1" applyBorder="1" applyAlignment="1">
      <alignment horizontal="center" vertical="center" wrapText="1"/>
    </xf>
    <xf numFmtId="9" fontId="31" fillId="9" borderId="22" xfId="1" applyFont="1" applyFill="1" applyBorder="1" applyAlignment="1">
      <alignment horizontal="center" vertical="center"/>
    </xf>
    <xf numFmtId="0" fontId="19" fillId="0" borderId="28" xfId="3" quotePrefix="1" applyFont="1" applyBorder="1" applyAlignment="1">
      <alignment horizontal="center" vertical="center"/>
    </xf>
    <xf numFmtId="172" fontId="19" fillId="0" borderId="26" xfId="3" quotePrefix="1" applyNumberFormat="1" applyFont="1" applyBorder="1" applyAlignment="1">
      <alignment horizontal="center" vertical="center"/>
    </xf>
    <xf numFmtId="1" fontId="13" fillId="0" borderId="29" xfId="3" applyNumberFormat="1" applyFont="1" applyBorder="1" applyAlignment="1">
      <alignment horizontal="center" vertical="center" wrapText="1"/>
    </xf>
    <xf numFmtId="164" fontId="7" fillId="0" borderId="1" xfId="22" applyFont="1" applyBorder="1" applyAlignment="1">
      <alignment vertical="center"/>
    </xf>
    <xf numFmtId="0" fontId="1" fillId="10" borderId="48" xfId="19" quotePrefix="1" applyFont="1" applyFill="1" applyBorder="1" applyAlignment="1">
      <alignment vertical="top" wrapText="1"/>
    </xf>
    <xf numFmtId="14" fontId="13" fillId="0" borderId="1" xfId="3" applyNumberFormat="1" applyFont="1" applyAlignment="1">
      <alignment vertical="center"/>
    </xf>
    <xf numFmtId="165" fontId="13" fillId="0" borderId="55" xfId="23" applyFont="1" applyBorder="1" applyAlignment="1">
      <alignment vertical="center"/>
    </xf>
    <xf numFmtId="165" fontId="13" fillId="0" borderId="9" xfId="23" applyFont="1" applyBorder="1" applyAlignment="1">
      <alignment vertical="center"/>
    </xf>
    <xf numFmtId="1" fontId="13" fillId="0" borderId="1" xfId="3" applyNumberFormat="1" applyFont="1" applyAlignment="1">
      <alignment vertical="center"/>
    </xf>
    <xf numFmtId="0" fontId="7" fillId="0" borderId="1" xfId="3" applyFont="1" applyAlignment="1">
      <alignment horizontal="center" vertical="center"/>
    </xf>
    <xf numFmtId="174" fontId="7" fillId="0" borderId="1" xfId="3" applyNumberFormat="1" applyFont="1" applyAlignment="1">
      <alignment horizontal="center" vertical="center"/>
    </xf>
    <xf numFmtId="0" fontId="1" fillId="0" borderId="57" xfId="19" quotePrefix="1" applyFont="1" applyBorder="1" applyAlignment="1">
      <alignment vertical="center" wrapText="1"/>
    </xf>
    <xf numFmtId="0" fontId="31" fillId="5" borderId="2" xfId="3" applyFont="1" applyFill="1" applyBorder="1" applyAlignment="1">
      <alignment horizontal="center" vertical="center" wrapText="1"/>
    </xf>
    <xf numFmtId="0" fontId="12" fillId="5" borderId="29" xfId="3" applyFont="1" applyFill="1" applyBorder="1" applyAlignment="1">
      <alignment horizontal="center" vertical="center" wrapText="1"/>
    </xf>
    <xf numFmtId="0" fontId="31" fillId="5" borderId="23" xfId="2" applyFont="1" applyFill="1" applyBorder="1" applyAlignment="1">
      <alignment horizontal="center" vertical="center" wrapText="1"/>
    </xf>
    <xf numFmtId="9" fontId="31" fillId="5" borderId="51" xfId="3" applyNumberFormat="1" applyFont="1" applyFill="1" applyBorder="1" applyAlignment="1">
      <alignment horizontal="center" vertical="center"/>
    </xf>
    <xf numFmtId="9" fontId="31" fillId="5" borderId="51" xfId="0" applyNumberFormat="1" applyFont="1" applyFill="1" applyBorder="1" applyAlignment="1">
      <alignment horizontal="center" vertical="center"/>
    </xf>
    <xf numFmtId="0" fontId="31" fillId="3" borderId="77" xfId="3" applyFont="1" applyFill="1" applyBorder="1" applyAlignment="1">
      <alignment horizontal="center" vertical="center"/>
    </xf>
    <xf numFmtId="9" fontId="31" fillId="5" borderId="77" xfId="3" applyNumberFormat="1" applyFont="1" applyFill="1" applyBorder="1" applyAlignment="1">
      <alignment horizontal="center" vertical="center"/>
    </xf>
    <xf numFmtId="9" fontId="31" fillId="5" borderId="77" xfId="0" applyNumberFormat="1" applyFont="1" applyFill="1" applyBorder="1" applyAlignment="1">
      <alignment horizontal="center"/>
    </xf>
    <xf numFmtId="9" fontId="31" fillId="9" borderId="77" xfId="0" applyNumberFormat="1" applyFont="1" applyFill="1" applyBorder="1" applyAlignment="1">
      <alignment horizontal="center" vertical="center"/>
    </xf>
    <xf numFmtId="43" fontId="31" fillId="5" borderId="77" xfId="18" applyFont="1" applyFill="1" applyBorder="1" applyAlignment="1">
      <alignment horizontal="center"/>
    </xf>
    <xf numFmtId="9" fontId="31" fillId="9" borderId="77" xfId="1" applyFont="1" applyFill="1" applyBorder="1" applyAlignment="1">
      <alignment horizontal="center" vertical="center"/>
    </xf>
    <xf numFmtId="9" fontId="20" fillId="4" borderId="77" xfId="0" applyNumberFormat="1" applyFont="1" applyFill="1" applyBorder="1" applyAlignment="1">
      <alignment horizontal="center"/>
    </xf>
    <xf numFmtId="0" fontId="31" fillId="5" borderId="23" xfId="0" applyFont="1" applyFill="1" applyBorder="1" applyAlignment="1">
      <alignment horizontal="center" vertical="center"/>
    </xf>
    <xf numFmtId="0" fontId="31" fillId="3" borderId="25" xfId="3" applyFont="1" applyFill="1" applyBorder="1" applyAlignment="1">
      <alignment horizontal="center" vertical="center"/>
    </xf>
    <xf numFmtId="10" fontId="31" fillId="5" borderId="25" xfId="0" applyNumberFormat="1" applyFont="1" applyFill="1" applyBorder="1" applyAlignment="1">
      <alignment horizontal="center" vertical="center"/>
    </xf>
    <xf numFmtId="43" fontId="31" fillId="5" borderId="25" xfId="18" applyFont="1" applyFill="1" applyBorder="1" applyAlignment="1">
      <alignment horizontal="center"/>
    </xf>
    <xf numFmtId="9" fontId="20" fillId="4" borderId="25" xfId="0" applyNumberFormat="1" applyFont="1" applyFill="1" applyBorder="1" applyAlignment="1">
      <alignment horizontal="center"/>
    </xf>
    <xf numFmtId="0" fontId="47" fillId="0" borderId="26" xfId="0" applyFont="1" applyBorder="1"/>
    <xf numFmtId="0" fontId="47" fillId="0" borderId="28" xfId="0" applyFont="1" applyBorder="1"/>
    <xf numFmtId="0" fontId="47" fillId="0" borderId="28" xfId="0" applyFont="1" applyBorder="1" applyAlignment="1">
      <alignment wrapText="1"/>
    </xf>
    <xf numFmtId="0" fontId="47" fillId="0" borderId="5" xfId="0" applyFont="1" applyBorder="1"/>
    <xf numFmtId="0" fontId="47" fillId="0" borderId="7" xfId="0" applyFont="1" applyBorder="1"/>
    <xf numFmtId="0" fontId="47" fillId="0" borderId="11" xfId="0" applyFont="1" applyBorder="1"/>
    <xf numFmtId="0" fontId="47" fillId="0" borderId="19" xfId="0" applyFont="1" applyBorder="1"/>
    <xf numFmtId="0" fontId="12" fillId="5" borderId="18" xfId="3" applyFont="1" applyFill="1" applyBorder="1" applyAlignment="1">
      <alignment horizontal="center" vertical="center" wrapText="1"/>
    </xf>
    <xf numFmtId="176" fontId="13" fillId="0" borderId="1" xfId="3" applyNumberFormat="1" applyFont="1" applyAlignment="1">
      <alignment horizontal="center" vertical="center"/>
    </xf>
    <xf numFmtId="0" fontId="58" fillId="0" borderId="1" xfId="3" applyFont="1" applyAlignment="1">
      <alignment vertical="center"/>
    </xf>
    <xf numFmtId="4" fontId="13" fillId="0" borderId="1" xfId="3" applyNumberFormat="1" applyFont="1" applyAlignment="1">
      <alignment vertical="center"/>
    </xf>
    <xf numFmtId="166" fontId="13" fillId="0" borderId="1" xfId="3" applyNumberFormat="1" applyFont="1" applyAlignment="1">
      <alignment vertical="center"/>
    </xf>
    <xf numFmtId="166" fontId="13" fillId="0" borderId="1" xfId="3" applyNumberFormat="1" applyFont="1"/>
    <xf numFmtId="0" fontId="61" fillId="0" borderId="48" xfId="12" quotePrefix="1" applyNumberFormat="1" applyFont="1" applyBorder="1" applyAlignment="1">
      <alignment horizontal="left" vertical="top" wrapText="1"/>
    </xf>
    <xf numFmtId="0" fontId="19" fillId="0" borderId="19" xfId="3" applyFont="1" applyBorder="1" applyAlignment="1">
      <alignment horizontal="left" vertical="center" wrapText="1"/>
    </xf>
    <xf numFmtId="0" fontId="13" fillId="0" borderId="19" xfId="3" applyFont="1" applyBorder="1" applyAlignment="1">
      <alignment horizontal="left" vertical="center" wrapText="1"/>
    </xf>
    <xf numFmtId="174" fontId="13" fillId="0" borderId="13" xfId="22" applyNumberFormat="1" applyFont="1" applyBorder="1" applyAlignment="1">
      <alignment horizontal="center" vertical="center"/>
    </xf>
    <xf numFmtId="0" fontId="63" fillId="0" borderId="19" xfId="16" applyFont="1" applyBorder="1" applyAlignment="1">
      <alignment horizontal="left" vertical="center" wrapText="1"/>
    </xf>
    <xf numFmtId="174" fontId="41" fillId="0" borderId="58" xfId="21" applyNumberFormat="1" applyFont="1" applyFill="1" applyBorder="1" applyAlignment="1">
      <alignment horizontal="center" vertical="center" wrapText="1"/>
    </xf>
    <xf numFmtId="168" fontId="7" fillId="0" borderId="13" xfId="18" applyNumberFormat="1" applyFont="1" applyFill="1" applyBorder="1" applyAlignment="1">
      <alignment vertical="center"/>
    </xf>
    <xf numFmtId="168" fontId="13" fillId="4" borderId="62" xfId="5" applyNumberFormat="1" applyFont="1" applyFill="1" applyBorder="1" applyAlignment="1">
      <alignment vertical="center" wrapText="1"/>
    </xf>
    <xf numFmtId="174" fontId="13" fillId="4" borderId="63" xfId="22" applyNumberFormat="1" applyFont="1" applyFill="1" applyBorder="1" applyAlignment="1">
      <alignment vertical="center"/>
    </xf>
    <xf numFmtId="175" fontId="13" fillId="4" borderId="14" xfId="5" applyNumberFormat="1" applyFont="1" applyFill="1" applyBorder="1" applyAlignment="1">
      <alignment horizontal="right" vertical="center"/>
    </xf>
    <xf numFmtId="0" fontId="31" fillId="0" borderId="5" xfId="3" applyFont="1" applyBorder="1" applyAlignment="1">
      <alignment horizontal="center" vertical="center" wrapText="1"/>
    </xf>
    <xf numFmtId="0" fontId="31" fillId="0" borderId="26" xfId="3" applyFont="1" applyBorder="1" applyAlignment="1">
      <alignment horizontal="center" vertical="center" wrapText="1"/>
    </xf>
    <xf numFmtId="0" fontId="31" fillId="0" borderId="7" xfId="3" applyFont="1" applyBorder="1" applyAlignment="1">
      <alignment horizontal="center" vertical="center" wrapText="1"/>
    </xf>
    <xf numFmtId="0" fontId="19" fillId="4" borderId="27" xfId="3" applyFont="1" applyFill="1" applyBorder="1" applyAlignment="1">
      <alignment horizontal="center" vertical="center"/>
    </xf>
    <xf numFmtId="0" fontId="19" fillId="4" borderId="26" xfId="3" applyFont="1" applyFill="1" applyBorder="1" applyAlignment="1">
      <alignment horizontal="center" vertical="center" wrapText="1"/>
    </xf>
    <xf numFmtId="0" fontId="19" fillId="4" borderId="19" xfId="3" applyFont="1" applyFill="1" applyBorder="1" applyAlignment="1">
      <alignment horizontal="center" vertical="center" wrapText="1"/>
    </xf>
    <xf numFmtId="0" fontId="13" fillId="4" borderId="26" xfId="3" applyFont="1" applyFill="1" applyBorder="1" applyAlignment="1">
      <alignment horizontal="center" vertical="center" wrapText="1"/>
    </xf>
    <xf numFmtId="0" fontId="28" fillId="4" borderId="22" xfId="3" applyFont="1" applyFill="1" applyBorder="1" applyAlignment="1">
      <alignment horizontal="center" vertical="center"/>
    </xf>
    <xf numFmtId="0" fontId="47" fillId="0" borderId="19" xfId="0" applyFont="1" applyBorder="1" applyAlignment="1">
      <alignment horizontal="center" vertical="center" wrapText="1"/>
    </xf>
    <xf numFmtId="0" fontId="12" fillId="5" borderId="83" xfId="3" applyFont="1" applyFill="1" applyBorder="1" applyAlignment="1">
      <alignment horizontal="center" vertical="center" wrapText="1"/>
    </xf>
    <xf numFmtId="177" fontId="31" fillId="7" borderId="73" xfId="3" applyNumberFormat="1" applyFont="1" applyFill="1" applyBorder="1" applyAlignment="1">
      <alignment horizontal="center" vertical="center" wrapText="1"/>
    </xf>
    <xf numFmtId="176" fontId="12" fillId="3" borderId="6" xfId="3" applyNumberFormat="1" applyFont="1" applyFill="1" applyBorder="1" applyAlignment="1">
      <alignment horizontal="center" vertical="center" wrapText="1"/>
    </xf>
    <xf numFmtId="176" fontId="12" fillId="3" borderId="26" xfId="3" applyNumberFormat="1" applyFont="1" applyFill="1" applyBorder="1" applyAlignment="1">
      <alignment horizontal="center" vertical="center" wrapText="1"/>
    </xf>
    <xf numFmtId="165" fontId="12" fillId="3" borderId="6" xfId="23" applyFont="1" applyFill="1" applyBorder="1" applyAlignment="1">
      <alignment horizontal="center" vertical="center" wrapText="1"/>
    </xf>
    <xf numFmtId="178" fontId="12" fillId="3" borderId="26" xfId="3" applyNumberFormat="1" applyFont="1" applyFill="1" applyBorder="1" applyAlignment="1">
      <alignment horizontal="center" vertical="center" wrapText="1"/>
    </xf>
    <xf numFmtId="178" fontId="12" fillId="3" borderId="6" xfId="3" applyNumberFormat="1" applyFont="1" applyFill="1" applyBorder="1" applyAlignment="1">
      <alignment horizontal="center" vertical="center" wrapText="1"/>
    </xf>
    <xf numFmtId="0" fontId="61" fillId="4" borderId="48" xfId="12" quotePrefix="1" applyNumberFormat="1" applyFont="1" applyFill="1" applyBorder="1" applyAlignment="1">
      <alignment horizontal="left" vertical="top" wrapText="1"/>
    </xf>
    <xf numFmtId="177" fontId="12" fillId="3" borderId="26" xfId="3" applyNumberFormat="1" applyFont="1" applyFill="1" applyBorder="1" applyAlignment="1">
      <alignment horizontal="center" vertical="center" wrapText="1"/>
    </xf>
    <xf numFmtId="0" fontId="19" fillId="0" borderId="19" xfId="3" applyFont="1" applyBorder="1" applyAlignment="1">
      <alignment horizontal="left" vertical="top" wrapText="1"/>
    </xf>
    <xf numFmtId="0" fontId="25" fillId="0" borderId="19" xfId="3" applyFont="1" applyBorder="1" applyAlignment="1">
      <alignment horizontal="center" vertical="center" wrapText="1"/>
    </xf>
    <xf numFmtId="0" fontId="18" fillId="0" borderId="19" xfId="16" applyFill="1" applyBorder="1" applyAlignment="1">
      <alignment horizontal="left" vertical="center" wrapText="1"/>
    </xf>
    <xf numFmtId="0" fontId="74" fillId="4" borderId="19" xfId="16" applyFont="1" applyFill="1" applyBorder="1" applyAlignment="1">
      <alignment horizontal="left" vertical="center" wrapText="1"/>
    </xf>
    <xf numFmtId="0" fontId="11" fillId="0" borderId="40" xfId="3" applyFont="1" applyBorder="1" applyAlignment="1">
      <alignment horizontal="center" vertical="center" wrapText="1"/>
    </xf>
    <xf numFmtId="177" fontId="11" fillId="4" borderId="57" xfId="3" applyNumberFormat="1" applyFont="1" applyFill="1" applyBorder="1" applyAlignment="1">
      <alignment horizontal="center" vertical="center" wrapText="1"/>
    </xf>
    <xf numFmtId="176" fontId="11" fillId="0" borderId="57" xfId="3" applyNumberFormat="1" applyFont="1" applyBorder="1" applyAlignment="1">
      <alignment horizontal="center" vertical="center" wrapText="1"/>
    </xf>
    <xf numFmtId="0" fontId="47" fillId="0" borderId="22" xfId="0" applyFont="1" applyBorder="1" applyAlignment="1">
      <alignment wrapText="1"/>
    </xf>
    <xf numFmtId="0" fontId="11" fillId="4" borderId="40" xfId="0" applyFont="1" applyFill="1" applyBorder="1" applyAlignment="1">
      <alignment horizontal="center" vertical="center" wrapText="1"/>
    </xf>
    <xf numFmtId="174" fontId="11" fillId="4" borderId="57" xfId="22" applyNumberFormat="1" applyFont="1" applyFill="1" applyBorder="1" applyAlignment="1">
      <alignment horizontal="left" vertical="center" wrapText="1"/>
    </xf>
    <xf numFmtId="164" fontId="11" fillId="4" borderId="57" xfId="22" applyFont="1" applyFill="1" applyBorder="1" applyAlignment="1">
      <alignment horizontal="left" vertical="center" wrapText="1"/>
    </xf>
    <xf numFmtId="174" fontId="11" fillId="0" borderId="57" xfId="22" applyNumberFormat="1" applyFont="1" applyFill="1" applyBorder="1" applyAlignment="1">
      <alignment horizontal="center" vertical="center" wrapText="1"/>
    </xf>
    <xf numFmtId="174" fontId="11" fillId="4" borderId="57" xfId="22" applyNumberFormat="1" applyFont="1" applyFill="1" applyBorder="1" applyAlignment="1">
      <alignment horizontal="center" vertical="center" wrapText="1"/>
    </xf>
    <xf numFmtId="164" fontId="11" fillId="0" borderId="9" xfId="22" applyFont="1" applyBorder="1" applyAlignment="1">
      <alignment horizontal="center" vertical="center" wrapText="1"/>
    </xf>
    <xf numFmtId="174" fontId="11" fillId="0" borderId="42" xfId="22" applyNumberFormat="1" applyFont="1" applyBorder="1" applyAlignment="1">
      <alignment horizontal="center" vertical="center" wrapText="1"/>
    </xf>
    <xf numFmtId="0" fontId="47" fillId="0" borderId="48" xfId="0" applyFont="1" applyBorder="1" applyAlignment="1">
      <alignment wrapText="1"/>
    </xf>
    <xf numFmtId="164" fontId="11" fillId="0" borderId="48" xfId="22" applyFont="1" applyBorder="1" applyAlignment="1">
      <alignment horizontal="center" vertical="center" wrapText="1"/>
    </xf>
    <xf numFmtId="0" fontId="47" fillId="0" borderId="35" xfId="0" applyFont="1" applyBorder="1" applyAlignment="1">
      <alignment wrapText="1"/>
    </xf>
    <xf numFmtId="177" fontId="11" fillId="4" borderId="32" xfId="3" applyNumberFormat="1" applyFont="1" applyFill="1" applyBorder="1" applyAlignment="1">
      <alignment horizontal="center" vertical="center" wrapText="1"/>
    </xf>
    <xf numFmtId="0" fontId="12" fillId="0" borderId="12" xfId="3" applyFont="1" applyBorder="1" applyAlignment="1">
      <alignment horizontal="center" vertical="center" wrapText="1"/>
    </xf>
    <xf numFmtId="177" fontId="12" fillId="0" borderId="58" xfId="3" applyNumberFormat="1" applyFont="1" applyBorder="1" applyAlignment="1">
      <alignment horizontal="center" vertical="center" wrapText="1"/>
    </xf>
    <xf numFmtId="176" fontId="12" fillId="0" borderId="58" xfId="3" applyNumberFormat="1" applyFont="1" applyBorder="1" applyAlignment="1">
      <alignment horizontal="center" vertical="center" wrapText="1"/>
    </xf>
    <xf numFmtId="177" fontId="12" fillId="4" borderId="84" xfId="3" applyNumberFormat="1" applyFont="1" applyFill="1" applyBorder="1" applyAlignment="1">
      <alignment horizontal="center" vertical="center" wrapText="1"/>
    </xf>
    <xf numFmtId="1" fontId="12" fillId="4" borderId="13" xfId="22" applyNumberFormat="1" applyFont="1" applyFill="1" applyBorder="1" applyAlignment="1">
      <alignment horizontal="center" vertical="center" wrapText="1"/>
    </xf>
    <xf numFmtId="174" fontId="12" fillId="4" borderId="13" xfId="22" applyNumberFormat="1" applyFont="1" applyFill="1" applyBorder="1" applyAlignment="1">
      <alignment horizontal="left" vertical="center" wrapText="1"/>
    </xf>
    <xf numFmtId="177" fontId="12" fillId="0" borderId="12" xfId="3" applyNumberFormat="1" applyFont="1" applyBorder="1" applyAlignment="1">
      <alignment horizontal="center" vertical="center" wrapText="1"/>
    </xf>
    <xf numFmtId="0" fontId="11" fillId="0" borderId="12" xfId="3" applyFont="1" applyBorder="1" applyAlignment="1">
      <alignment horizontal="center" vertical="center" wrapText="1"/>
    </xf>
    <xf numFmtId="2" fontId="13" fillId="0" borderId="14" xfId="5" applyNumberFormat="1" applyFont="1" applyBorder="1" applyAlignment="1">
      <alignment vertical="center"/>
    </xf>
    <xf numFmtId="0" fontId="75" fillId="0" borderId="7" xfId="3" applyFont="1" applyBorder="1" applyAlignment="1">
      <alignment horizontal="left" vertical="center" wrapText="1"/>
    </xf>
    <xf numFmtId="176" fontId="12" fillId="0" borderId="12" xfId="3" applyNumberFormat="1" applyFont="1" applyBorder="1" applyAlignment="1">
      <alignment horizontal="center" vertical="center" wrapText="1"/>
    </xf>
    <xf numFmtId="0" fontId="19" fillId="0" borderId="25" xfId="0" applyFont="1" applyBorder="1" applyAlignment="1">
      <alignment horizontal="center"/>
    </xf>
    <xf numFmtId="0" fontId="19" fillId="0" borderId="22" xfId="0" applyFont="1" applyBorder="1" applyAlignment="1">
      <alignment horizontal="center"/>
    </xf>
    <xf numFmtId="0" fontId="19" fillId="0" borderId="77" xfId="3" applyFont="1" applyBorder="1" applyAlignment="1">
      <alignment horizontal="center" vertical="center" wrapText="1"/>
    </xf>
    <xf numFmtId="0" fontId="50" fillId="0" borderId="77" xfId="3" applyFont="1" applyBorder="1" applyAlignment="1">
      <alignment horizontal="center" vertical="center" wrapText="1"/>
    </xf>
    <xf numFmtId="0" fontId="19" fillId="0" borderId="43" xfId="3" applyFont="1" applyBorder="1" applyAlignment="1">
      <alignment horizontal="center" vertical="center"/>
    </xf>
    <xf numFmtId="0" fontId="19" fillId="0" borderId="25" xfId="3" applyFont="1" applyBorder="1" applyAlignment="1">
      <alignment horizontal="center" vertical="center"/>
    </xf>
    <xf numFmtId="0" fontId="50" fillId="0" borderId="77" xfId="3" applyFont="1" applyBorder="1" applyAlignment="1">
      <alignment horizontal="justify" vertical="top" wrapText="1"/>
    </xf>
    <xf numFmtId="0" fontId="50" fillId="0" borderId="77" xfId="3" applyFont="1" applyBorder="1" applyAlignment="1">
      <alignment horizontal="left" vertical="center" wrapText="1"/>
    </xf>
    <xf numFmtId="0" fontId="50" fillId="0" borderId="77" xfId="3" applyFont="1" applyBorder="1" applyAlignment="1">
      <alignment horizontal="left" vertical="top" wrapText="1"/>
    </xf>
    <xf numFmtId="43" fontId="19" fillId="0" borderId="25" xfId="18" applyFont="1" applyBorder="1" applyAlignment="1">
      <alignment horizontal="center"/>
    </xf>
    <xf numFmtId="43" fontId="19" fillId="0" borderId="22" xfId="18" applyFont="1" applyBorder="1" applyAlignment="1">
      <alignment horizontal="center"/>
    </xf>
    <xf numFmtId="0" fontId="50" fillId="0" borderId="77" xfId="3" applyFont="1" applyBorder="1" applyAlignment="1">
      <alignment horizontal="justify"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49" fillId="0" borderId="23" xfId="3" applyFont="1" applyBorder="1" applyAlignment="1">
      <alignment horizontal="center" vertical="center" wrapText="1"/>
    </xf>
    <xf numFmtId="0" fontId="49" fillId="0" borderId="25" xfId="3" applyFont="1" applyBorder="1" applyAlignment="1">
      <alignment horizontal="center" vertical="center" wrapText="1"/>
    </xf>
    <xf numFmtId="0" fontId="19" fillId="0" borderId="77" xfId="3" applyFont="1" applyBorder="1" applyAlignment="1">
      <alignment horizontal="center" vertical="center"/>
    </xf>
    <xf numFmtId="0" fontId="52" fillId="0" borderId="77" xfId="3" applyFont="1" applyBorder="1" applyAlignment="1">
      <alignment horizontal="center" vertical="center" wrapText="1"/>
    </xf>
    <xf numFmtId="0" fontId="52" fillId="0" borderId="77" xfId="3" applyFont="1" applyBorder="1" applyAlignment="1">
      <alignment horizontal="center" vertical="center"/>
    </xf>
    <xf numFmtId="0" fontId="53" fillId="0" borderId="77"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68" fillId="0" borderId="23" xfId="16" applyFont="1" applyBorder="1" applyAlignment="1">
      <alignment horizontal="center" vertical="center" wrapText="1"/>
    </xf>
    <xf numFmtId="0" fontId="71" fillId="0" borderId="25" xfId="16" applyFont="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13" fillId="0" borderId="22" xfId="3" applyFont="1" applyBorder="1" applyAlignment="1">
      <alignment horizontal="left" vertical="top" wrapText="1"/>
    </xf>
    <xf numFmtId="0" fontId="13" fillId="0" borderId="22" xfId="3" applyFont="1" applyBorder="1" applyAlignment="1">
      <alignment horizontal="left" vertical="top"/>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0" fillId="0" borderId="5" xfId="3" applyFont="1" applyBorder="1" applyAlignment="1">
      <alignment horizontal="justify" vertical="center" wrapText="1"/>
    </xf>
    <xf numFmtId="0" fontId="50" fillId="0" borderId="7" xfId="3" applyFont="1" applyBorder="1" applyAlignment="1">
      <alignment horizontal="justify" vertical="center"/>
    </xf>
    <xf numFmtId="0" fontId="50" fillId="0" borderId="7" xfId="3" applyFont="1" applyBorder="1" applyAlignment="1">
      <alignment horizontal="justify"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1" fillId="0" borderId="5" xfId="3" applyFont="1" applyBorder="1" applyAlignment="1">
      <alignment horizontal="center" vertical="center" wrapText="1"/>
    </xf>
    <xf numFmtId="0" fontId="31" fillId="0" borderId="7" xfId="3" applyFont="1" applyBorder="1" applyAlignment="1">
      <alignment horizontal="center" vertical="center" wrapText="1"/>
    </xf>
    <xf numFmtId="0" fontId="49" fillId="0" borderId="5" xfId="3" applyFont="1" applyBorder="1" applyAlignment="1">
      <alignment horizontal="left" vertical="top" wrapText="1"/>
    </xf>
    <xf numFmtId="0" fontId="49" fillId="0" borderId="7" xfId="3"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78" xfId="2" applyFont="1" applyFill="1" applyBorder="1" applyAlignment="1">
      <alignment horizontal="center" vertical="center" wrapText="1"/>
    </xf>
    <xf numFmtId="0" fontId="29" fillId="3" borderId="54" xfId="2" applyFont="1" applyFill="1" applyBorder="1" applyAlignment="1">
      <alignment horizontal="center" vertical="center" wrapText="1"/>
    </xf>
    <xf numFmtId="0" fontId="12" fillId="0" borderId="26" xfId="0" applyFont="1" applyBorder="1" applyAlignment="1">
      <alignment horizontal="center" vertical="center" wrapText="1"/>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0" fillId="0" borderId="77" xfId="3" applyFont="1" applyBorder="1" applyAlignment="1">
      <alignment horizontal="center" vertical="center"/>
    </xf>
    <xf numFmtId="0" fontId="19" fillId="0" borderId="23" xfId="3" applyFont="1" applyBorder="1" applyAlignment="1">
      <alignment horizontal="center" vertical="center"/>
    </xf>
    <xf numFmtId="0" fontId="50" fillId="0" borderId="79" xfId="3" applyFont="1" applyBorder="1" applyAlignment="1">
      <alignment horizontal="justify" vertical="top" wrapText="1"/>
    </xf>
    <xf numFmtId="0" fontId="50" fillId="0" borderId="79" xfId="3" applyFont="1" applyBorder="1" applyAlignment="1">
      <alignment horizontal="justify" vertical="top"/>
    </xf>
    <xf numFmtId="0" fontId="50" fillId="0" borderId="68" xfId="0" applyFont="1" applyBorder="1" applyAlignment="1">
      <alignment horizontal="left" vertical="top" wrapText="1"/>
    </xf>
    <xf numFmtId="0" fontId="50" fillId="0" borderId="51" xfId="0" applyFont="1" applyBorder="1" applyAlignment="1">
      <alignment horizontal="left" vertical="top" wrapText="1"/>
    </xf>
    <xf numFmtId="0" fontId="18" fillId="0" borderId="23" xfId="16" applyFill="1" applyBorder="1" applyAlignment="1">
      <alignment horizontal="left" vertical="center" wrapText="1"/>
    </xf>
    <xf numFmtId="0" fontId="18" fillId="0" borderId="25" xfId="16" applyFill="1" applyBorder="1" applyAlignment="1">
      <alignment horizontal="left" vertical="center" wrapText="1"/>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19" fillId="0" borderId="22" xfId="0" applyFont="1" applyBorder="1" applyAlignment="1">
      <alignment horizontal="center" vertical="center" wrapText="1"/>
    </xf>
    <xf numFmtId="0" fontId="19" fillId="0" borderId="22" xfId="0" applyFont="1" applyBorder="1" applyAlignment="1">
      <alignment horizontal="left" vertical="center" wrapText="1"/>
    </xf>
    <xf numFmtId="0" fontId="55" fillId="4" borderId="22" xfId="0" applyFont="1" applyFill="1" applyBorder="1" applyAlignment="1">
      <alignment vertical="top" wrapText="1"/>
    </xf>
    <xf numFmtId="0" fontId="50" fillId="4" borderId="22" xfId="0" applyFont="1" applyFill="1" applyBorder="1" applyAlignment="1">
      <alignment vertical="top"/>
    </xf>
    <xf numFmtId="0" fontId="50" fillId="0" borderId="22" xfId="0" applyFont="1" applyBorder="1" applyAlignment="1">
      <alignment horizontal="center" vertical="center" wrapText="1"/>
    </xf>
    <xf numFmtId="0" fontId="50" fillId="0" borderId="22" xfId="0" applyFont="1" applyBorder="1" applyAlignment="1">
      <alignment horizontal="center" vertical="center"/>
    </xf>
    <xf numFmtId="0" fontId="50" fillId="0" borderId="22" xfId="0" applyFont="1" applyBorder="1" applyAlignment="1">
      <alignment horizontal="left" wrapText="1"/>
    </xf>
    <xf numFmtId="0" fontId="50" fillId="0" borderId="22" xfId="0" applyFont="1" applyBorder="1" applyAlignment="1">
      <alignment horizontal="left"/>
    </xf>
    <xf numFmtId="0" fontId="50" fillId="0" borderId="23" xfId="3" applyFont="1" applyBorder="1" applyAlignment="1">
      <alignment horizontal="center" vertical="center" wrapText="1"/>
    </xf>
    <xf numFmtId="0" fontId="50" fillId="0" borderId="25" xfId="3" applyFont="1" applyBorder="1" applyAlignment="1">
      <alignment horizontal="center" vertical="center"/>
    </xf>
    <xf numFmtId="0" fontId="49" fillId="0" borderId="22" xfId="0" applyFont="1" applyBorder="1" applyAlignment="1">
      <alignment horizontal="justify" vertical="top" wrapText="1"/>
    </xf>
    <xf numFmtId="0" fontId="51" fillId="0" borderId="23" xfId="3" applyFont="1" applyBorder="1" applyAlignment="1">
      <alignment horizontal="center" vertical="center" wrapText="1"/>
    </xf>
    <xf numFmtId="0" fontId="51" fillId="0" borderId="25" xfId="3" applyFont="1" applyBorder="1" applyAlignment="1">
      <alignment horizontal="center" vertical="center"/>
    </xf>
    <xf numFmtId="0" fontId="19" fillId="0" borderId="22" xfId="0" applyFont="1" applyBorder="1" applyAlignment="1">
      <alignment horizontal="center" vertical="center"/>
    </xf>
    <xf numFmtId="0" fontId="49" fillId="0" borderId="22" xfId="0" applyFont="1" applyBorder="1" applyAlignment="1">
      <alignment horizontal="left" wrapText="1"/>
    </xf>
    <xf numFmtId="0" fontId="49" fillId="0" borderId="22" xfId="0" applyFont="1" applyBorder="1" applyAlignment="1">
      <alignment horizontal="left"/>
    </xf>
    <xf numFmtId="0" fontId="49" fillId="0" borderId="23" xfId="3" applyFont="1" applyBorder="1" applyAlignment="1">
      <alignment horizontal="justify" vertical="center" wrapText="1"/>
    </xf>
    <xf numFmtId="0" fontId="49" fillId="0" borderId="25" xfId="3" applyFont="1" applyBorder="1" applyAlignment="1">
      <alignment horizontal="justify" vertical="center" wrapText="1"/>
    </xf>
    <xf numFmtId="0" fontId="30" fillId="0" borderId="25" xfId="3" applyFont="1" applyBorder="1" applyAlignment="1">
      <alignment horizontal="left" vertical="center" wrapText="1"/>
    </xf>
    <xf numFmtId="0" fontId="50" fillId="0" borderId="23" xfId="3" applyFont="1" applyBorder="1" applyAlignment="1">
      <alignment horizontal="left" vertical="top" wrapText="1"/>
    </xf>
    <xf numFmtId="0" fontId="50" fillId="0" borderId="25" xfId="3" applyFont="1" applyBorder="1" applyAlignment="1">
      <alignment horizontal="left" vertical="top" wrapText="1"/>
    </xf>
    <xf numFmtId="0" fontId="55" fillId="0" borderId="23" xfId="3" applyFont="1" applyBorder="1" applyAlignment="1">
      <alignment horizontal="left" vertical="top" wrapText="1"/>
    </xf>
    <xf numFmtId="0" fontId="50" fillId="0" borderId="25" xfId="3" applyFont="1" applyBorder="1" applyAlignment="1">
      <alignment horizontal="center" vertical="center" wrapText="1"/>
    </xf>
    <xf numFmtId="0" fontId="59" fillId="0" borderId="23" xfId="3" applyFont="1" applyBorder="1" applyAlignment="1">
      <alignment horizontal="left" vertical="center" wrapText="1"/>
    </xf>
    <xf numFmtId="0" fontId="60" fillId="0" borderId="25" xfId="3" applyFont="1" applyBorder="1" applyAlignment="1">
      <alignment horizontal="left" vertical="center" wrapText="1"/>
    </xf>
    <xf numFmtId="0" fontId="66" fillId="0" borderId="23" xfId="16" applyFont="1" applyBorder="1" applyAlignment="1">
      <alignment horizontal="center" vertical="center" wrapText="1"/>
    </xf>
    <xf numFmtId="0" fontId="66" fillId="0" borderId="25" xfId="16"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5" xfId="3" applyFont="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xf>
    <xf numFmtId="0" fontId="19" fillId="4" borderId="7" xfId="3" applyFont="1" applyFill="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7" xfId="3" applyFont="1" applyBorder="1" applyAlignment="1">
      <alignment horizontal="center" vertical="center"/>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0" applyFont="1" applyBorder="1" applyAlignment="1">
      <alignment horizontal="justify" vertical="top" wrapText="1"/>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19" fillId="0" borderId="22" xfId="3" applyFont="1" applyBorder="1" applyAlignment="1">
      <alignment horizontal="center"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19" fillId="4" borderId="23" xfId="3" applyFont="1" applyFill="1" applyBorder="1" applyAlignment="1">
      <alignment horizontal="justify" vertical="top" wrapText="1"/>
    </xf>
    <xf numFmtId="0" fontId="19" fillId="4" borderId="25" xfId="3" applyFont="1" applyFill="1" applyBorder="1" applyAlignment="1">
      <alignment horizontal="justify" vertical="top" wrapText="1"/>
    </xf>
    <xf numFmtId="0" fontId="53" fillId="4" borderId="23" xfId="3" applyFont="1" applyFill="1" applyBorder="1" applyAlignment="1">
      <alignment horizontal="justify" vertical="top"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0" fontId="31" fillId="5" borderId="11"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6" xfId="3" applyFont="1" applyBorder="1" applyAlignment="1">
      <alignment horizontal="center" vertical="center"/>
    </xf>
    <xf numFmtId="0" fontId="31" fillId="5" borderId="2"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2" fillId="0" borderId="80" xfId="2" applyFont="1" applyBorder="1" applyAlignment="1">
      <alignment horizontal="center" vertical="center" wrapText="1"/>
    </xf>
    <xf numFmtId="0" fontId="12" fillId="0" borderId="81" xfId="2" applyFont="1" applyBorder="1" applyAlignment="1">
      <alignment horizontal="center" vertical="center" wrapText="1"/>
    </xf>
    <xf numFmtId="0" fontId="12" fillId="0" borderId="82" xfId="2" applyFont="1" applyBorder="1" applyAlignment="1">
      <alignment horizontal="center" vertical="center" wrapText="1"/>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left" vertical="center" wrapText="1"/>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3" fillId="0" borderId="7" xfId="3" applyFont="1" applyBorder="1" applyAlignment="1">
      <alignment horizontal="left"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164" fontId="13" fillId="0" borderId="33" xfId="22" applyFont="1" applyFill="1" applyBorder="1" applyAlignment="1">
      <alignment horizontal="center" vertical="center"/>
    </xf>
    <xf numFmtId="164" fontId="13" fillId="0" borderId="48" xfId="22" applyFont="1" applyFill="1" applyBorder="1" applyAlignment="1">
      <alignment horizontal="center" vertical="center"/>
    </xf>
    <xf numFmtId="168" fontId="13" fillId="0" borderId="61" xfId="5" applyNumberFormat="1" applyFont="1" applyBorder="1" applyAlignment="1">
      <alignment horizontal="center" vertical="center"/>
    </xf>
    <xf numFmtId="168" fontId="13" fillId="0" borderId="49" xfId="5" applyNumberFormat="1" applyFont="1" applyBorder="1" applyAlignment="1">
      <alignment horizontal="center" vertical="center"/>
    </xf>
    <xf numFmtId="174" fontId="13" fillId="0" borderId="67" xfId="22" applyNumberFormat="1" applyFont="1" applyFill="1" applyBorder="1" applyAlignment="1">
      <alignment horizontal="center" vertical="center" wrapText="1"/>
    </xf>
    <xf numFmtId="0" fontId="0" fillId="0" borderId="63" xfId="0" applyBorder="1" applyAlignment="1">
      <alignment horizontal="center" vertical="center" wrapText="1"/>
    </xf>
    <xf numFmtId="168" fontId="13" fillId="0" borderId="67" xfId="5" applyNumberFormat="1" applyFont="1" applyBorder="1" applyAlignment="1">
      <alignment horizontal="center" vertical="center"/>
    </xf>
    <xf numFmtId="168" fontId="13" fillId="0" borderId="40" xfId="5" applyNumberFormat="1" applyFont="1" applyBorder="1" applyAlignment="1">
      <alignment horizontal="center" vertical="center"/>
    </xf>
    <xf numFmtId="168" fontId="13" fillId="0" borderId="33" xfId="5" applyNumberFormat="1" applyFont="1" applyBorder="1" applyAlignment="1">
      <alignment horizontal="center" vertical="center"/>
    </xf>
    <xf numFmtId="168" fontId="13" fillId="0" borderId="48" xfId="5" applyNumberFormat="1"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4" fontId="13" fillId="0" borderId="34" xfId="22" applyNumberFormat="1" applyFont="1" applyFill="1" applyBorder="1" applyAlignment="1">
      <alignment horizontal="center" vertical="center" wrapText="1"/>
    </xf>
    <xf numFmtId="0" fontId="12" fillId="0" borderId="67" xfId="2" applyFont="1" applyBorder="1" applyAlignment="1">
      <alignment horizontal="center" vertical="center" wrapText="1"/>
    </xf>
    <xf numFmtId="0" fontId="0" fillId="0" borderId="40" xfId="0"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174" fontId="13" fillId="0" borderId="67" xfId="22" applyNumberFormat="1" applyFont="1" applyBorder="1" applyAlignment="1">
      <alignment horizontal="center" vertical="center"/>
    </xf>
    <xf numFmtId="174" fontId="13" fillId="0" borderId="40" xfId="22" applyNumberFormat="1" applyFont="1" applyBorder="1" applyAlignment="1">
      <alignment horizontal="center" vertical="center"/>
    </xf>
    <xf numFmtId="174" fontId="13" fillId="0" borderId="33" xfId="22" applyNumberFormat="1" applyFont="1" applyFill="1" applyBorder="1" applyAlignment="1">
      <alignment horizontal="center" vertical="center"/>
    </xf>
    <xf numFmtId="174" fontId="13" fillId="0" borderId="48" xfId="22" applyNumberFormat="1" applyFont="1" applyFill="1" applyBorder="1" applyAlignment="1">
      <alignment horizontal="center" vertical="center"/>
    </xf>
    <xf numFmtId="0" fontId="12" fillId="0" borderId="34" xfId="2" applyFont="1"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74" fontId="13" fillId="0" borderId="40" xfId="22" applyNumberFormat="1" applyFont="1" applyFill="1" applyBorder="1" applyAlignment="1">
      <alignment horizontal="center" vertical="center" wrapText="1"/>
    </xf>
    <xf numFmtId="2" fontId="13" fillId="0" borderId="61" xfId="5" applyNumberFormat="1" applyFont="1" applyBorder="1" applyAlignment="1">
      <alignment vertical="center"/>
    </xf>
    <xf numFmtId="2" fontId="13" fillId="0" borderId="49" xfId="5" applyNumberFormat="1" applyFont="1" applyBorder="1" applyAlignment="1">
      <alignment vertical="center"/>
    </xf>
    <xf numFmtId="168" fontId="13" fillId="0" borderId="61" xfId="5" applyNumberFormat="1" applyFont="1" applyBorder="1" applyAlignment="1">
      <alignment horizontal="center" vertical="center" wrapText="1"/>
    </xf>
    <xf numFmtId="168" fontId="13" fillId="0" borderId="36" xfId="5" applyNumberFormat="1" applyFont="1" applyBorder="1" applyAlignment="1">
      <alignment horizontal="center" vertical="center" wrapText="1"/>
    </xf>
    <xf numFmtId="168" fontId="13" fillId="0" borderId="49" xfId="5" applyNumberFormat="1" applyFont="1" applyBorder="1" applyAlignment="1">
      <alignment horizontal="center" vertical="center" wrapText="1"/>
    </xf>
    <xf numFmtId="174" fontId="13" fillId="0" borderId="67" xfId="22" applyNumberFormat="1" applyFont="1" applyBorder="1" applyAlignment="1">
      <alignment horizontal="center" vertical="center" wrapText="1"/>
    </xf>
    <xf numFmtId="174" fontId="13" fillId="0" borderId="34" xfId="22" applyNumberFormat="1" applyFont="1" applyBorder="1" applyAlignment="1">
      <alignment horizontal="center" vertical="center" wrapText="1"/>
    </xf>
    <xf numFmtId="174" fontId="13" fillId="0" borderId="40" xfId="22"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8" fontId="13" fillId="4" borderId="33" xfId="5" applyNumberFormat="1" applyFont="1" applyFill="1" applyBorder="1" applyAlignment="1">
      <alignment horizontal="center" vertical="center" wrapText="1"/>
    </xf>
    <xf numFmtId="168" fontId="13" fillId="4" borderId="35" xfId="5" applyNumberFormat="1" applyFont="1" applyFill="1" applyBorder="1" applyAlignment="1">
      <alignment horizontal="center" vertical="center" wrapText="1"/>
    </xf>
    <xf numFmtId="168" fontId="13" fillId="4" borderId="48" xfId="5" applyNumberFormat="1"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167" fontId="13" fillId="0" borderId="61" xfId="5" applyFont="1" applyBorder="1" applyAlignment="1">
      <alignment horizontal="center" vertical="center"/>
    </xf>
    <xf numFmtId="167" fontId="13" fillId="0" borderId="49" xfId="5" applyFont="1" applyBorder="1" applyAlignment="1">
      <alignment horizontal="center" vertical="center"/>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68" fontId="13" fillId="0" borderId="33" xfId="5" applyNumberFormat="1" applyFont="1" applyBorder="1" applyAlignment="1">
      <alignment horizontal="center" vertical="center" wrapText="1"/>
    </xf>
    <xf numFmtId="168" fontId="13" fillId="0" borderId="35" xfId="5" applyNumberFormat="1" applyFont="1" applyBorder="1" applyAlignment="1">
      <alignment horizontal="center" vertical="center" wrapText="1"/>
    </xf>
    <xf numFmtId="168" fontId="13" fillId="0" borderId="48" xfId="5" applyNumberFormat="1" applyFont="1" applyBorder="1" applyAlignment="1">
      <alignment horizontal="center" vertical="center" wrapText="1"/>
    </xf>
    <xf numFmtId="174" fontId="13" fillId="4" borderId="67" xfId="22" applyNumberFormat="1" applyFont="1" applyFill="1" applyBorder="1" applyAlignment="1">
      <alignment horizontal="center" vertical="center" wrapText="1"/>
    </xf>
    <xf numFmtId="174" fontId="13" fillId="4" borderId="34" xfId="22" applyNumberFormat="1" applyFont="1" applyFill="1" applyBorder="1" applyAlignment="1">
      <alignment horizontal="center" vertical="center" wrapText="1"/>
    </xf>
    <xf numFmtId="174" fontId="13" fillId="4" borderId="40" xfId="22" applyNumberFormat="1" applyFont="1" applyFill="1" applyBorder="1" applyAlignment="1">
      <alignment horizontal="center" vertical="center" wrapText="1"/>
    </xf>
    <xf numFmtId="167" fontId="13" fillId="4" borderId="61" xfId="5" applyFont="1" applyFill="1" applyBorder="1" applyAlignment="1">
      <alignment horizontal="center" vertical="center"/>
    </xf>
    <xf numFmtId="167" fontId="13" fillId="4" borderId="36" xfId="5" applyFont="1" applyFill="1" applyBorder="1" applyAlignment="1">
      <alignment horizontal="center" vertical="center"/>
    </xf>
    <xf numFmtId="167" fontId="13" fillId="4" borderId="49" xfId="5" applyFont="1" applyFill="1" applyBorder="1" applyAlignment="1">
      <alignment horizontal="center" vertical="center"/>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xfId="23" builtinId="7"/>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61AB28F4-CA1B-47A0-8B28-10AE9FE107B7}">
    <Anchor>
      <Comment id="{4D4C8EBA-FEBA-4799-974E-25B68151AD7C}"/>
    </Anchor>
    <History>
      <Event time="2026-02-06T15:06:09.02" id="{9DB3E565-8180-4BE6-ABC0-D763D4E09BBD}">
        <Attribution userId="S::capache@sdmujer.gov.co::9c0cafb1-ea51-4d40-8189-01d54beb633a" userName="Cristian Camilo Apache Roa" userProvider="AD"/>
        <Anchor>
          <Comment id="{4D4C8EBA-FEBA-4799-974E-25B68151AD7C}"/>
        </Anchor>
        <Create/>
      </Event>
      <Event time="2026-02-06T15:06:09.02" id="{41CDE69B-6D9A-4FEB-B47F-89327F684A58}">
        <Attribution userId="S::capache@sdmujer.gov.co::9c0cafb1-ea51-4d40-8189-01d54beb633a" userName="Cristian Camilo Apache Roa" userProvider="AD"/>
        <Anchor>
          <Comment id="{4D4C8EBA-FEBA-4799-974E-25B68151AD7C}"/>
        </Anchor>
        <Assign userId="S::carodriguez@sdmujer.gov.co::2fa68798-28de-4594-abb0-2c1e0770843a" userName="Catalina Rodríguez Rodríguez" userProvider="AD"/>
      </Event>
      <Event time="2026-02-06T15:06:09.02" id="{5DA506B8-41E5-4A6B-A804-B3EA42E577BD}">
        <Attribution userId="S::capache@sdmujer.gov.co::9c0cafb1-ea51-4d40-8189-01d54beb633a" userName="Cristian Camilo Apache Roa" userProvider="AD"/>
        <Anchor>
          <Comment id="{4D4C8EBA-FEBA-4799-974E-25B68151AD7C}"/>
        </Anchor>
        <SetTitle title="@Catalina Rodríguez Rodríguez @Claudia Marcela Díaz Pérez por favor diligenciar el reporte del mes de enero. Gracia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Lenovo/Downloads/8190%20-%20Reporte%20Plan%20de%20Accion_2025_marzo%20RevNGB%20RJDM%20(1).xlsx" TargetMode="External"/><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Lenovo/Downloads/8190-Reporte%20Plan%20de%20Acci&#243;n%20julio%202025%20DGC%20Aleja.xlsx" TargetMode="External"/><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row>
      </sheetData>
      <sheetData sheetId="1"/>
      <sheetData sheetId="2">
        <row r="24">
          <cell r="B24">
            <v>291874000</v>
          </cell>
        </row>
      </sheetData>
      <sheetData sheetId="3"/>
      <sheetData sheetId="4">
        <row r="26">
          <cell r="B26">
            <v>59208000</v>
          </cell>
        </row>
        <row r="27">
          <cell r="B27">
            <v>0</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sheetData>
      <sheetData sheetId="2">
        <row r="25">
          <cell r="H25">
            <v>0</v>
          </cell>
        </row>
      </sheetData>
      <sheetData sheetId="3">
        <row r="25">
          <cell r="H25">
            <v>0</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Claudia Marcela Díaz Pérez" id="{32836CFC-0347-45D2-B591-63849B743C29}" userId="cdiaz@sdmujer.gov.co" providerId="PeoplePicker"/>
  <person displayName="Catalina Rodríguez Rodríguez" id="{AAE6B35B-8904-44AA-B88C-5AAD14316181}" userId="carodriguez@sdmujer.gov.co" providerId="PeoplePicker"/>
  <person displayName="Cristian Camilo Apache Roa" id="{51C0AD8F-D4EF-4319-A0A7-C4A928FC1B2B}" userId="S::capache@sdmujer.gov.co::9c0cafb1-ea51-4d40-8189-01d54beb633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26-02-06T15:06:09.97" personId="{51C0AD8F-D4EF-4319-A0A7-C4A928FC1B2B}" id="{4D4C8EBA-FEBA-4799-974E-25B68151AD7C}">
    <text>@Catalina Rodríguez Rodríguez @Claudia Marcela Díaz Pérez  por favor diligenciar el reporte del mes de enero. Gracias.</text>
    <mentions>
      <mention mentionpersonId="{AAE6B35B-8904-44AA-B88C-5AAD14316181}" mentionId="{248EA79A-EF2F-4743-B9D6-E94106A981CB}" startIndex="0" length="29"/>
      <mention mentionpersonId="{32836CFC-0347-45D2-B591-63849B743C29}" mentionId="{0BA2A17D-242F-454B-93D1-9EF6008BEC93}" startIndex="30" length="27"/>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IgBgoi7zHZ2IQqJkFThXMOh0AROMpM1zvxIKNsLqM2cjzeg?e=bxYYpu"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IgCtUAc7z0gAQpH2l_ZXYI65AbCjlnTn-zZFWrjU33ZSu5s?e=AcHfel" TargetMode="External"/><Relationship Id="rId1" Type="http://schemas.openxmlformats.org/officeDocument/2006/relationships/hyperlink" Target="https://secretariadistritald.sharepoint.com/:f:/s/ContratacinSPI-2022/IgAZ0o5Ia62fQa24JZdKXAuFAcECPY8w3nbxMTYCODp0QTY?e=Lov5E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cretariadistritald.sharepoint.com/:f:/s/ContratacinSPI-2022/IgD0xsYHxfBRQrdWEWaLL102AQ0-GGuyrOapFAdHjfE10nw?e=YMuFV4"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secretariadistritald.sharepoint.com/:f:/s/ContratacinSPI-2022/IgBp0FlBLPQZQIHp-jP9ATMdAUJ-y2Sp1LnwdWPtwa8tAhg?e=7fxBaj" TargetMode="External"/><Relationship Id="rId7" Type="http://schemas.openxmlformats.org/officeDocument/2006/relationships/vmlDrawing" Target="../drawings/vmlDrawing4.vml"/><Relationship Id="rId2" Type="http://schemas.openxmlformats.org/officeDocument/2006/relationships/hyperlink" Target="https://secretariadistritald.sharepoint.com/:f:/s/ContratacinSPI-2022/IgDAz5ehn3GkTZnahLEX-s24AeSw7H__DvVGchnb_hYfj3E?e=fYV4C8" TargetMode="External"/><Relationship Id="rId1" Type="http://schemas.openxmlformats.org/officeDocument/2006/relationships/hyperlink" Target="https://secretariadistritald.sharepoint.com/:f:/s/ContratacinSPI-2022/IgDznkhJFqCTT6CFYXg7Te9XATZZWWiTFDfOLzvLHb7Tz2A?e=ggHdt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10" Type="http://schemas.microsoft.com/office/2019/04/relationships/documenttask" Target="../documenttasks/documenttask1.xml"/><Relationship Id="rId4" Type="http://schemas.openxmlformats.org/officeDocument/2006/relationships/hyperlink" Target="https://secretariadistritald.sharepoint.com/:f:/s/ContratacinSPI-2022/IgADZoO6bTqIQ4I9xPPDAjzfASoGe8snbi1viCbokldgi34?e=M4NxSD" TargetMode="External"/><Relationship Id="rId9"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42578125" defaultRowHeight="13.9"/>
  <cols>
    <col min="1" max="1" width="53" style="195" customWidth="1"/>
    <col min="2" max="2" width="78.42578125" style="195" customWidth="1"/>
    <col min="3" max="3" width="36.42578125" style="195" customWidth="1"/>
    <col min="4" max="4" width="31.140625" style="195" customWidth="1"/>
    <col min="5" max="5" width="70.28515625" style="195" customWidth="1"/>
    <col min="6" max="6" width="17.42578125" style="195" customWidth="1"/>
    <col min="7" max="8" width="21.7109375" style="195" customWidth="1"/>
    <col min="9" max="9" width="19.42578125" style="195" customWidth="1"/>
    <col min="10" max="10" width="42" style="195" customWidth="1"/>
    <col min="11" max="256" width="10.42578125" style="195"/>
    <col min="257" max="257" width="72" style="195" bestFit="1" customWidth="1"/>
    <col min="258" max="258" width="78.42578125" style="195" customWidth="1"/>
    <col min="259" max="259" width="10.42578125" style="195"/>
    <col min="260" max="260" width="31.140625" style="195" customWidth="1"/>
    <col min="261" max="261" width="70.28515625" style="195" customWidth="1"/>
    <col min="262" max="262" width="17.42578125" style="195" customWidth="1"/>
    <col min="263" max="264" width="21.7109375" style="195" customWidth="1"/>
    <col min="265" max="265" width="19.42578125" style="195" customWidth="1"/>
    <col min="266" max="266" width="42" style="195" customWidth="1"/>
    <col min="267" max="512" width="10.42578125" style="195"/>
    <col min="513" max="513" width="72" style="195" bestFit="1" customWidth="1"/>
    <col min="514" max="514" width="78.42578125" style="195" customWidth="1"/>
    <col min="515" max="515" width="10.42578125" style="195"/>
    <col min="516" max="516" width="31.140625" style="195" customWidth="1"/>
    <col min="517" max="517" width="70.28515625" style="195" customWidth="1"/>
    <col min="518" max="518" width="17.42578125" style="195" customWidth="1"/>
    <col min="519" max="520" width="21.7109375" style="195" customWidth="1"/>
    <col min="521" max="521" width="19.42578125" style="195" customWidth="1"/>
    <col min="522" max="522" width="42" style="195" customWidth="1"/>
    <col min="523" max="768" width="10.42578125" style="195"/>
    <col min="769" max="769" width="72" style="195" bestFit="1" customWidth="1"/>
    <col min="770" max="770" width="78.42578125" style="195" customWidth="1"/>
    <col min="771" max="771" width="10.42578125" style="195"/>
    <col min="772" max="772" width="31.140625" style="195" customWidth="1"/>
    <col min="773" max="773" width="70.28515625" style="195" customWidth="1"/>
    <col min="774" max="774" width="17.42578125" style="195" customWidth="1"/>
    <col min="775" max="776" width="21.7109375" style="195" customWidth="1"/>
    <col min="777" max="777" width="19.42578125" style="195" customWidth="1"/>
    <col min="778" max="778" width="42" style="195" customWidth="1"/>
    <col min="779" max="1024" width="10.42578125" style="195"/>
    <col min="1025" max="1025" width="72" style="195" bestFit="1" customWidth="1"/>
    <col min="1026" max="1026" width="78.42578125" style="195" customWidth="1"/>
    <col min="1027" max="1027" width="10.42578125" style="195"/>
    <col min="1028" max="1028" width="31.140625" style="195" customWidth="1"/>
    <col min="1029" max="1029" width="70.28515625" style="195" customWidth="1"/>
    <col min="1030" max="1030" width="17.42578125" style="195" customWidth="1"/>
    <col min="1031" max="1032" width="21.7109375" style="195" customWidth="1"/>
    <col min="1033" max="1033" width="19.42578125" style="195" customWidth="1"/>
    <col min="1034" max="1034" width="42" style="195" customWidth="1"/>
    <col min="1035" max="1280" width="10.42578125" style="195"/>
    <col min="1281" max="1281" width="72" style="195" bestFit="1" customWidth="1"/>
    <col min="1282" max="1282" width="78.42578125" style="195" customWidth="1"/>
    <col min="1283" max="1283" width="10.42578125" style="195"/>
    <col min="1284" max="1284" width="31.140625" style="195" customWidth="1"/>
    <col min="1285" max="1285" width="70.28515625" style="195" customWidth="1"/>
    <col min="1286" max="1286" width="17.42578125" style="195" customWidth="1"/>
    <col min="1287" max="1288" width="21.7109375" style="195" customWidth="1"/>
    <col min="1289" max="1289" width="19.42578125" style="195" customWidth="1"/>
    <col min="1290" max="1290" width="42" style="195" customWidth="1"/>
    <col min="1291" max="1536" width="10.42578125" style="195"/>
    <col min="1537" max="1537" width="72" style="195" bestFit="1" customWidth="1"/>
    <col min="1538" max="1538" width="78.42578125" style="195" customWidth="1"/>
    <col min="1539" max="1539" width="10.42578125" style="195"/>
    <col min="1540" max="1540" width="31.140625" style="195" customWidth="1"/>
    <col min="1541" max="1541" width="70.28515625" style="195" customWidth="1"/>
    <col min="1542" max="1542" width="17.42578125" style="195" customWidth="1"/>
    <col min="1543" max="1544" width="21.7109375" style="195" customWidth="1"/>
    <col min="1545" max="1545" width="19.42578125" style="195" customWidth="1"/>
    <col min="1546" max="1546" width="42" style="195" customWidth="1"/>
    <col min="1547" max="1792" width="10.42578125" style="195"/>
    <col min="1793" max="1793" width="72" style="195" bestFit="1" customWidth="1"/>
    <col min="1794" max="1794" width="78.42578125" style="195" customWidth="1"/>
    <col min="1795" max="1795" width="10.42578125" style="195"/>
    <col min="1796" max="1796" width="31.140625" style="195" customWidth="1"/>
    <col min="1797" max="1797" width="70.28515625" style="195" customWidth="1"/>
    <col min="1798" max="1798" width="17.42578125" style="195" customWidth="1"/>
    <col min="1799" max="1800" width="21.7109375" style="195" customWidth="1"/>
    <col min="1801" max="1801" width="19.42578125" style="195" customWidth="1"/>
    <col min="1802" max="1802" width="42" style="195" customWidth="1"/>
    <col min="1803" max="2048" width="10.42578125" style="195"/>
    <col min="2049" max="2049" width="72" style="195" bestFit="1" customWidth="1"/>
    <col min="2050" max="2050" width="78.42578125" style="195" customWidth="1"/>
    <col min="2051" max="2051" width="10.42578125" style="195"/>
    <col min="2052" max="2052" width="31.140625" style="195" customWidth="1"/>
    <col min="2053" max="2053" width="70.28515625" style="195" customWidth="1"/>
    <col min="2054" max="2054" width="17.42578125" style="195" customWidth="1"/>
    <col min="2055" max="2056" width="21.7109375" style="195" customWidth="1"/>
    <col min="2057" max="2057" width="19.42578125" style="195" customWidth="1"/>
    <col min="2058" max="2058" width="42" style="195" customWidth="1"/>
    <col min="2059" max="2304" width="10.42578125" style="195"/>
    <col min="2305" max="2305" width="72" style="195" bestFit="1" customWidth="1"/>
    <col min="2306" max="2306" width="78.42578125" style="195" customWidth="1"/>
    <col min="2307" max="2307" width="10.42578125" style="195"/>
    <col min="2308" max="2308" width="31.140625" style="195" customWidth="1"/>
    <col min="2309" max="2309" width="70.28515625" style="195" customWidth="1"/>
    <col min="2310" max="2310" width="17.42578125" style="195" customWidth="1"/>
    <col min="2311" max="2312" width="21.7109375" style="195" customWidth="1"/>
    <col min="2313" max="2313" width="19.42578125" style="195" customWidth="1"/>
    <col min="2314" max="2314" width="42" style="195" customWidth="1"/>
    <col min="2315" max="2560" width="10.42578125" style="195"/>
    <col min="2561" max="2561" width="72" style="195" bestFit="1" customWidth="1"/>
    <col min="2562" max="2562" width="78.42578125" style="195" customWidth="1"/>
    <col min="2563" max="2563" width="10.42578125" style="195"/>
    <col min="2564" max="2564" width="31.140625" style="195" customWidth="1"/>
    <col min="2565" max="2565" width="70.28515625" style="195" customWidth="1"/>
    <col min="2566" max="2566" width="17.42578125" style="195" customWidth="1"/>
    <col min="2567" max="2568" width="21.7109375" style="195" customWidth="1"/>
    <col min="2569" max="2569" width="19.42578125" style="195" customWidth="1"/>
    <col min="2570" max="2570" width="42" style="195" customWidth="1"/>
    <col min="2571" max="2816" width="10.42578125" style="195"/>
    <col min="2817" max="2817" width="72" style="195" bestFit="1" customWidth="1"/>
    <col min="2818" max="2818" width="78.42578125" style="195" customWidth="1"/>
    <col min="2819" max="2819" width="10.42578125" style="195"/>
    <col min="2820" max="2820" width="31.140625" style="195" customWidth="1"/>
    <col min="2821" max="2821" width="70.28515625" style="195" customWidth="1"/>
    <col min="2822" max="2822" width="17.42578125" style="195" customWidth="1"/>
    <col min="2823" max="2824" width="21.7109375" style="195" customWidth="1"/>
    <col min="2825" max="2825" width="19.42578125" style="195" customWidth="1"/>
    <col min="2826" max="2826" width="42" style="195" customWidth="1"/>
    <col min="2827" max="3072" width="10.42578125" style="195"/>
    <col min="3073" max="3073" width="72" style="195" bestFit="1" customWidth="1"/>
    <col min="3074" max="3074" width="78.42578125" style="195" customWidth="1"/>
    <col min="3075" max="3075" width="10.42578125" style="195"/>
    <col min="3076" max="3076" width="31.140625" style="195" customWidth="1"/>
    <col min="3077" max="3077" width="70.28515625" style="195" customWidth="1"/>
    <col min="3078" max="3078" width="17.42578125" style="195" customWidth="1"/>
    <col min="3079" max="3080" width="21.7109375" style="195" customWidth="1"/>
    <col min="3081" max="3081" width="19.42578125" style="195" customWidth="1"/>
    <col min="3082" max="3082" width="42" style="195" customWidth="1"/>
    <col min="3083" max="3328" width="10.42578125" style="195"/>
    <col min="3329" max="3329" width="72" style="195" bestFit="1" customWidth="1"/>
    <col min="3330" max="3330" width="78.42578125" style="195" customWidth="1"/>
    <col min="3331" max="3331" width="10.42578125" style="195"/>
    <col min="3332" max="3332" width="31.140625" style="195" customWidth="1"/>
    <col min="3333" max="3333" width="70.28515625" style="195" customWidth="1"/>
    <col min="3334" max="3334" width="17.42578125" style="195" customWidth="1"/>
    <col min="3335" max="3336" width="21.7109375" style="195" customWidth="1"/>
    <col min="3337" max="3337" width="19.42578125" style="195" customWidth="1"/>
    <col min="3338" max="3338" width="42" style="195" customWidth="1"/>
    <col min="3339" max="3584" width="10.42578125" style="195"/>
    <col min="3585" max="3585" width="72" style="195" bestFit="1" customWidth="1"/>
    <col min="3586" max="3586" width="78.42578125" style="195" customWidth="1"/>
    <col min="3587" max="3587" width="10.42578125" style="195"/>
    <col min="3588" max="3588" width="31.140625" style="195" customWidth="1"/>
    <col min="3589" max="3589" width="70.28515625" style="195" customWidth="1"/>
    <col min="3590" max="3590" width="17.42578125" style="195" customWidth="1"/>
    <col min="3591" max="3592" width="21.7109375" style="195" customWidth="1"/>
    <col min="3593" max="3593" width="19.42578125" style="195" customWidth="1"/>
    <col min="3594" max="3594" width="42" style="195" customWidth="1"/>
    <col min="3595" max="3840" width="10.42578125" style="195"/>
    <col min="3841" max="3841" width="72" style="195" bestFit="1" customWidth="1"/>
    <col min="3842" max="3842" width="78.42578125" style="195" customWidth="1"/>
    <col min="3843" max="3843" width="10.42578125" style="195"/>
    <col min="3844" max="3844" width="31.140625" style="195" customWidth="1"/>
    <col min="3845" max="3845" width="70.28515625" style="195" customWidth="1"/>
    <col min="3846" max="3846" width="17.42578125" style="195" customWidth="1"/>
    <col min="3847" max="3848" width="21.7109375" style="195" customWidth="1"/>
    <col min="3849" max="3849" width="19.42578125" style="195" customWidth="1"/>
    <col min="3850" max="3850" width="42" style="195" customWidth="1"/>
    <col min="3851" max="4096" width="10.42578125" style="195"/>
    <col min="4097" max="4097" width="72" style="195" bestFit="1" customWidth="1"/>
    <col min="4098" max="4098" width="78.42578125" style="195" customWidth="1"/>
    <col min="4099" max="4099" width="10.42578125" style="195"/>
    <col min="4100" max="4100" width="31.140625" style="195" customWidth="1"/>
    <col min="4101" max="4101" width="70.28515625" style="195" customWidth="1"/>
    <col min="4102" max="4102" width="17.42578125" style="195" customWidth="1"/>
    <col min="4103" max="4104" width="21.7109375" style="195" customWidth="1"/>
    <col min="4105" max="4105" width="19.42578125" style="195" customWidth="1"/>
    <col min="4106" max="4106" width="42" style="195" customWidth="1"/>
    <col min="4107" max="4352" width="10.42578125" style="195"/>
    <col min="4353" max="4353" width="72" style="195" bestFit="1" customWidth="1"/>
    <col min="4354" max="4354" width="78.42578125" style="195" customWidth="1"/>
    <col min="4355" max="4355" width="10.42578125" style="195"/>
    <col min="4356" max="4356" width="31.140625" style="195" customWidth="1"/>
    <col min="4357" max="4357" width="70.28515625" style="195" customWidth="1"/>
    <col min="4358" max="4358" width="17.42578125" style="195" customWidth="1"/>
    <col min="4359" max="4360" width="21.7109375" style="195" customWidth="1"/>
    <col min="4361" max="4361" width="19.42578125" style="195" customWidth="1"/>
    <col min="4362" max="4362" width="42" style="195" customWidth="1"/>
    <col min="4363" max="4608" width="10.42578125" style="195"/>
    <col min="4609" max="4609" width="72" style="195" bestFit="1" customWidth="1"/>
    <col min="4610" max="4610" width="78.42578125" style="195" customWidth="1"/>
    <col min="4611" max="4611" width="10.42578125" style="195"/>
    <col min="4612" max="4612" width="31.140625" style="195" customWidth="1"/>
    <col min="4613" max="4613" width="70.28515625" style="195" customWidth="1"/>
    <col min="4614" max="4614" width="17.42578125" style="195" customWidth="1"/>
    <col min="4615" max="4616" width="21.7109375" style="195" customWidth="1"/>
    <col min="4617" max="4617" width="19.42578125" style="195" customWidth="1"/>
    <col min="4618" max="4618" width="42" style="195" customWidth="1"/>
    <col min="4619" max="4864" width="10.42578125" style="195"/>
    <col min="4865" max="4865" width="72" style="195" bestFit="1" customWidth="1"/>
    <col min="4866" max="4866" width="78.42578125" style="195" customWidth="1"/>
    <col min="4867" max="4867" width="10.42578125" style="195"/>
    <col min="4868" max="4868" width="31.140625" style="195" customWidth="1"/>
    <col min="4869" max="4869" width="70.28515625" style="195" customWidth="1"/>
    <col min="4870" max="4870" width="17.42578125" style="195" customWidth="1"/>
    <col min="4871" max="4872" width="21.7109375" style="195" customWidth="1"/>
    <col min="4873" max="4873" width="19.42578125" style="195" customWidth="1"/>
    <col min="4874" max="4874" width="42" style="195" customWidth="1"/>
    <col min="4875" max="5120" width="10.42578125" style="195"/>
    <col min="5121" max="5121" width="72" style="195" bestFit="1" customWidth="1"/>
    <col min="5122" max="5122" width="78.42578125" style="195" customWidth="1"/>
    <col min="5123" max="5123" width="10.42578125" style="195"/>
    <col min="5124" max="5124" width="31.140625" style="195" customWidth="1"/>
    <col min="5125" max="5125" width="70.28515625" style="195" customWidth="1"/>
    <col min="5126" max="5126" width="17.42578125" style="195" customWidth="1"/>
    <col min="5127" max="5128" width="21.7109375" style="195" customWidth="1"/>
    <col min="5129" max="5129" width="19.42578125" style="195" customWidth="1"/>
    <col min="5130" max="5130" width="42" style="195" customWidth="1"/>
    <col min="5131" max="5376" width="10.42578125" style="195"/>
    <col min="5377" max="5377" width="72" style="195" bestFit="1" customWidth="1"/>
    <col min="5378" max="5378" width="78.42578125" style="195" customWidth="1"/>
    <col min="5379" max="5379" width="10.42578125" style="195"/>
    <col min="5380" max="5380" width="31.140625" style="195" customWidth="1"/>
    <col min="5381" max="5381" width="70.28515625" style="195" customWidth="1"/>
    <col min="5382" max="5382" width="17.42578125" style="195" customWidth="1"/>
    <col min="5383" max="5384" width="21.7109375" style="195" customWidth="1"/>
    <col min="5385" max="5385" width="19.42578125" style="195" customWidth="1"/>
    <col min="5386" max="5386" width="42" style="195" customWidth="1"/>
    <col min="5387" max="5632" width="10.42578125" style="195"/>
    <col min="5633" max="5633" width="72" style="195" bestFit="1" customWidth="1"/>
    <col min="5634" max="5634" width="78.42578125" style="195" customWidth="1"/>
    <col min="5635" max="5635" width="10.42578125" style="195"/>
    <col min="5636" max="5636" width="31.140625" style="195" customWidth="1"/>
    <col min="5637" max="5637" width="70.28515625" style="195" customWidth="1"/>
    <col min="5638" max="5638" width="17.42578125" style="195" customWidth="1"/>
    <col min="5639" max="5640" width="21.7109375" style="195" customWidth="1"/>
    <col min="5641" max="5641" width="19.42578125" style="195" customWidth="1"/>
    <col min="5642" max="5642" width="42" style="195" customWidth="1"/>
    <col min="5643" max="5888" width="10.42578125" style="195"/>
    <col min="5889" max="5889" width="72" style="195" bestFit="1" customWidth="1"/>
    <col min="5890" max="5890" width="78.42578125" style="195" customWidth="1"/>
    <col min="5891" max="5891" width="10.42578125" style="195"/>
    <col min="5892" max="5892" width="31.140625" style="195" customWidth="1"/>
    <col min="5893" max="5893" width="70.28515625" style="195" customWidth="1"/>
    <col min="5894" max="5894" width="17.42578125" style="195" customWidth="1"/>
    <col min="5895" max="5896" width="21.7109375" style="195" customWidth="1"/>
    <col min="5897" max="5897" width="19.42578125" style="195" customWidth="1"/>
    <col min="5898" max="5898" width="42" style="195" customWidth="1"/>
    <col min="5899" max="6144" width="10.42578125" style="195"/>
    <col min="6145" max="6145" width="72" style="195" bestFit="1" customWidth="1"/>
    <col min="6146" max="6146" width="78.42578125" style="195" customWidth="1"/>
    <col min="6147" max="6147" width="10.42578125" style="195"/>
    <col min="6148" max="6148" width="31.140625" style="195" customWidth="1"/>
    <col min="6149" max="6149" width="70.28515625" style="195" customWidth="1"/>
    <col min="6150" max="6150" width="17.42578125" style="195" customWidth="1"/>
    <col min="6151" max="6152" width="21.7109375" style="195" customWidth="1"/>
    <col min="6153" max="6153" width="19.42578125" style="195" customWidth="1"/>
    <col min="6154" max="6154" width="42" style="195" customWidth="1"/>
    <col min="6155" max="6400" width="10.42578125" style="195"/>
    <col min="6401" max="6401" width="72" style="195" bestFit="1" customWidth="1"/>
    <col min="6402" max="6402" width="78.42578125" style="195" customWidth="1"/>
    <col min="6403" max="6403" width="10.42578125" style="195"/>
    <col min="6404" max="6404" width="31.140625" style="195" customWidth="1"/>
    <col min="6405" max="6405" width="70.28515625" style="195" customWidth="1"/>
    <col min="6406" max="6406" width="17.42578125" style="195" customWidth="1"/>
    <col min="6407" max="6408" width="21.7109375" style="195" customWidth="1"/>
    <col min="6409" max="6409" width="19.42578125" style="195" customWidth="1"/>
    <col min="6410" max="6410" width="42" style="195" customWidth="1"/>
    <col min="6411" max="6656" width="10.42578125" style="195"/>
    <col min="6657" max="6657" width="72" style="195" bestFit="1" customWidth="1"/>
    <col min="6658" max="6658" width="78.42578125" style="195" customWidth="1"/>
    <col min="6659" max="6659" width="10.42578125" style="195"/>
    <col min="6660" max="6660" width="31.140625" style="195" customWidth="1"/>
    <col min="6661" max="6661" width="70.28515625" style="195" customWidth="1"/>
    <col min="6662" max="6662" width="17.42578125" style="195" customWidth="1"/>
    <col min="6663" max="6664" width="21.7109375" style="195" customWidth="1"/>
    <col min="6665" max="6665" width="19.42578125" style="195" customWidth="1"/>
    <col min="6666" max="6666" width="42" style="195" customWidth="1"/>
    <col min="6667" max="6912" width="10.42578125" style="195"/>
    <col min="6913" max="6913" width="72" style="195" bestFit="1" customWidth="1"/>
    <col min="6914" max="6914" width="78.42578125" style="195" customWidth="1"/>
    <col min="6915" max="6915" width="10.42578125" style="195"/>
    <col min="6916" max="6916" width="31.140625" style="195" customWidth="1"/>
    <col min="6917" max="6917" width="70.28515625" style="195" customWidth="1"/>
    <col min="6918" max="6918" width="17.42578125" style="195" customWidth="1"/>
    <col min="6919" max="6920" width="21.7109375" style="195" customWidth="1"/>
    <col min="6921" max="6921" width="19.42578125" style="195" customWidth="1"/>
    <col min="6922" max="6922" width="42" style="195" customWidth="1"/>
    <col min="6923" max="7168" width="10.42578125" style="195"/>
    <col min="7169" max="7169" width="72" style="195" bestFit="1" customWidth="1"/>
    <col min="7170" max="7170" width="78.42578125" style="195" customWidth="1"/>
    <col min="7171" max="7171" width="10.42578125" style="195"/>
    <col min="7172" max="7172" width="31.140625" style="195" customWidth="1"/>
    <col min="7173" max="7173" width="70.28515625" style="195" customWidth="1"/>
    <col min="7174" max="7174" width="17.42578125" style="195" customWidth="1"/>
    <col min="7175" max="7176" width="21.7109375" style="195" customWidth="1"/>
    <col min="7177" max="7177" width="19.42578125" style="195" customWidth="1"/>
    <col min="7178" max="7178" width="42" style="195" customWidth="1"/>
    <col min="7179" max="7424" width="10.42578125" style="195"/>
    <col min="7425" max="7425" width="72" style="195" bestFit="1" customWidth="1"/>
    <col min="7426" max="7426" width="78.42578125" style="195" customWidth="1"/>
    <col min="7427" max="7427" width="10.42578125" style="195"/>
    <col min="7428" max="7428" width="31.140625" style="195" customWidth="1"/>
    <col min="7429" max="7429" width="70.28515625" style="195" customWidth="1"/>
    <col min="7430" max="7430" width="17.42578125" style="195" customWidth="1"/>
    <col min="7431" max="7432" width="21.7109375" style="195" customWidth="1"/>
    <col min="7433" max="7433" width="19.42578125" style="195" customWidth="1"/>
    <col min="7434" max="7434" width="42" style="195" customWidth="1"/>
    <col min="7435" max="7680" width="10.42578125" style="195"/>
    <col min="7681" max="7681" width="72" style="195" bestFit="1" customWidth="1"/>
    <col min="7682" max="7682" width="78.42578125" style="195" customWidth="1"/>
    <col min="7683" max="7683" width="10.42578125" style="195"/>
    <col min="7684" max="7684" width="31.140625" style="195" customWidth="1"/>
    <col min="7685" max="7685" width="70.28515625" style="195" customWidth="1"/>
    <col min="7686" max="7686" width="17.42578125" style="195" customWidth="1"/>
    <col min="7687" max="7688" width="21.7109375" style="195" customWidth="1"/>
    <col min="7689" max="7689" width="19.42578125" style="195" customWidth="1"/>
    <col min="7690" max="7690" width="42" style="195" customWidth="1"/>
    <col min="7691" max="7936" width="10.42578125" style="195"/>
    <col min="7937" max="7937" width="72" style="195" bestFit="1" customWidth="1"/>
    <col min="7938" max="7938" width="78.42578125" style="195" customWidth="1"/>
    <col min="7939" max="7939" width="10.42578125" style="195"/>
    <col min="7940" max="7940" width="31.140625" style="195" customWidth="1"/>
    <col min="7941" max="7941" width="70.28515625" style="195" customWidth="1"/>
    <col min="7942" max="7942" width="17.42578125" style="195" customWidth="1"/>
    <col min="7943" max="7944" width="21.7109375" style="195" customWidth="1"/>
    <col min="7945" max="7945" width="19.42578125" style="195" customWidth="1"/>
    <col min="7946" max="7946" width="42" style="195" customWidth="1"/>
    <col min="7947" max="8192" width="10.42578125" style="195"/>
    <col min="8193" max="8193" width="72" style="195" bestFit="1" customWidth="1"/>
    <col min="8194" max="8194" width="78.42578125" style="195" customWidth="1"/>
    <col min="8195" max="8195" width="10.42578125" style="195"/>
    <col min="8196" max="8196" width="31.140625" style="195" customWidth="1"/>
    <col min="8197" max="8197" width="70.28515625" style="195" customWidth="1"/>
    <col min="8198" max="8198" width="17.42578125" style="195" customWidth="1"/>
    <col min="8199" max="8200" width="21.7109375" style="195" customWidth="1"/>
    <col min="8201" max="8201" width="19.42578125" style="195" customWidth="1"/>
    <col min="8202" max="8202" width="42" style="195" customWidth="1"/>
    <col min="8203" max="8448" width="10.42578125" style="195"/>
    <col min="8449" max="8449" width="72" style="195" bestFit="1" customWidth="1"/>
    <col min="8450" max="8450" width="78.42578125" style="195" customWidth="1"/>
    <col min="8451" max="8451" width="10.42578125" style="195"/>
    <col min="8452" max="8452" width="31.140625" style="195" customWidth="1"/>
    <col min="8453" max="8453" width="70.28515625" style="195" customWidth="1"/>
    <col min="8454" max="8454" width="17.42578125" style="195" customWidth="1"/>
    <col min="8455" max="8456" width="21.7109375" style="195" customWidth="1"/>
    <col min="8457" max="8457" width="19.42578125" style="195" customWidth="1"/>
    <col min="8458" max="8458" width="42" style="195" customWidth="1"/>
    <col min="8459" max="8704" width="10.42578125" style="195"/>
    <col min="8705" max="8705" width="72" style="195" bestFit="1" customWidth="1"/>
    <col min="8706" max="8706" width="78.42578125" style="195" customWidth="1"/>
    <col min="8707" max="8707" width="10.42578125" style="195"/>
    <col min="8708" max="8708" width="31.140625" style="195" customWidth="1"/>
    <col min="8709" max="8709" width="70.28515625" style="195" customWidth="1"/>
    <col min="8710" max="8710" width="17.42578125" style="195" customWidth="1"/>
    <col min="8711" max="8712" width="21.7109375" style="195" customWidth="1"/>
    <col min="8713" max="8713" width="19.42578125" style="195" customWidth="1"/>
    <col min="8714" max="8714" width="42" style="195" customWidth="1"/>
    <col min="8715" max="8960" width="10.42578125" style="195"/>
    <col min="8961" max="8961" width="72" style="195" bestFit="1" customWidth="1"/>
    <col min="8962" max="8962" width="78.42578125" style="195" customWidth="1"/>
    <col min="8963" max="8963" width="10.42578125" style="195"/>
    <col min="8964" max="8964" width="31.140625" style="195" customWidth="1"/>
    <col min="8965" max="8965" width="70.28515625" style="195" customWidth="1"/>
    <col min="8966" max="8966" width="17.42578125" style="195" customWidth="1"/>
    <col min="8967" max="8968" width="21.7109375" style="195" customWidth="1"/>
    <col min="8969" max="8969" width="19.42578125" style="195" customWidth="1"/>
    <col min="8970" max="8970" width="42" style="195" customWidth="1"/>
    <col min="8971" max="9216" width="10.42578125" style="195"/>
    <col min="9217" max="9217" width="72" style="195" bestFit="1" customWidth="1"/>
    <col min="9218" max="9218" width="78.42578125" style="195" customWidth="1"/>
    <col min="9219" max="9219" width="10.42578125" style="195"/>
    <col min="9220" max="9220" width="31.140625" style="195" customWidth="1"/>
    <col min="9221" max="9221" width="70.28515625" style="195" customWidth="1"/>
    <col min="9222" max="9222" width="17.42578125" style="195" customWidth="1"/>
    <col min="9223" max="9224" width="21.7109375" style="195" customWidth="1"/>
    <col min="9225" max="9225" width="19.42578125" style="195" customWidth="1"/>
    <col min="9226" max="9226" width="42" style="195" customWidth="1"/>
    <col min="9227" max="9472" width="10.42578125" style="195"/>
    <col min="9473" max="9473" width="72" style="195" bestFit="1" customWidth="1"/>
    <col min="9474" max="9474" width="78.42578125" style="195" customWidth="1"/>
    <col min="9475" max="9475" width="10.42578125" style="195"/>
    <col min="9476" max="9476" width="31.140625" style="195" customWidth="1"/>
    <col min="9477" max="9477" width="70.28515625" style="195" customWidth="1"/>
    <col min="9478" max="9478" width="17.42578125" style="195" customWidth="1"/>
    <col min="9479" max="9480" width="21.7109375" style="195" customWidth="1"/>
    <col min="9481" max="9481" width="19.42578125" style="195" customWidth="1"/>
    <col min="9482" max="9482" width="42" style="195" customWidth="1"/>
    <col min="9483" max="9728" width="10.42578125" style="195"/>
    <col min="9729" max="9729" width="72" style="195" bestFit="1" customWidth="1"/>
    <col min="9730" max="9730" width="78.42578125" style="195" customWidth="1"/>
    <col min="9731" max="9731" width="10.42578125" style="195"/>
    <col min="9732" max="9732" width="31.140625" style="195" customWidth="1"/>
    <col min="9733" max="9733" width="70.28515625" style="195" customWidth="1"/>
    <col min="9734" max="9734" width="17.42578125" style="195" customWidth="1"/>
    <col min="9735" max="9736" width="21.7109375" style="195" customWidth="1"/>
    <col min="9737" max="9737" width="19.42578125" style="195" customWidth="1"/>
    <col min="9738" max="9738" width="42" style="195" customWidth="1"/>
    <col min="9739" max="9984" width="10.42578125" style="195"/>
    <col min="9985" max="9985" width="72" style="195" bestFit="1" customWidth="1"/>
    <col min="9986" max="9986" width="78.42578125" style="195" customWidth="1"/>
    <col min="9987" max="9987" width="10.42578125" style="195"/>
    <col min="9988" max="9988" width="31.140625" style="195" customWidth="1"/>
    <col min="9989" max="9989" width="70.28515625" style="195" customWidth="1"/>
    <col min="9990" max="9990" width="17.42578125" style="195" customWidth="1"/>
    <col min="9991" max="9992" width="21.7109375" style="195" customWidth="1"/>
    <col min="9993" max="9993" width="19.42578125" style="195" customWidth="1"/>
    <col min="9994" max="9994" width="42" style="195" customWidth="1"/>
    <col min="9995" max="10240" width="10.42578125" style="195"/>
    <col min="10241" max="10241" width="72" style="195" bestFit="1" customWidth="1"/>
    <col min="10242" max="10242" width="78.42578125" style="195" customWidth="1"/>
    <col min="10243" max="10243" width="10.42578125" style="195"/>
    <col min="10244" max="10244" width="31.140625" style="195" customWidth="1"/>
    <col min="10245" max="10245" width="70.28515625" style="195" customWidth="1"/>
    <col min="10246" max="10246" width="17.42578125" style="195" customWidth="1"/>
    <col min="10247" max="10248" width="21.7109375" style="195" customWidth="1"/>
    <col min="10249" max="10249" width="19.42578125" style="195" customWidth="1"/>
    <col min="10250" max="10250" width="42" style="195" customWidth="1"/>
    <col min="10251" max="10496" width="10.42578125" style="195"/>
    <col min="10497" max="10497" width="72" style="195" bestFit="1" customWidth="1"/>
    <col min="10498" max="10498" width="78.42578125" style="195" customWidth="1"/>
    <col min="10499" max="10499" width="10.42578125" style="195"/>
    <col min="10500" max="10500" width="31.140625" style="195" customWidth="1"/>
    <col min="10501" max="10501" width="70.28515625" style="195" customWidth="1"/>
    <col min="10502" max="10502" width="17.42578125" style="195" customWidth="1"/>
    <col min="10503" max="10504" width="21.7109375" style="195" customWidth="1"/>
    <col min="10505" max="10505" width="19.42578125" style="195" customWidth="1"/>
    <col min="10506" max="10506" width="42" style="195" customWidth="1"/>
    <col min="10507" max="10752" width="10.42578125" style="195"/>
    <col min="10753" max="10753" width="72" style="195" bestFit="1" customWidth="1"/>
    <col min="10754" max="10754" width="78.42578125" style="195" customWidth="1"/>
    <col min="10755" max="10755" width="10.42578125" style="195"/>
    <col min="10756" max="10756" width="31.140625" style="195" customWidth="1"/>
    <col min="10757" max="10757" width="70.28515625" style="195" customWidth="1"/>
    <col min="10758" max="10758" width="17.42578125" style="195" customWidth="1"/>
    <col min="10759" max="10760" width="21.7109375" style="195" customWidth="1"/>
    <col min="10761" max="10761" width="19.42578125" style="195" customWidth="1"/>
    <col min="10762" max="10762" width="42" style="195" customWidth="1"/>
    <col min="10763" max="11008" width="10.42578125" style="195"/>
    <col min="11009" max="11009" width="72" style="195" bestFit="1" customWidth="1"/>
    <col min="11010" max="11010" width="78.42578125" style="195" customWidth="1"/>
    <col min="11011" max="11011" width="10.42578125" style="195"/>
    <col min="11012" max="11012" width="31.140625" style="195" customWidth="1"/>
    <col min="11013" max="11013" width="70.28515625" style="195" customWidth="1"/>
    <col min="11014" max="11014" width="17.42578125" style="195" customWidth="1"/>
    <col min="11015" max="11016" width="21.7109375" style="195" customWidth="1"/>
    <col min="11017" max="11017" width="19.42578125" style="195" customWidth="1"/>
    <col min="11018" max="11018" width="42" style="195" customWidth="1"/>
    <col min="11019" max="11264" width="10.42578125" style="195"/>
    <col min="11265" max="11265" width="72" style="195" bestFit="1" customWidth="1"/>
    <col min="11266" max="11266" width="78.42578125" style="195" customWidth="1"/>
    <col min="11267" max="11267" width="10.42578125" style="195"/>
    <col min="11268" max="11268" width="31.140625" style="195" customWidth="1"/>
    <col min="11269" max="11269" width="70.28515625" style="195" customWidth="1"/>
    <col min="11270" max="11270" width="17.42578125" style="195" customWidth="1"/>
    <col min="11271" max="11272" width="21.7109375" style="195" customWidth="1"/>
    <col min="11273" max="11273" width="19.42578125" style="195" customWidth="1"/>
    <col min="11274" max="11274" width="42" style="195" customWidth="1"/>
    <col min="11275" max="11520" width="10.42578125" style="195"/>
    <col min="11521" max="11521" width="72" style="195" bestFit="1" customWidth="1"/>
    <col min="11522" max="11522" width="78.42578125" style="195" customWidth="1"/>
    <col min="11523" max="11523" width="10.42578125" style="195"/>
    <col min="11524" max="11524" width="31.140625" style="195" customWidth="1"/>
    <col min="11525" max="11525" width="70.28515625" style="195" customWidth="1"/>
    <col min="11526" max="11526" width="17.42578125" style="195" customWidth="1"/>
    <col min="11527" max="11528" width="21.7109375" style="195" customWidth="1"/>
    <col min="11529" max="11529" width="19.42578125" style="195" customWidth="1"/>
    <col min="11530" max="11530" width="42" style="195" customWidth="1"/>
    <col min="11531" max="11776" width="10.42578125" style="195"/>
    <col min="11777" max="11777" width="72" style="195" bestFit="1" customWidth="1"/>
    <col min="11778" max="11778" width="78.42578125" style="195" customWidth="1"/>
    <col min="11779" max="11779" width="10.42578125" style="195"/>
    <col min="11780" max="11780" width="31.140625" style="195" customWidth="1"/>
    <col min="11781" max="11781" width="70.28515625" style="195" customWidth="1"/>
    <col min="11782" max="11782" width="17.42578125" style="195" customWidth="1"/>
    <col min="11783" max="11784" width="21.7109375" style="195" customWidth="1"/>
    <col min="11785" max="11785" width="19.42578125" style="195" customWidth="1"/>
    <col min="11786" max="11786" width="42" style="195" customWidth="1"/>
    <col min="11787" max="12032" width="10.42578125" style="195"/>
    <col min="12033" max="12033" width="72" style="195" bestFit="1" customWidth="1"/>
    <col min="12034" max="12034" width="78.42578125" style="195" customWidth="1"/>
    <col min="12035" max="12035" width="10.42578125" style="195"/>
    <col min="12036" max="12036" width="31.140625" style="195" customWidth="1"/>
    <col min="12037" max="12037" width="70.28515625" style="195" customWidth="1"/>
    <col min="12038" max="12038" width="17.42578125" style="195" customWidth="1"/>
    <col min="12039" max="12040" width="21.7109375" style="195" customWidth="1"/>
    <col min="12041" max="12041" width="19.42578125" style="195" customWidth="1"/>
    <col min="12042" max="12042" width="42" style="195" customWidth="1"/>
    <col min="12043" max="12288" width="10.42578125" style="195"/>
    <col min="12289" max="12289" width="72" style="195" bestFit="1" customWidth="1"/>
    <col min="12290" max="12290" width="78.42578125" style="195" customWidth="1"/>
    <col min="12291" max="12291" width="10.42578125" style="195"/>
    <col min="12292" max="12292" width="31.140625" style="195" customWidth="1"/>
    <col min="12293" max="12293" width="70.28515625" style="195" customWidth="1"/>
    <col min="12294" max="12294" width="17.42578125" style="195" customWidth="1"/>
    <col min="12295" max="12296" width="21.7109375" style="195" customWidth="1"/>
    <col min="12297" max="12297" width="19.42578125" style="195" customWidth="1"/>
    <col min="12298" max="12298" width="42" style="195" customWidth="1"/>
    <col min="12299" max="12544" width="10.42578125" style="195"/>
    <col min="12545" max="12545" width="72" style="195" bestFit="1" customWidth="1"/>
    <col min="12546" max="12546" width="78.42578125" style="195" customWidth="1"/>
    <col min="12547" max="12547" width="10.42578125" style="195"/>
    <col min="12548" max="12548" width="31.140625" style="195" customWidth="1"/>
    <col min="12549" max="12549" width="70.28515625" style="195" customWidth="1"/>
    <col min="12550" max="12550" width="17.42578125" style="195" customWidth="1"/>
    <col min="12551" max="12552" width="21.7109375" style="195" customWidth="1"/>
    <col min="12553" max="12553" width="19.42578125" style="195" customWidth="1"/>
    <col min="12554" max="12554" width="42" style="195" customWidth="1"/>
    <col min="12555" max="12800" width="10.42578125" style="195"/>
    <col min="12801" max="12801" width="72" style="195" bestFit="1" customWidth="1"/>
    <col min="12802" max="12802" width="78.42578125" style="195" customWidth="1"/>
    <col min="12803" max="12803" width="10.42578125" style="195"/>
    <col min="12804" max="12804" width="31.140625" style="195" customWidth="1"/>
    <col min="12805" max="12805" width="70.28515625" style="195" customWidth="1"/>
    <col min="12806" max="12806" width="17.42578125" style="195" customWidth="1"/>
    <col min="12807" max="12808" width="21.7109375" style="195" customWidth="1"/>
    <col min="12809" max="12809" width="19.42578125" style="195" customWidth="1"/>
    <col min="12810" max="12810" width="42" style="195" customWidth="1"/>
    <col min="12811" max="13056" width="10.42578125" style="195"/>
    <col min="13057" max="13057" width="72" style="195" bestFit="1" customWidth="1"/>
    <col min="13058" max="13058" width="78.42578125" style="195" customWidth="1"/>
    <col min="13059" max="13059" width="10.42578125" style="195"/>
    <col min="13060" max="13060" width="31.140625" style="195" customWidth="1"/>
    <col min="13061" max="13061" width="70.28515625" style="195" customWidth="1"/>
    <col min="13062" max="13062" width="17.42578125" style="195" customWidth="1"/>
    <col min="13063" max="13064" width="21.7109375" style="195" customWidth="1"/>
    <col min="13065" max="13065" width="19.42578125" style="195" customWidth="1"/>
    <col min="13066" max="13066" width="42" style="195" customWidth="1"/>
    <col min="13067" max="13312" width="10.42578125" style="195"/>
    <col min="13313" max="13313" width="72" style="195" bestFit="1" customWidth="1"/>
    <col min="13314" max="13314" width="78.42578125" style="195" customWidth="1"/>
    <col min="13315" max="13315" width="10.42578125" style="195"/>
    <col min="13316" max="13316" width="31.140625" style="195" customWidth="1"/>
    <col min="13317" max="13317" width="70.28515625" style="195" customWidth="1"/>
    <col min="13318" max="13318" width="17.42578125" style="195" customWidth="1"/>
    <col min="13319" max="13320" width="21.7109375" style="195" customWidth="1"/>
    <col min="13321" max="13321" width="19.42578125" style="195" customWidth="1"/>
    <col min="13322" max="13322" width="42" style="195" customWidth="1"/>
    <col min="13323" max="13568" width="10.42578125" style="195"/>
    <col min="13569" max="13569" width="72" style="195" bestFit="1" customWidth="1"/>
    <col min="13570" max="13570" width="78.42578125" style="195" customWidth="1"/>
    <col min="13571" max="13571" width="10.42578125" style="195"/>
    <col min="13572" max="13572" width="31.140625" style="195" customWidth="1"/>
    <col min="13573" max="13573" width="70.28515625" style="195" customWidth="1"/>
    <col min="13574" max="13574" width="17.42578125" style="195" customWidth="1"/>
    <col min="13575" max="13576" width="21.7109375" style="195" customWidth="1"/>
    <col min="13577" max="13577" width="19.42578125" style="195" customWidth="1"/>
    <col min="13578" max="13578" width="42" style="195" customWidth="1"/>
    <col min="13579" max="13824" width="10.42578125" style="195"/>
    <col min="13825" max="13825" width="72" style="195" bestFit="1" customWidth="1"/>
    <col min="13826" max="13826" width="78.42578125" style="195" customWidth="1"/>
    <col min="13827" max="13827" width="10.42578125" style="195"/>
    <col min="13828" max="13828" width="31.140625" style="195" customWidth="1"/>
    <col min="13829" max="13829" width="70.28515625" style="195" customWidth="1"/>
    <col min="13830" max="13830" width="17.42578125" style="195" customWidth="1"/>
    <col min="13831" max="13832" width="21.7109375" style="195" customWidth="1"/>
    <col min="13833" max="13833" width="19.42578125" style="195" customWidth="1"/>
    <col min="13834" max="13834" width="42" style="195" customWidth="1"/>
    <col min="13835" max="14080" width="10.42578125" style="195"/>
    <col min="14081" max="14081" width="72" style="195" bestFit="1" customWidth="1"/>
    <col min="14082" max="14082" width="78.42578125" style="195" customWidth="1"/>
    <col min="14083" max="14083" width="10.42578125" style="195"/>
    <col min="14084" max="14084" width="31.140625" style="195" customWidth="1"/>
    <col min="14085" max="14085" width="70.28515625" style="195" customWidth="1"/>
    <col min="14086" max="14086" width="17.42578125" style="195" customWidth="1"/>
    <col min="14087" max="14088" width="21.7109375" style="195" customWidth="1"/>
    <col min="14089" max="14089" width="19.42578125" style="195" customWidth="1"/>
    <col min="14090" max="14090" width="42" style="195" customWidth="1"/>
    <col min="14091" max="14336" width="10.42578125" style="195"/>
    <col min="14337" max="14337" width="72" style="195" bestFit="1" customWidth="1"/>
    <col min="14338" max="14338" width="78.42578125" style="195" customWidth="1"/>
    <col min="14339" max="14339" width="10.42578125" style="195"/>
    <col min="14340" max="14340" width="31.140625" style="195" customWidth="1"/>
    <col min="14341" max="14341" width="70.28515625" style="195" customWidth="1"/>
    <col min="14342" max="14342" width="17.42578125" style="195" customWidth="1"/>
    <col min="14343" max="14344" width="21.7109375" style="195" customWidth="1"/>
    <col min="14345" max="14345" width="19.42578125" style="195" customWidth="1"/>
    <col min="14346" max="14346" width="42" style="195" customWidth="1"/>
    <col min="14347" max="14592" width="10.42578125" style="195"/>
    <col min="14593" max="14593" width="72" style="195" bestFit="1" customWidth="1"/>
    <col min="14594" max="14594" width="78.42578125" style="195" customWidth="1"/>
    <col min="14595" max="14595" width="10.42578125" style="195"/>
    <col min="14596" max="14596" width="31.140625" style="195" customWidth="1"/>
    <col min="14597" max="14597" width="70.28515625" style="195" customWidth="1"/>
    <col min="14598" max="14598" width="17.42578125" style="195" customWidth="1"/>
    <col min="14599" max="14600" width="21.7109375" style="195" customWidth="1"/>
    <col min="14601" max="14601" width="19.42578125" style="195" customWidth="1"/>
    <col min="14602" max="14602" width="42" style="195" customWidth="1"/>
    <col min="14603" max="14848" width="10.42578125" style="195"/>
    <col min="14849" max="14849" width="72" style="195" bestFit="1" customWidth="1"/>
    <col min="14850" max="14850" width="78.42578125" style="195" customWidth="1"/>
    <col min="14851" max="14851" width="10.42578125" style="195"/>
    <col min="14852" max="14852" width="31.140625" style="195" customWidth="1"/>
    <col min="14853" max="14853" width="70.28515625" style="195" customWidth="1"/>
    <col min="14854" max="14854" width="17.42578125" style="195" customWidth="1"/>
    <col min="14855" max="14856" width="21.7109375" style="195" customWidth="1"/>
    <col min="14857" max="14857" width="19.42578125" style="195" customWidth="1"/>
    <col min="14858" max="14858" width="42" style="195" customWidth="1"/>
    <col min="14859" max="15104" width="10.42578125" style="195"/>
    <col min="15105" max="15105" width="72" style="195" bestFit="1" customWidth="1"/>
    <col min="15106" max="15106" width="78.42578125" style="195" customWidth="1"/>
    <col min="15107" max="15107" width="10.42578125" style="195"/>
    <col min="15108" max="15108" width="31.140625" style="195" customWidth="1"/>
    <col min="15109" max="15109" width="70.28515625" style="195" customWidth="1"/>
    <col min="15110" max="15110" width="17.42578125" style="195" customWidth="1"/>
    <col min="15111" max="15112" width="21.7109375" style="195" customWidth="1"/>
    <col min="15113" max="15113" width="19.42578125" style="195" customWidth="1"/>
    <col min="15114" max="15114" width="42" style="195" customWidth="1"/>
    <col min="15115" max="15360" width="10.42578125" style="195"/>
    <col min="15361" max="15361" width="72" style="195" bestFit="1" customWidth="1"/>
    <col min="15362" max="15362" width="78.42578125" style="195" customWidth="1"/>
    <col min="15363" max="15363" width="10.42578125" style="195"/>
    <col min="15364" max="15364" width="31.140625" style="195" customWidth="1"/>
    <col min="15365" max="15365" width="70.28515625" style="195" customWidth="1"/>
    <col min="15366" max="15366" width="17.42578125" style="195" customWidth="1"/>
    <col min="15367" max="15368" width="21.7109375" style="195" customWidth="1"/>
    <col min="15369" max="15369" width="19.42578125" style="195" customWidth="1"/>
    <col min="15370" max="15370" width="42" style="195" customWidth="1"/>
    <col min="15371" max="15616" width="10.42578125" style="195"/>
    <col min="15617" max="15617" width="72" style="195" bestFit="1" customWidth="1"/>
    <col min="15618" max="15618" width="78.42578125" style="195" customWidth="1"/>
    <col min="15619" max="15619" width="10.42578125" style="195"/>
    <col min="15620" max="15620" width="31.140625" style="195" customWidth="1"/>
    <col min="15621" max="15621" width="70.28515625" style="195" customWidth="1"/>
    <col min="15622" max="15622" width="17.42578125" style="195" customWidth="1"/>
    <col min="15623" max="15624" width="21.7109375" style="195" customWidth="1"/>
    <col min="15625" max="15625" width="19.42578125" style="195" customWidth="1"/>
    <col min="15626" max="15626" width="42" style="195" customWidth="1"/>
    <col min="15627" max="15872" width="10.42578125" style="195"/>
    <col min="15873" max="15873" width="72" style="195" bestFit="1" customWidth="1"/>
    <col min="15874" max="15874" width="78.42578125" style="195" customWidth="1"/>
    <col min="15875" max="15875" width="10.42578125" style="195"/>
    <col min="15876" max="15876" width="31.140625" style="195" customWidth="1"/>
    <col min="15877" max="15877" width="70.28515625" style="195" customWidth="1"/>
    <col min="15878" max="15878" width="17.42578125" style="195" customWidth="1"/>
    <col min="15879" max="15880" width="21.7109375" style="195" customWidth="1"/>
    <col min="15881" max="15881" width="19.42578125" style="195" customWidth="1"/>
    <col min="15882" max="15882" width="42" style="195" customWidth="1"/>
    <col min="15883" max="16128" width="10.42578125" style="195"/>
    <col min="16129" max="16129" width="72" style="195" bestFit="1" customWidth="1"/>
    <col min="16130" max="16130" width="78.42578125" style="195" customWidth="1"/>
    <col min="16131" max="16131" width="10.42578125" style="195"/>
    <col min="16132" max="16132" width="31.140625" style="195" customWidth="1"/>
    <col min="16133" max="16133" width="70.28515625" style="195" customWidth="1"/>
    <col min="16134" max="16134" width="17.42578125" style="195" customWidth="1"/>
    <col min="16135" max="16136" width="21.7109375" style="195" customWidth="1"/>
    <col min="16137" max="16137" width="19.42578125" style="195" customWidth="1"/>
    <col min="16138" max="16138" width="42" style="195" customWidth="1"/>
    <col min="16139" max="16384" width="10.42578125" style="195"/>
  </cols>
  <sheetData>
    <row r="1" spans="1:2" ht="25.5" customHeight="1">
      <c r="A1" s="601" t="s">
        <v>0</v>
      </c>
      <c r="B1" s="602"/>
    </row>
    <row r="2" spans="1:2" ht="25.5" customHeight="1">
      <c r="A2" s="603" t="s">
        <v>1</v>
      </c>
      <c r="B2" s="604"/>
    </row>
    <row r="3" spans="1:2">
      <c r="A3" s="203" t="s">
        <v>2</v>
      </c>
      <c r="B3" s="204" t="s">
        <v>3</v>
      </c>
    </row>
    <row r="4" spans="1:2" ht="40.5" customHeight="1">
      <c r="A4" s="302" t="s">
        <v>4</v>
      </c>
      <c r="B4" s="303" t="s">
        <v>5</v>
      </c>
    </row>
    <row r="5" spans="1:2" ht="27.6">
      <c r="A5" s="302" t="s">
        <v>6</v>
      </c>
      <c r="B5" s="196" t="s">
        <v>7</v>
      </c>
    </row>
    <row r="6" spans="1:2" ht="124.5" customHeight="1">
      <c r="A6" s="302" t="s">
        <v>8</v>
      </c>
      <c r="B6" s="196" t="s">
        <v>9</v>
      </c>
    </row>
    <row r="7" spans="1:2" ht="26.85" customHeight="1">
      <c r="A7" s="597" t="s">
        <v>10</v>
      </c>
      <c r="B7" s="598"/>
    </row>
    <row r="8" spans="1:2" ht="41.45">
      <c r="A8" s="302" t="s">
        <v>11</v>
      </c>
      <c r="B8" s="196" t="s">
        <v>12</v>
      </c>
    </row>
    <row r="9" spans="1:2" ht="27.6">
      <c r="A9" s="302" t="s">
        <v>13</v>
      </c>
      <c r="B9" s="196" t="s">
        <v>14</v>
      </c>
    </row>
    <row r="10" spans="1:2" ht="41.45">
      <c r="A10" s="302" t="s">
        <v>15</v>
      </c>
      <c r="B10" s="196" t="s">
        <v>16</v>
      </c>
    </row>
    <row r="11" spans="1:2" ht="40.5" customHeight="1">
      <c r="A11" s="302" t="s">
        <v>17</v>
      </c>
      <c r="B11" s="303" t="s">
        <v>18</v>
      </c>
    </row>
    <row r="12" spans="1:2" ht="38.25" customHeight="1">
      <c r="A12" s="302" t="s">
        <v>19</v>
      </c>
      <c r="B12" s="303" t="s">
        <v>20</v>
      </c>
    </row>
    <row r="13" spans="1:2" ht="27.6">
      <c r="A13" s="302" t="s">
        <v>21</v>
      </c>
      <c r="B13" s="304" t="s">
        <v>22</v>
      </c>
    </row>
    <row r="14" spans="1:2" ht="23.85" customHeight="1">
      <c r="A14" s="305" t="s">
        <v>23</v>
      </c>
      <c r="B14" s="306"/>
    </row>
    <row r="15" spans="1:2" ht="41.45">
      <c r="A15" s="302" t="s">
        <v>24</v>
      </c>
      <c r="B15" s="199" t="s">
        <v>25</v>
      </c>
    </row>
    <row r="16" spans="1:2" ht="27.6">
      <c r="A16" s="302" t="s">
        <v>26</v>
      </c>
      <c r="B16" s="199" t="s">
        <v>27</v>
      </c>
    </row>
    <row r="17" spans="1:3" ht="27.6">
      <c r="A17" s="302" t="s">
        <v>28</v>
      </c>
      <c r="B17" s="199" t="s">
        <v>29</v>
      </c>
    </row>
    <row r="18" spans="1:3" ht="8.25" customHeight="1">
      <c r="A18" s="305"/>
      <c r="B18" s="307"/>
    </row>
    <row r="19" spans="1:3" ht="27.6">
      <c r="A19" s="302" t="s">
        <v>30</v>
      </c>
      <c r="B19" s="199" t="s">
        <v>31</v>
      </c>
    </row>
    <row r="20" spans="1:3" ht="27.6">
      <c r="A20" s="302" t="s">
        <v>32</v>
      </c>
      <c r="B20" s="199" t="s">
        <v>33</v>
      </c>
    </row>
    <row r="21" spans="1:3" ht="41.45">
      <c r="A21" s="302" t="s">
        <v>34</v>
      </c>
      <c r="B21" s="199" t="s">
        <v>35</v>
      </c>
    </row>
    <row r="22" spans="1:3" ht="20.25" customHeight="1">
      <c r="A22" s="595" t="s">
        <v>36</v>
      </c>
      <c r="B22" s="596"/>
    </row>
    <row r="23" spans="1:3" ht="41.45">
      <c r="A23" s="302" t="s">
        <v>37</v>
      </c>
      <c r="B23" s="199" t="s">
        <v>38</v>
      </c>
    </row>
    <row r="24" spans="1:3" ht="54" customHeight="1">
      <c r="A24" s="302" t="s">
        <v>39</v>
      </c>
      <c r="B24" s="199" t="s">
        <v>40</v>
      </c>
    </row>
    <row r="25" spans="1:3" ht="144" customHeight="1">
      <c r="A25" s="302" t="s">
        <v>41</v>
      </c>
      <c r="B25" s="199" t="s">
        <v>42</v>
      </c>
    </row>
    <row r="26" spans="1:3" ht="55.15">
      <c r="A26" s="302" t="s">
        <v>43</v>
      </c>
      <c r="B26" s="199" t="s">
        <v>44</v>
      </c>
    </row>
    <row r="27" spans="1:3" ht="55.15">
      <c r="A27" s="302" t="s">
        <v>45</v>
      </c>
      <c r="B27" s="199" t="s">
        <v>46</v>
      </c>
    </row>
    <row r="28" spans="1:3" ht="27.6">
      <c r="A28" s="302" t="s">
        <v>47</v>
      </c>
      <c r="B28" s="199" t="s">
        <v>48</v>
      </c>
    </row>
    <row r="29" spans="1:3" ht="41.45">
      <c r="A29" s="302" t="s">
        <v>49</v>
      </c>
      <c r="B29" s="199" t="s">
        <v>50</v>
      </c>
      <c r="C29" s="197"/>
    </row>
    <row r="30" spans="1:3" ht="90" customHeight="1">
      <c r="A30" s="308" t="s">
        <v>51</v>
      </c>
      <c r="B30" s="199" t="s">
        <v>52</v>
      </c>
    </row>
    <row r="31" spans="1:3" ht="81.599999999999994" customHeight="1">
      <c r="A31" s="308" t="s">
        <v>53</v>
      </c>
      <c r="B31" s="199" t="s">
        <v>54</v>
      </c>
    </row>
    <row r="32" spans="1:3" ht="54" customHeight="1">
      <c r="A32" s="308" t="s">
        <v>55</v>
      </c>
      <c r="B32" s="199" t="s">
        <v>56</v>
      </c>
    </row>
    <row r="33" spans="1:3" ht="28.5" customHeight="1">
      <c r="A33" s="607" t="s">
        <v>57</v>
      </c>
      <c r="B33" s="608"/>
    </row>
    <row r="34" spans="1:3" ht="69">
      <c r="A34" s="308" t="s">
        <v>58</v>
      </c>
      <c r="B34" s="199" t="s">
        <v>59</v>
      </c>
    </row>
    <row r="35" spans="1:3" ht="41.45">
      <c r="A35" s="308" t="s">
        <v>60</v>
      </c>
      <c r="B35" s="199" t="s">
        <v>61</v>
      </c>
    </row>
    <row r="36" spans="1:3" ht="36" customHeight="1">
      <c r="A36" s="308" t="s">
        <v>62</v>
      </c>
      <c r="B36" s="199" t="s">
        <v>63</v>
      </c>
      <c r="C36" s="198"/>
    </row>
    <row r="37" spans="1:3" ht="27.6">
      <c r="A37" s="308" t="s">
        <v>64</v>
      </c>
      <c r="B37" s="199" t="s">
        <v>65</v>
      </c>
    </row>
    <row r="38" spans="1:3" ht="69">
      <c r="A38" s="308" t="s">
        <v>66</v>
      </c>
      <c r="B38" s="199" t="s">
        <v>67</v>
      </c>
    </row>
    <row r="39" spans="1:3" ht="27.6">
      <c r="A39" s="302" t="s">
        <v>68</v>
      </c>
      <c r="B39" s="199" t="s">
        <v>69</v>
      </c>
    </row>
    <row r="40" spans="1:3" ht="25.5" customHeight="1">
      <c r="A40" s="597" t="s">
        <v>70</v>
      </c>
      <c r="B40" s="598"/>
    </row>
    <row r="41" spans="1:3" ht="24" customHeight="1">
      <c r="A41" s="305" t="s">
        <v>2</v>
      </c>
      <c r="B41" s="309" t="s">
        <v>3</v>
      </c>
    </row>
    <row r="42" spans="1:3" ht="27.6">
      <c r="A42" s="302" t="s">
        <v>21</v>
      </c>
      <c r="B42" s="200" t="s">
        <v>71</v>
      </c>
    </row>
    <row r="43" spans="1:3" ht="41.45">
      <c r="A43" s="302" t="s">
        <v>72</v>
      </c>
      <c r="B43" s="200" t="s">
        <v>73</v>
      </c>
    </row>
    <row r="44" spans="1:3" ht="41.45">
      <c r="A44" s="302" t="s">
        <v>74</v>
      </c>
      <c r="B44" s="200" t="s">
        <v>75</v>
      </c>
    </row>
    <row r="45" spans="1:3" ht="41.45">
      <c r="A45" s="302" t="s">
        <v>76</v>
      </c>
      <c r="B45" s="200" t="s">
        <v>77</v>
      </c>
    </row>
    <row r="46" spans="1:3" ht="41.45">
      <c r="A46" s="302" t="s">
        <v>78</v>
      </c>
      <c r="B46" s="200" t="s">
        <v>79</v>
      </c>
    </row>
    <row r="47" spans="1:3" ht="27.6">
      <c r="A47" s="302" t="s">
        <v>80</v>
      </c>
      <c r="B47" s="200" t="s">
        <v>81</v>
      </c>
    </row>
    <row r="48" spans="1:3" ht="152.25" customHeight="1">
      <c r="A48" s="302" t="s">
        <v>82</v>
      </c>
      <c r="B48" s="200" t="s">
        <v>83</v>
      </c>
    </row>
    <row r="49" spans="1:2" ht="23.1" customHeight="1">
      <c r="A49" s="595" t="s">
        <v>84</v>
      </c>
      <c r="B49" s="596"/>
    </row>
    <row r="50" spans="1:2" ht="69">
      <c r="A50" s="302" t="s">
        <v>85</v>
      </c>
      <c r="B50" s="199" t="s">
        <v>86</v>
      </c>
    </row>
    <row r="51" spans="1:2" ht="27.6">
      <c r="A51" s="302" t="s">
        <v>87</v>
      </c>
      <c r="B51" s="199" t="s">
        <v>88</v>
      </c>
    </row>
    <row r="52" spans="1:2" ht="41.45">
      <c r="A52" s="302" t="s">
        <v>89</v>
      </c>
      <c r="B52" s="199" t="s">
        <v>90</v>
      </c>
    </row>
    <row r="53" spans="1:2" ht="82.9">
      <c r="A53" s="302" t="s">
        <v>91</v>
      </c>
      <c r="B53" s="199" t="s">
        <v>92</v>
      </c>
    </row>
    <row r="54" spans="1:2" ht="82.9">
      <c r="A54" s="302" t="s">
        <v>93</v>
      </c>
      <c r="B54" s="199" t="s">
        <v>54</v>
      </c>
    </row>
    <row r="55" spans="1:2" ht="55.15">
      <c r="A55" s="302" t="s">
        <v>94</v>
      </c>
      <c r="B55" s="199" t="s">
        <v>95</v>
      </c>
    </row>
    <row r="56" spans="1:2" ht="27.6">
      <c r="A56" s="302" t="s">
        <v>96</v>
      </c>
      <c r="B56" s="199" t="s">
        <v>97</v>
      </c>
    </row>
    <row r="57" spans="1:2" ht="24" customHeight="1">
      <c r="A57" s="609" t="s">
        <v>98</v>
      </c>
      <c r="B57" s="610"/>
    </row>
    <row r="58" spans="1:2" ht="23.85" customHeight="1">
      <c r="A58" s="595" t="s">
        <v>99</v>
      </c>
      <c r="B58" s="596"/>
    </row>
    <row r="59" spans="1:2" ht="27.6">
      <c r="A59" s="302" t="s">
        <v>100</v>
      </c>
      <c r="B59" s="200" t="s">
        <v>101</v>
      </c>
    </row>
    <row r="60" spans="1:2" ht="27.6">
      <c r="A60" s="302" t="s">
        <v>102</v>
      </c>
      <c r="B60" s="200" t="s">
        <v>103</v>
      </c>
    </row>
    <row r="61" spans="1:2" ht="41.45">
      <c r="A61" s="302" t="s">
        <v>13</v>
      </c>
      <c r="B61" s="200" t="s">
        <v>104</v>
      </c>
    </row>
    <row r="62" spans="1:2" ht="55.15">
      <c r="A62" s="302" t="s">
        <v>26</v>
      </c>
      <c r="B62" s="199" t="s">
        <v>105</v>
      </c>
    </row>
    <row r="63" spans="1:2" ht="55.15">
      <c r="A63" s="302" t="s">
        <v>28</v>
      </c>
      <c r="B63" s="199" t="s">
        <v>106</v>
      </c>
    </row>
    <row r="64" spans="1:2" ht="41.45">
      <c r="A64" s="302" t="s">
        <v>107</v>
      </c>
      <c r="B64" s="200" t="s">
        <v>108</v>
      </c>
    </row>
    <row r="65" spans="1:2" ht="25.5" customHeight="1">
      <c r="A65" s="597" t="s">
        <v>109</v>
      </c>
      <c r="B65" s="598"/>
    </row>
    <row r="66" spans="1:2" ht="23.1" customHeight="1">
      <c r="A66" s="605" t="s">
        <v>110</v>
      </c>
      <c r="B66" s="606"/>
    </row>
    <row r="67" spans="1:2" ht="94.35" customHeight="1">
      <c r="A67" s="599" t="s">
        <v>111</v>
      </c>
      <c r="B67" s="600"/>
    </row>
    <row r="68" spans="1:2" ht="39.75" customHeight="1">
      <c r="A68" s="302" t="s">
        <v>112</v>
      </c>
      <c r="B68" s="310" t="s">
        <v>113</v>
      </c>
    </row>
    <row r="69" spans="1:2" ht="27.6">
      <c r="A69" s="302" t="s">
        <v>114</v>
      </c>
      <c r="B69" s="311" t="s">
        <v>115</v>
      </c>
    </row>
    <row r="70" spans="1:2" ht="37.5" customHeight="1">
      <c r="A70" s="308" t="s">
        <v>116</v>
      </c>
      <c r="B70" s="311" t="s">
        <v>117</v>
      </c>
    </row>
    <row r="71" spans="1:2" ht="37.5" customHeight="1">
      <c r="A71" s="302" t="s">
        <v>118</v>
      </c>
      <c r="B71" s="311" t="s">
        <v>119</v>
      </c>
    </row>
    <row r="72" spans="1:2" ht="37.5" customHeight="1">
      <c r="A72" s="308" t="s">
        <v>120</v>
      </c>
      <c r="B72" s="311" t="s">
        <v>121</v>
      </c>
    </row>
    <row r="73" spans="1:2" ht="25.5" customHeight="1">
      <c r="A73" s="597" t="s">
        <v>122</v>
      </c>
      <c r="B73" s="598"/>
    </row>
    <row r="74" spans="1:2" ht="27.6">
      <c r="A74" s="302" t="s">
        <v>123</v>
      </c>
      <c r="B74" s="200" t="s">
        <v>124</v>
      </c>
    </row>
    <row r="75" spans="1:2" ht="27.6">
      <c r="A75" s="302" t="s">
        <v>125</v>
      </c>
      <c r="B75" s="200" t="s">
        <v>126</v>
      </c>
    </row>
    <row r="76" spans="1:2" ht="27.6">
      <c r="A76" s="302" t="s">
        <v>127</v>
      </c>
      <c r="B76" s="200" t="s">
        <v>128</v>
      </c>
    </row>
    <row r="77" spans="1:2" ht="27.6">
      <c r="A77" s="302" t="s">
        <v>129</v>
      </c>
      <c r="B77" s="200" t="s">
        <v>130</v>
      </c>
    </row>
    <row r="78" spans="1:2" ht="27.6">
      <c r="A78" s="302" t="s">
        <v>131</v>
      </c>
      <c r="B78" s="200" t="s">
        <v>132</v>
      </c>
    </row>
    <row r="79" spans="1:2" ht="41.45">
      <c r="A79" s="302" t="s">
        <v>133</v>
      </c>
      <c r="B79" s="200" t="s">
        <v>134</v>
      </c>
    </row>
    <row r="80" spans="1:2" ht="27.6">
      <c r="A80" s="302" t="s">
        <v>135</v>
      </c>
      <c r="B80" s="200" t="s">
        <v>136</v>
      </c>
    </row>
    <row r="81" spans="1:2">
      <c r="A81" s="302" t="s">
        <v>137</v>
      </c>
      <c r="B81" s="200" t="s">
        <v>138</v>
      </c>
    </row>
    <row r="82" spans="1:2" ht="41.45">
      <c r="A82" s="312" t="s">
        <v>139</v>
      </c>
      <c r="B82" s="200" t="s">
        <v>140</v>
      </c>
    </row>
    <row r="83" spans="1:2" ht="41.45">
      <c r="A83" s="308" t="s">
        <v>141</v>
      </c>
      <c r="B83" s="200" t="s">
        <v>142</v>
      </c>
    </row>
    <row r="84" spans="1:2" ht="41.45">
      <c r="A84" s="302" t="s">
        <v>143</v>
      </c>
      <c r="B84" s="200" t="s">
        <v>144</v>
      </c>
    </row>
    <row r="85" spans="1:2" ht="27.6">
      <c r="A85" s="302" t="s">
        <v>45</v>
      </c>
      <c r="B85" s="200" t="s">
        <v>145</v>
      </c>
    </row>
    <row r="86" spans="1:2" ht="27.6">
      <c r="A86" s="302" t="s">
        <v>146</v>
      </c>
      <c r="B86" s="200" t="s">
        <v>147</v>
      </c>
    </row>
    <row r="87" spans="1:2" ht="41.45">
      <c r="A87" s="302" t="s">
        <v>148</v>
      </c>
      <c r="B87" s="200" t="s">
        <v>149</v>
      </c>
    </row>
    <row r="88" spans="1:2" ht="18.600000000000001" customHeight="1">
      <c r="A88" s="597" t="s">
        <v>150</v>
      </c>
      <c r="B88" s="598"/>
    </row>
    <row r="89" spans="1:2">
      <c r="A89" s="313" t="s">
        <v>151</v>
      </c>
      <c r="B89" s="314" t="s">
        <v>152</v>
      </c>
    </row>
    <row r="90" spans="1:2">
      <c r="A90" s="313" t="s">
        <v>153</v>
      </c>
      <c r="B90" s="314" t="s">
        <v>154</v>
      </c>
    </row>
    <row r="91" spans="1:2">
      <c r="A91" s="313" t="s">
        <v>155</v>
      </c>
      <c r="B91" s="314" t="s">
        <v>156</v>
      </c>
    </row>
    <row r="92" spans="1:2">
      <c r="A92" s="313" t="s">
        <v>157</v>
      </c>
      <c r="B92" s="314" t="s">
        <v>158</v>
      </c>
    </row>
    <row r="93" spans="1:2">
      <c r="A93" s="593" t="s">
        <v>159</v>
      </c>
      <c r="B93" s="59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S126"/>
  <sheetViews>
    <sheetView showGridLines="0" topLeftCell="A57" zoomScale="90" zoomScaleNormal="90" workbookViewId="0">
      <selection activeCell="C64" sqref="C64"/>
    </sheetView>
  </sheetViews>
  <sheetFormatPr defaultColWidth="10.42578125" defaultRowHeight="13.9"/>
  <cols>
    <col min="1" max="1" width="49.42578125" style="1" customWidth="1"/>
    <col min="2" max="2" width="70.85546875" style="1" customWidth="1"/>
    <col min="3" max="3" width="67.5703125" style="1" customWidth="1"/>
    <col min="4" max="4" width="52.7109375" style="1" customWidth="1"/>
    <col min="5" max="5" width="55.28515625" style="1" customWidth="1"/>
    <col min="6" max="7" width="54.28515625" style="1" customWidth="1"/>
    <col min="8" max="8" width="35.7109375" style="1" customWidth="1"/>
    <col min="9" max="9" width="81.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c r="A1" s="555"/>
      <c r="B1" s="532" t="s">
        <v>160</v>
      </c>
      <c r="C1" s="533"/>
      <c r="D1" s="533"/>
      <c r="E1" s="533"/>
      <c r="F1" s="533"/>
      <c r="G1" s="533"/>
      <c r="H1" s="533"/>
      <c r="I1" s="533"/>
      <c r="J1" s="533"/>
      <c r="K1" s="533"/>
      <c r="L1" s="534"/>
      <c r="M1" s="529" t="s">
        <v>161</v>
      </c>
      <c r="N1" s="530"/>
      <c r="O1" s="531"/>
    </row>
    <row r="2" spans="1:15" s="79" customFormat="1" ht="18" customHeight="1" thickBot="1">
      <c r="A2" s="556"/>
      <c r="B2" s="535" t="s">
        <v>162</v>
      </c>
      <c r="C2" s="536"/>
      <c r="D2" s="536"/>
      <c r="E2" s="536"/>
      <c r="F2" s="536"/>
      <c r="G2" s="536"/>
      <c r="H2" s="536"/>
      <c r="I2" s="536"/>
      <c r="J2" s="536"/>
      <c r="K2" s="536"/>
      <c r="L2" s="537"/>
      <c r="M2" s="529" t="s">
        <v>163</v>
      </c>
      <c r="N2" s="530"/>
      <c r="O2" s="531"/>
    </row>
    <row r="3" spans="1:15" s="79" customFormat="1" ht="20.100000000000001" customHeight="1" thickBot="1">
      <c r="A3" s="556"/>
      <c r="B3" s="535" t="s">
        <v>0</v>
      </c>
      <c r="C3" s="536"/>
      <c r="D3" s="536"/>
      <c r="E3" s="536"/>
      <c r="F3" s="536"/>
      <c r="G3" s="536"/>
      <c r="H3" s="536"/>
      <c r="I3" s="536"/>
      <c r="J3" s="536"/>
      <c r="K3" s="536"/>
      <c r="L3" s="537"/>
      <c r="M3" s="529" t="s">
        <v>164</v>
      </c>
      <c r="N3" s="530"/>
      <c r="O3" s="531"/>
    </row>
    <row r="4" spans="1:15" s="79" customFormat="1" ht="21.75" customHeight="1" thickBot="1">
      <c r="A4" s="557"/>
      <c r="B4" s="538" t="s">
        <v>165</v>
      </c>
      <c r="C4" s="539"/>
      <c r="D4" s="539"/>
      <c r="E4" s="539"/>
      <c r="F4" s="539"/>
      <c r="G4" s="539"/>
      <c r="H4" s="539"/>
      <c r="I4" s="539"/>
      <c r="J4" s="539"/>
      <c r="K4" s="539"/>
      <c r="L4" s="540"/>
      <c r="M4" s="529" t="s">
        <v>166</v>
      </c>
      <c r="N4" s="530"/>
      <c r="O4" s="531"/>
    </row>
    <row r="5" spans="1:15" s="79" customFormat="1" ht="16.350000000000001" customHeight="1" thickBot="1">
      <c r="A5" s="80"/>
      <c r="B5" s="81"/>
      <c r="C5" s="81"/>
      <c r="D5" s="81"/>
      <c r="E5" s="81"/>
      <c r="F5" s="81"/>
      <c r="G5" s="81"/>
      <c r="H5" s="81"/>
      <c r="I5" s="81"/>
      <c r="J5" s="81"/>
      <c r="K5" s="81"/>
      <c r="L5" s="81"/>
      <c r="M5" s="82"/>
      <c r="N5" s="82"/>
      <c r="O5" s="82"/>
    </row>
    <row r="6" spans="1:15" ht="40.35" customHeight="1" thickBot="1">
      <c r="A6" s="51" t="s">
        <v>167</v>
      </c>
      <c r="B6" s="565" t="s">
        <v>168</v>
      </c>
      <c r="C6" s="566"/>
      <c r="D6" s="566"/>
      <c r="E6" s="566"/>
      <c r="F6" s="566"/>
      <c r="G6" s="566"/>
      <c r="H6" s="566"/>
      <c r="I6" s="566"/>
      <c r="J6" s="566"/>
      <c r="K6" s="567"/>
      <c r="L6" s="151" t="s">
        <v>169</v>
      </c>
      <c r="M6" s="568">
        <v>2024110010313</v>
      </c>
      <c r="N6" s="569"/>
      <c r="O6" s="570"/>
    </row>
    <row r="7" spans="1:15" s="79" customFormat="1" ht="18" customHeight="1">
      <c r="A7" s="80"/>
      <c r="B7" s="81"/>
      <c r="C7" s="81"/>
      <c r="D7" s="81"/>
      <c r="E7" s="81"/>
      <c r="F7" s="81"/>
      <c r="G7" s="81"/>
      <c r="H7" s="81"/>
      <c r="I7" s="81"/>
      <c r="J7" s="81"/>
      <c r="K7" s="81"/>
      <c r="L7" s="81"/>
      <c r="M7" s="82"/>
      <c r="N7" s="82"/>
      <c r="O7" s="82"/>
    </row>
    <row r="8" spans="1:15" s="79" customFormat="1" ht="21.75" customHeight="1">
      <c r="A8" s="559" t="s">
        <v>6</v>
      </c>
      <c r="B8" s="151" t="s">
        <v>170</v>
      </c>
      <c r="C8" s="124"/>
      <c r="D8" s="151" t="s">
        <v>171</v>
      </c>
      <c r="E8" s="124"/>
      <c r="F8" s="151" t="s">
        <v>172</v>
      </c>
      <c r="G8" s="124"/>
      <c r="H8" s="151" t="s">
        <v>173</v>
      </c>
      <c r="I8" s="125"/>
      <c r="J8" s="543" t="s">
        <v>8</v>
      </c>
      <c r="K8" s="558"/>
      <c r="L8" s="150" t="s">
        <v>174</v>
      </c>
      <c r="M8" s="573"/>
      <c r="N8" s="573"/>
      <c r="O8" s="573"/>
    </row>
    <row r="9" spans="1:15" s="79" customFormat="1" ht="21.75" customHeight="1">
      <c r="A9" s="559"/>
      <c r="B9" s="152" t="s">
        <v>175</v>
      </c>
      <c r="C9" s="124" t="s">
        <v>176</v>
      </c>
      <c r="D9" s="151" t="s">
        <v>177</v>
      </c>
      <c r="E9" s="124"/>
      <c r="F9" s="151" t="s">
        <v>178</v>
      </c>
      <c r="G9" s="124"/>
      <c r="H9" s="151" t="s">
        <v>179</v>
      </c>
      <c r="I9" s="125"/>
      <c r="J9" s="543"/>
      <c r="K9" s="558"/>
      <c r="L9" s="150" t="s">
        <v>180</v>
      </c>
      <c r="M9" s="573"/>
      <c r="N9" s="573"/>
      <c r="O9" s="573"/>
    </row>
    <row r="10" spans="1:15" s="79" customFormat="1" ht="21.75" customHeight="1" thickBot="1">
      <c r="A10" s="559"/>
      <c r="B10" s="151" t="s">
        <v>181</v>
      </c>
      <c r="C10" s="124"/>
      <c r="D10" s="151" t="s">
        <v>182</v>
      </c>
      <c r="E10" s="124"/>
      <c r="F10" s="151" t="s">
        <v>183</v>
      </c>
      <c r="G10" s="124"/>
      <c r="H10" s="151" t="s">
        <v>184</v>
      </c>
      <c r="I10" s="125"/>
      <c r="J10" s="543"/>
      <c r="K10" s="558"/>
      <c r="L10" s="150" t="s">
        <v>185</v>
      </c>
      <c r="M10" s="573" t="s">
        <v>176</v>
      </c>
      <c r="N10" s="573"/>
      <c r="O10" s="573"/>
    </row>
    <row r="11" spans="1:15" ht="15" customHeight="1" thickBot="1">
      <c r="A11" s="6"/>
      <c r="B11" s="7"/>
      <c r="C11" s="7"/>
      <c r="D11" s="9"/>
      <c r="E11" s="8"/>
      <c r="F11" s="8"/>
      <c r="G11" s="191"/>
      <c r="H11" s="191"/>
      <c r="I11" s="10"/>
      <c r="J11" s="10"/>
      <c r="K11" s="7"/>
      <c r="L11" s="7"/>
      <c r="M11" s="7"/>
      <c r="N11" s="7"/>
      <c r="O11" s="7"/>
    </row>
    <row r="12" spans="1:15" ht="15" customHeight="1">
      <c r="A12" s="562" t="s">
        <v>186</v>
      </c>
      <c r="B12" s="544" t="s">
        <v>187</v>
      </c>
      <c r="C12" s="545"/>
      <c r="D12" s="545"/>
      <c r="E12" s="545"/>
      <c r="F12" s="545"/>
      <c r="G12" s="545"/>
      <c r="H12" s="545"/>
      <c r="I12" s="545"/>
      <c r="J12" s="545"/>
      <c r="K12" s="545"/>
      <c r="L12" s="545"/>
      <c r="M12" s="545"/>
      <c r="N12" s="545"/>
      <c r="O12" s="546"/>
    </row>
    <row r="13" spans="1:15" ht="15" customHeight="1">
      <c r="A13" s="563"/>
      <c r="B13" s="547"/>
      <c r="C13" s="548"/>
      <c r="D13" s="548"/>
      <c r="E13" s="548"/>
      <c r="F13" s="548"/>
      <c r="G13" s="548"/>
      <c r="H13" s="548"/>
      <c r="I13" s="548"/>
      <c r="J13" s="548"/>
      <c r="K13" s="548"/>
      <c r="L13" s="548"/>
      <c r="M13" s="548"/>
      <c r="N13" s="548"/>
      <c r="O13" s="549"/>
    </row>
    <row r="14" spans="1:15" ht="15" customHeight="1" thickBot="1">
      <c r="A14" s="564"/>
      <c r="B14" s="550"/>
      <c r="C14" s="551"/>
      <c r="D14" s="551"/>
      <c r="E14" s="551"/>
      <c r="F14" s="551"/>
      <c r="G14" s="551"/>
      <c r="H14" s="551"/>
      <c r="I14" s="551"/>
      <c r="J14" s="551"/>
      <c r="K14" s="551"/>
      <c r="L14" s="551"/>
      <c r="M14" s="551"/>
      <c r="N14" s="551"/>
      <c r="O14" s="552"/>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553" t="s">
        <v>188</v>
      </c>
      <c r="C16" s="553"/>
      <c r="D16" s="553"/>
      <c r="E16" s="553"/>
      <c r="F16" s="553"/>
      <c r="G16" s="559" t="s">
        <v>15</v>
      </c>
      <c r="H16" s="559"/>
      <c r="I16" s="554" t="s">
        <v>189</v>
      </c>
      <c r="J16" s="554"/>
      <c r="K16" s="554"/>
      <c r="L16" s="554"/>
      <c r="M16" s="554"/>
      <c r="N16" s="554"/>
      <c r="O16" s="554"/>
    </row>
    <row r="17" spans="1:19" ht="9" customHeight="1">
      <c r="A17" s="14"/>
      <c r="B17" s="16"/>
      <c r="C17" s="15"/>
      <c r="D17" s="15"/>
      <c r="E17" s="15"/>
      <c r="F17" s="15"/>
      <c r="G17" s="16"/>
      <c r="H17" s="16"/>
      <c r="I17" s="16"/>
      <c r="J17" s="16"/>
      <c r="K17" s="16"/>
      <c r="L17" s="17"/>
      <c r="M17" s="17"/>
      <c r="N17" s="17"/>
      <c r="O17" s="17"/>
    </row>
    <row r="18" spans="1:19" ht="56.25" customHeight="1">
      <c r="A18" s="51" t="s">
        <v>17</v>
      </c>
      <c r="B18" s="561" t="s">
        <v>190</v>
      </c>
      <c r="C18" s="561"/>
      <c r="D18" s="561"/>
      <c r="E18" s="561"/>
      <c r="F18" s="51" t="s">
        <v>19</v>
      </c>
      <c r="G18" s="560" t="s">
        <v>191</v>
      </c>
      <c r="H18" s="560"/>
      <c r="I18" s="560"/>
      <c r="J18" s="51" t="s">
        <v>21</v>
      </c>
      <c r="K18" s="553" t="s">
        <v>192</v>
      </c>
      <c r="L18" s="553"/>
      <c r="M18" s="553"/>
      <c r="N18" s="553"/>
      <c r="O18" s="553"/>
    </row>
    <row r="19" spans="1:19" ht="9" customHeight="1">
      <c r="A19" s="5"/>
      <c r="B19" s="2"/>
      <c r="C19" s="2"/>
      <c r="D19" s="2"/>
      <c r="E19" s="2"/>
      <c r="F19" s="2"/>
      <c r="G19" s="2"/>
      <c r="H19" s="2"/>
      <c r="I19" s="2"/>
      <c r="J19" s="2"/>
      <c r="K19" s="2"/>
      <c r="L19" s="2"/>
      <c r="M19" s="2"/>
      <c r="N19" s="2"/>
      <c r="O19" s="2"/>
    </row>
    <row r="20" spans="1:19" ht="16.5" customHeight="1">
      <c r="A20" s="76"/>
      <c r="B20" s="77"/>
      <c r="C20" s="77"/>
      <c r="D20" s="77"/>
      <c r="E20" s="77"/>
      <c r="F20" s="77"/>
      <c r="G20" s="77"/>
      <c r="H20" s="77"/>
      <c r="I20" s="77"/>
      <c r="J20" s="77"/>
      <c r="K20" s="77"/>
      <c r="L20" s="77"/>
      <c r="M20" s="77"/>
      <c r="N20" s="77"/>
      <c r="O20" s="77"/>
    </row>
    <row r="21" spans="1:19" ht="32.1" customHeight="1" thickBot="1">
      <c r="A21" s="541" t="s">
        <v>23</v>
      </c>
      <c r="B21" s="542"/>
      <c r="C21" s="542"/>
      <c r="D21" s="542"/>
      <c r="E21" s="542"/>
      <c r="F21" s="542"/>
      <c r="G21" s="542"/>
      <c r="H21" s="542"/>
      <c r="I21" s="542"/>
      <c r="J21" s="542"/>
      <c r="K21" s="542"/>
      <c r="L21" s="542"/>
      <c r="M21" s="542"/>
      <c r="N21" s="542"/>
      <c r="O21" s="543"/>
    </row>
    <row r="22" spans="1:19" ht="32.1" customHeight="1" thickBot="1">
      <c r="A22" s="541" t="s">
        <v>193</v>
      </c>
      <c r="B22" s="542"/>
      <c r="C22" s="542"/>
      <c r="D22" s="542"/>
      <c r="E22" s="542"/>
      <c r="F22" s="542"/>
      <c r="G22" s="542"/>
      <c r="H22" s="542"/>
      <c r="I22" s="542"/>
      <c r="J22" s="542"/>
      <c r="K22" s="542"/>
      <c r="L22" s="542"/>
      <c r="M22" s="542"/>
      <c r="N22" s="542"/>
      <c r="O22" s="543"/>
    </row>
    <row r="23" spans="1:19" ht="32.1" customHeight="1" thickBot="1">
      <c r="A23" s="27"/>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9" ht="32.1" customHeight="1">
      <c r="A24" s="21" t="s">
        <v>24</v>
      </c>
      <c r="B24" s="258">
        <v>650082000</v>
      </c>
      <c r="C24" s="259">
        <v>0</v>
      </c>
      <c r="D24" s="259">
        <v>0</v>
      </c>
      <c r="E24" s="259">
        <v>0</v>
      </c>
      <c r="F24" s="211">
        <v>0</v>
      </c>
      <c r="G24" s="211">
        <v>0</v>
      </c>
      <c r="H24" s="211">
        <v>0</v>
      </c>
      <c r="I24" s="211">
        <v>0</v>
      </c>
      <c r="J24" s="211">
        <v>0</v>
      </c>
      <c r="K24" s="211">
        <v>0</v>
      </c>
      <c r="L24" s="355">
        <v>0</v>
      </c>
      <c r="M24" s="355">
        <v>0</v>
      </c>
      <c r="N24" s="275">
        <v>650082000</v>
      </c>
      <c r="O24" s="186">
        <v>1</v>
      </c>
      <c r="S24" s="325"/>
    </row>
    <row r="25" spans="1:19" ht="32.1" customHeight="1">
      <c r="A25" s="21" t="s">
        <v>26</v>
      </c>
      <c r="B25" s="260">
        <v>643259000</v>
      </c>
      <c r="C25" s="260">
        <v>0</v>
      </c>
      <c r="D25" s="261">
        <v>-660000</v>
      </c>
      <c r="E25" s="260">
        <v>-696666</v>
      </c>
      <c r="F25" s="260">
        <v>104370</v>
      </c>
      <c r="G25" s="185">
        <v>0</v>
      </c>
      <c r="H25" s="185">
        <v>0</v>
      </c>
      <c r="I25" s="185">
        <v>0</v>
      </c>
      <c r="J25" s="193">
        <v>0</v>
      </c>
      <c r="K25" s="340">
        <v>0</v>
      </c>
      <c r="L25" s="185">
        <v>0</v>
      </c>
      <c r="M25" s="185">
        <v>0</v>
      </c>
      <c r="N25" s="341">
        <f t="shared" ref="N25:N26" si="0">SUM(B25:M25)</f>
        <v>642006704</v>
      </c>
      <c r="O25" s="187">
        <f>N25/N24</f>
        <v>0.98757803477099815</v>
      </c>
      <c r="Q25" s="325"/>
    </row>
    <row r="26" spans="1:19" ht="32.1" customHeight="1">
      <c r="A26" s="21" t="s">
        <v>28</v>
      </c>
      <c r="B26" s="188">
        <v>0</v>
      </c>
      <c r="C26" s="262">
        <v>9168860</v>
      </c>
      <c r="D26" s="262">
        <v>59075996</v>
      </c>
      <c r="E26" s="194">
        <v>59182665</v>
      </c>
      <c r="F26" s="188">
        <v>58267666</v>
      </c>
      <c r="G26" s="188">
        <v>0</v>
      </c>
      <c r="H26" s="188">
        <v>0</v>
      </c>
      <c r="I26" s="188">
        <v>0</v>
      </c>
      <c r="J26" s="194">
        <v>0</v>
      </c>
      <c r="K26" s="188">
        <v>0</v>
      </c>
      <c r="L26" s="188">
        <v>0</v>
      </c>
      <c r="M26" s="188">
        <v>0</v>
      </c>
      <c r="N26" s="275">
        <f t="shared" si="0"/>
        <v>185695187</v>
      </c>
      <c r="O26" s="187">
        <f>N26/N24</f>
        <v>0.28564886737365441</v>
      </c>
    </row>
    <row r="27" spans="1:19" ht="32.1" customHeight="1">
      <c r="A27" s="21" t="s">
        <v>196</v>
      </c>
      <c r="B27" s="262">
        <v>0</v>
      </c>
      <c r="C27" s="262">
        <v>41303031</v>
      </c>
      <c r="D27" s="262">
        <v>0</v>
      </c>
      <c r="E27" s="262">
        <v>0</v>
      </c>
      <c r="F27" s="212">
        <v>0</v>
      </c>
      <c r="G27" s="212">
        <v>0</v>
      </c>
      <c r="H27" s="212">
        <v>0</v>
      </c>
      <c r="I27" s="212">
        <v>0</v>
      </c>
      <c r="J27" s="212">
        <v>0</v>
      </c>
      <c r="K27" s="212">
        <v>0</v>
      </c>
      <c r="L27" s="348">
        <v>0</v>
      </c>
      <c r="M27" s="212">
        <v>0</v>
      </c>
      <c r="N27" s="341">
        <f>SUM(B27:M27)</f>
        <v>41303031</v>
      </c>
      <c r="O27" s="187">
        <v>1</v>
      </c>
    </row>
    <row r="28" spans="1:19" ht="32.1" customHeight="1">
      <c r="A28" s="21" t="s">
        <v>197</v>
      </c>
      <c r="B28" s="188">
        <v>0</v>
      </c>
      <c r="C28" s="188">
        <v>0</v>
      </c>
      <c r="D28" s="188">
        <v>0</v>
      </c>
      <c r="E28" s="188">
        <v>1</v>
      </c>
      <c r="F28" s="188">
        <v>0</v>
      </c>
      <c r="G28" s="188">
        <v>0</v>
      </c>
      <c r="H28" s="188">
        <v>0</v>
      </c>
      <c r="I28" s="188">
        <v>0</v>
      </c>
      <c r="J28" s="188">
        <v>0</v>
      </c>
      <c r="K28" s="188">
        <v>0</v>
      </c>
      <c r="L28" s="188">
        <v>0</v>
      </c>
      <c r="M28" s="188">
        <v>0</v>
      </c>
      <c r="N28" s="275">
        <f t="shared" ref="N28" si="1">SUM(B28:M28)</f>
        <v>1</v>
      </c>
      <c r="O28" s="187">
        <f>N28/N27</f>
        <v>2.4211298197461585E-8</v>
      </c>
    </row>
    <row r="29" spans="1:19" ht="32.1" customHeight="1" thickBot="1">
      <c r="A29" s="24" t="s">
        <v>34</v>
      </c>
      <c r="B29" s="263">
        <v>2142000</v>
      </c>
      <c r="C29" s="403">
        <v>25377434</v>
      </c>
      <c r="D29" s="263">
        <v>7794824</v>
      </c>
      <c r="E29" s="263">
        <v>0</v>
      </c>
      <c r="F29" s="263">
        <v>3521062</v>
      </c>
      <c r="G29" s="189">
        <v>0</v>
      </c>
      <c r="H29" s="189">
        <v>0</v>
      </c>
      <c r="I29" s="189">
        <v>0</v>
      </c>
      <c r="J29" s="189">
        <v>0</v>
      </c>
      <c r="K29" s="189">
        <v>0</v>
      </c>
      <c r="L29" s="189">
        <v>0</v>
      </c>
      <c r="M29" s="189">
        <v>0</v>
      </c>
      <c r="N29" s="406">
        <f>SUM(B29:M29)</f>
        <v>38835320</v>
      </c>
      <c r="O29" s="190">
        <f>N29/N27</f>
        <v>0.94025351311384386</v>
      </c>
    </row>
    <row r="30" spans="1:19" s="26" customFormat="1" ht="16.5" customHeight="1"/>
    <row r="31" spans="1:19" s="26" customFormat="1" ht="17.25" customHeight="1">
      <c r="N31" s="316"/>
    </row>
    <row r="32" spans="1:19" ht="5.25" customHeight="1" thickBot="1"/>
    <row r="33" spans="1:13" ht="48" customHeight="1" thickBot="1">
      <c r="A33" s="508" t="s">
        <v>198</v>
      </c>
      <c r="B33" s="509"/>
      <c r="C33" s="509"/>
      <c r="D33" s="509"/>
      <c r="E33" s="509"/>
      <c r="F33" s="509"/>
      <c r="G33" s="509"/>
      <c r="H33" s="509"/>
      <c r="I33" s="510"/>
      <c r="J33" s="30"/>
    </row>
    <row r="34" spans="1:13" ht="50.25" customHeight="1" thickBot="1">
      <c r="A34" s="38" t="s">
        <v>199</v>
      </c>
      <c r="B34" s="511" t="str">
        <f>+B12</f>
        <v>Diseñar 4 contenidos nuevos de formación en capacidades digitales con enfoque de género y diferencial</v>
      </c>
      <c r="C34" s="512"/>
      <c r="D34" s="512"/>
      <c r="E34" s="512"/>
      <c r="F34" s="512"/>
      <c r="G34" s="512"/>
      <c r="H34" s="512"/>
      <c r="I34" s="513"/>
      <c r="J34" s="28"/>
      <c r="M34" s="180"/>
    </row>
    <row r="35" spans="1:13" ht="18.75" customHeight="1" thickBot="1">
      <c r="A35" s="494" t="s">
        <v>39</v>
      </c>
      <c r="B35" s="85">
        <v>2024</v>
      </c>
      <c r="C35" s="85">
        <v>2025</v>
      </c>
      <c r="D35" s="85">
        <v>2026</v>
      </c>
      <c r="E35" s="85">
        <v>2027</v>
      </c>
      <c r="F35" s="85" t="s">
        <v>200</v>
      </c>
      <c r="G35" s="523" t="s">
        <v>41</v>
      </c>
      <c r="H35" s="523" t="s">
        <v>201</v>
      </c>
      <c r="I35" s="523"/>
      <c r="J35" s="28"/>
      <c r="M35" s="180"/>
    </row>
    <row r="36" spans="1:13" ht="50.25" customHeight="1" thickBot="1">
      <c r="A36" s="495"/>
      <c r="B36" s="172">
        <v>1</v>
      </c>
      <c r="C36" s="172">
        <v>1</v>
      </c>
      <c r="D36" s="172">
        <v>1</v>
      </c>
      <c r="E36" s="172">
        <v>1</v>
      </c>
      <c r="F36" s="173">
        <f>B36+C36+D36+E36</f>
        <v>4</v>
      </c>
      <c r="G36" s="523"/>
      <c r="H36" s="523"/>
      <c r="I36" s="523"/>
      <c r="J36" s="28"/>
      <c r="M36" s="181"/>
    </row>
    <row r="37" spans="1:13" ht="52.5" customHeight="1" thickBot="1">
      <c r="A37" s="39" t="s">
        <v>43</v>
      </c>
      <c r="B37" s="514">
        <v>0.44</v>
      </c>
      <c r="C37" s="515"/>
      <c r="D37" s="520" t="s">
        <v>202</v>
      </c>
      <c r="E37" s="521"/>
      <c r="F37" s="521"/>
      <c r="G37" s="521"/>
      <c r="H37" s="521"/>
      <c r="I37" s="522"/>
      <c r="K37" s="363"/>
      <c r="L37" s="366"/>
    </row>
    <row r="38" spans="1:13" s="29" customFormat="1" ht="48" customHeight="1" thickBot="1">
      <c r="A38" s="494" t="s">
        <v>203</v>
      </c>
      <c r="B38" s="39" t="s">
        <v>204</v>
      </c>
      <c r="C38" s="38" t="s">
        <v>87</v>
      </c>
      <c r="D38" s="480" t="s">
        <v>89</v>
      </c>
      <c r="E38" s="481"/>
      <c r="F38" s="480" t="s">
        <v>91</v>
      </c>
      <c r="G38" s="481"/>
      <c r="H38" s="40" t="s">
        <v>93</v>
      </c>
      <c r="I38" s="42" t="s">
        <v>94</v>
      </c>
      <c r="M38" s="182"/>
    </row>
    <row r="39" spans="1:13" ht="48" customHeight="1" thickBot="1">
      <c r="A39" s="495"/>
      <c r="B39" s="174">
        <v>0</v>
      </c>
      <c r="C39" s="33">
        <v>0</v>
      </c>
      <c r="D39" s="496" t="s">
        <v>205</v>
      </c>
      <c r="E39" s="497"/>
      <c r="F39" s="496" t="s">
        <v>205</v>
      </c>
      <c r="G39" s="497"/>
      <c r="H39" s="184" t="s">
        <v>206</v>
      </c>
      <c r="I39" s="32"/>
      <c r="M39" s="180"/>
    </row>
    <row r="40" spans="1:13" s="29" customFormat="1" ht="48" customHeight="1" thickBot="1">
      <c r="A40" s="494" t="s">
        <v>207</v>
      </c>
      <c r="B40" s="41" t="s">
        <v>204</v>
      </c>
      <c r="C40" s="40" t="s">
        <v>87</v>
      </c>
      <c r="D40" s="480" t="s">
        <v>89</v>
      </c>
      <c r="E40" s="481"/>
      <c r="F40" s="480" t="s">
        <v>91</v>
      </c>
      <c r="G40" s="481"/>
      <c r="H40" s="40" t="s">
        <v>93</v>
      </c>
      <c r="I40" s="42" t="s">
        <v>94</v>
      </c>
    </row>
    <row r="41" spans="1:13" ht="289.5" customHeight="1" thickBot="1">
      <c r="A41" s="495"/>
      <c r="B41" s="213">
        <v>0.08</v>
      </c>
      <c r="C41" s="33">
        <v>0.08</v>
      </c>
      <c r="D41" s="503" t="s">
        <v>208</v>
      </c>
      <c r="E41" s="504"/>
      <c r="F41" s="496" t="s">
        <v>209</v>
      </c>
      <c r="G41" s="497"/>
      <c r="H41" s="184" t="s">
        <v>210</v>
      </c>
      <c r="I41" s="32" t="s">
        <v>211</v>
      </c>
    </row>
    <row r="42" spans="1:13" s="29" customFormat="1" ht="48" customHeight="1">
      <c r="A42" s="494" t="s">
        <v>212</v>
      </c>
      <c r="B42" s="410" t="s">
        <v>204</v>
      </c>
      <c r="C42" s="411" t="s">
        <v>87</v>
      </c>
      <c r="D42" s="516" t="s">
        <v>89</v>
      </c>
      <c r="E42" s="517"/>
      <c r="F42" s="516" t="s">
        <v>91</v>
      </c>
      <c r="G42" s="517"/>
      <c r="H42" s="411" t="s">
        <v>93</v>
      </c>
      <c r="I42" s="412" t="s">
        <v>94</v>
      </c>
    </row>
    <row r="43" spans="1:13" ht="408.75" customHeight="1">
      <c r="A43" s="495"/>
      <c r="B43" s="213">
        <v>0.08</v>
      </c>
      <c r="C43" s="33">
        <v>0.08</v>
      </c>
      <c r="D43" s="518" t="s">
        <v>213</v>
      </c>
      <c r="E43" s="519"/>
      <c r="F43" s="496" t="s">
        <v>214</v>
      </c>
      <c r="G43" s="497"/>
      <c r="H43" s="184" t="s">
        <v>210</v>
      </c>
      <c r="I43" s="32" t="s">
        <v>215</v>
      </c>
    </row>
    <row r="44" spans="1:13" s="29" customFormat="1" ht="48" customHeight="1">
      <c r="A44" s="494" t="s">
        <v>216</v>
      </c>
      <c r="B44" s="41" t="s">
        <v>204</v>
      </c>
      <c r="C44" s="41" t="s">
        <v>87</v>
      </c>
      <c r="D44" s="480" t="s">
        <v>89</v>
      </c>
      <c r="E44" s="481"/>
      <c r="F44" s="480" t="s">
        <v>91</v>
      </c>
      <c r="G44" s="481"/>
      <c r="H44" s="40" t="s">
        <v>93</v>
      </c>
      <c r="I44" s="40" t="s">
        <v>94</v>
      </c>
    </row>
    <row r="45" spans="1:13" ht="409.5" customHeight="1">
      <c r="A45" s="495"/>
      <c r="B45" s="213">
        <v>0.08</v>
      </c>
      <c r="C45" s="33">
        <v>0.08</v>
      </c>
      <c r="D45" s="503" t="s">
        <v>217</v>
      </c>
      <c r="E45" s="504"/>
      <c r="F45" s="496" t="s">
        <v>218</v>
      </c>
      <c r="G45" s="505"/>
      <c r="H45" s="184" t="s">
        <v>210</v>
      </c>
      <c r="I45" s="428" t="s">
        <v>219</v>
      </c>
    </row>
    <row r="46" spans="1:13" s="29" customFormat="1" ht="48" customHeight="1">
      <c r="A46" s="494" t="s">
        <v>220</v>
      </c>
      <c r="B46" s="41" t="s">
        <v>204</v>
      </c>
      <c r="C46" s="40" t="s">
        <v>87</v>
      </c>
      <c r="D46" s="480" t="s">
        <v>89</v>
      </c>
      <c r="E46" s="481"/>
      <c r="F46" s="480" t="s">
        <v>91</v>
      </c>
      <c r="G46" s="481"/>
      <c r="H46" s="40" t="s">
        <v>93</v>
      </c>
      <c r="I46" s="42" t="s">
        <v>94</v>
      </c>
    </row>
    <row r="47" spans="1:13" ht="391.5" customHeight="1" thickBot="1">
      <c r="A47" s="495"/>
      <c r="B47" s="213">
        <v>0.08</v>
      </c>
      <c r="C47" s="33">
        <v>0.08</v>
      </c>
      <c r="D47" s="506" t="s">
        <v>221</v>
      </c>
      <c r="E47" s="507"/>
      <c r="F47" s="498" t="s">
        <v>222</v>
      </c>
      <c r="G47" s="499"/>
      <c r="H47" s="184" t="s">
        <v>210</v>
      </c>
      <c r="I47" s="278" t="s">
        <v>223</v>
      </c>
    </row>
    <row r="48" spans="1:13" s="29" customFormat="1" ht="48" customHeight="1" thickBot="1">
      <c r="A48" s="494" t="s">
        <v>224</v>
      </c>
      <c r="B48" s="41" t="s">
        <v>204</v>
      </c>
      <c r="C48" s="40" t="s">
        <v>87</v>
      </c>
      <c r="D48" s="480" t="s">
        <v>89</v>
      </c>
      <c r="E48" s="481"/>
      <c r="F48" s="480" t="s">
        <v>91</v>
      </c>
      <c r="G48" s="481"/>
      <c r="H48" s="40" t="s">
        <v>93</v>
      </c>
      <c r="I48" s="42" t="s">
        <v>94</v>
      </c>
    </row>
    <row r="49" spans="1:9" ht="48" customHeight="1" thickBot="1">
      <c r="A49" s="495"/>
      <c r="B49" s="213">
        <v>0.08</v>
      </c>
      <c r="C49" s="34"/>
      <c r="D49" s="500"/>
      <c r="E49" s="502"/>
      <c r="F49" s="500"/>
      <c r="G49" s="501"/>
      <c r="H49" s="282"/>
      <c r="I49" s="284"/>
    </row>
    <row r="50" spans="1:9" ht="48" customHeight="1" thickBot="1">
      <c r="A50" s="494" t="s">
        <v>225</v>
      </c>
      <c r="B50" s="39" t="s">
        <v>204</v>
      </c>
      <c r="C50" s="38" t="s">
        <v>87</v>
      </c>
      <c r="D50" s="480" t="s">
        <v>89</v>
      </c>
      <c r="E50" s="481"/>
      <c r="F50" s="480" t="s">
        <v>91</v>
      </c>
      <c r="G50" s="481"/>
      <c r="H50" s="40" t="s">
        <v>93</v>
      </c>
      <c r="I50" s="42" t="s">
        <v>94</v>
      </c>
    </row>
    <row r="51" spans="1:9" ht="48" customHeight="1" thickBot="1">
      <c r="A51" s="495"/>
      <c r="B51" s="213">
        <v>0.08</v>
      </c>
      <c r="C51" s="213"/>
      <c r="D51" s="482"/>
      <c r="E51" s="483"/>
      <c r="F51" s="500"/>
      <c r="G51" s="501"/>
      <c r="H51" s="282"/>
      <c r="I51" s="282"/>
    </row>
    <row r="52" spans="1:9" ht="48" customHeight="1" thickBot="1">
      <c r="A52" s="494" t="s">
        <v>226</v>
      </c>
      <c r="B52" s="39" t="s">
        <v>204</v>
      </c>
      <c r="C52" s="38" t="s">
        <v>87</v>
      </c>
      <c r="D52" s="480" t="s">
        <v>89</v>
      </c>
      <c r="E52" s="481"/>
      <c r="F52" s="480" t="s">
        <v>91</v>
      </c>
      <c r="G52" s="481"/>
      <c r="H52" s="40" t="s">
        <v>93</v>
      </c>
      <c r="I52" s="42" t="s">
        <v>94</v>
      </c>
    </row>
    <row r="53" spans="1:9" ht="48" customHeight="1" thickBot="1">
      <c r="A53" s="495"/>
      <c r="B53" s="213">
        <v>0.08</v>
      </c>
      <c r="C53" s="34"/>
      <c r="D53" s="482"/>
      <c r="E53" s="483"/>
      <c r="F53" s="500"/>
      <c r="G53" s="501"/>
      <c r="H53" s="282"/>
      <c r="I53" s="282"/>
    </row>
    <row r="54" spans="1:9" ht="48" customHeight="1" thickBot="1">
      <c r="A54" s="494" t="s">
        <v>227</v>
      </c>
      <c r="B54" s="39" t="s">
        <v>204</v>
      </c>
      <c r="C54" s="38" t="s">
        <v>87</v>
      </c>
      <c r="D54" s="480" t="s">
        <v>89</v>
      </c>
      <c r="E54" s="481"/>
      <c r="F54" s="480" t="s">
        <v>91</v>
      </c>
      <c r="G54" s="481"/>
      <c r="H54" s="40" t="s">
        <v>93</v>
      </c>
      <c r="I54" s="42" t="s">
        <v>94</v>
      </c>
    </row>
    <row r="55" spans="1:9" ht="48" customHeight="1" thickBot="1">
      <c r="A55" s="495"/>
      <c r="B55" s="213">
        <v>0.08</v>
      </c>
      <c r="C55" s="34"/>
      <c r="D55" s="484"/>
      <c r="E55" s="485"/>
      <c r="F55" s="484"/>
      <c r="G55" s="485"/>
      <c r="H55" s="282"/>
      <c r="I55" s="322"/>
    </row>
    <row r="56" spans="1:9" ht="48" customHeight="1" thickBot="1">
      <c r="A56" s="494" t="s">
        <v>228</v>
      </c>
      <c r="B56" s="39" t="s">
        <v>204</v>
      </c>
      <c r="C56" s="38" t="s">
        <v>87</v>
      </c>
      <c r="D56" s="480" t="s">
        <v>89</v>
      </c>
      <c r="E56" s="481"/>
      <c r="F56" s="480" t="s">
        <v>91</v>
      </c>
      <c r="G56" s="481"/>
      <c r="H56" s="40" t="s">
        <v>93</v>
      </c>
      <c r="I56" s="42" t="s">
        <v>94</v>
      </c>
    </row>
    <row r="57" spans="1:9" ht="48" customHeight="1" thickBot="1">
      <c r="A57" s="495"/>
      <c r="B57" s="213">
        <v>8.4444439999999996E-2</v>
      </c>
      <c r="C57" s="34"/>
      <c r="D57" s="484"/>
      <c r="E57" s="485"/>
      <c r="F57" s="484"/>
      <c r="G57" s="485"/>
      <c r="H57" s="282"/>
      <c r="I57" s="329"/>
    </row>
    <row r="58" spans="1:9" ht="48" customHeight="1" thickBot="1">
      <c r="A58" s="494" t="s">
        <v>229</v>
      </c>
      <c r="B58" s="39" t="s">
        <v>204</v>
      </c>
      <c r="C58" s="38" t="s">
        <v>87</v>
      </c>
      <c r="D58" s="480" t="s">
        <v>89</v>
      </c>
      <c r="E58" s="481"/>
      <c r="F58" s="480" t="s">
        <v>91</v>
      </c>
      <c r="G58" s="481"/>
      <c r="H58" s="40" t="s">
        <v>93</v>
      </c>
      <c r="I58" s="42" t="s">
        <v>94</v>
      </c>
    </row>
    <row r="59" spans="1:9" ht="48" customHeight="1" thickBot="1">
      <c r="A59" s="495"/>
      <c r="B59" s="213">
        <v>8.4444000000000005E-2</v>
      </c>
      <c r="C59" s="34"/>
      <c r="D59" s="484"/>
      <c r="E59" s="485"/>
      <c r="F59" s="484"/>
      <c r="G59" s="485"/>
      <c r="H59" s="322"/>
      <c r="I59" s="322"/>
    </row>
    <row r="60" spans="1:9" ht="48" customHeight="1" thickBot="1">
      <c r="A60" s="494" t="s">
        <v>230</v>
      </c>
      <c r="B60" s="39" t="s">
        <v>204</v>
      </c>
      <c r="C60" s="38" t="s">
        <v>87</v>
      </c>
      <c r="D60" s="480" t="s">
        <v>89</v>
      </c>
      <c r="E60" s="481"/>
      <c r="F60" s="480" t="s">
        <v>91</v>
      </c>
      <c r="G60" s="481"/>
      <c r="H60" s="40" t="s">
        <v>93</v>
      </c>
      <c r="I60" s="42" t="s">
        <v>94</v>
      </c>
    </row>
    <row r="61" spans="1:9" ht="48" customHeight="1" thickBot="1">
      <c r="A61" s="495"/>
      <c r="B61" s="213">
        <v>0.2</v>
      </c>
      <c r="C61" s="34"/>
      <c r="D61" s="484"/>
      <c r="E61" s="485"/>
      <c r="F61" s="484"/>
      <c r="G61" s="485"/>
      <c r="H61" s="322"/>
      <c r="I61" s="329"/>
    </row>
    <row r="62" spans="1:9">
      <c r="B62" s="178">
        <f>B61+B59+B57+B55+B53+B51+B49+B47+B45+B43+B41</f>
        <v>1.0088884399999998</v>
      </c>
      <c r="C62" s="293">
        <f>C61+C59+C57+C55+C53+C51+C49+C47+C45+C43+C41</f>
        <v>0.32</v>
      </c>
    </row>
    <row r="63" spans="1:9">
      <c r="B63" s="293"/>
    </row>
    <row r="64" spans="1:9" s="28" customFormat="1" ht="30" customHeight="1">
      <c r="A64" s="1"/>
      <c r="B64" s="1"/>
      <c r="C64" s="1"/>
      <c r="D64" s="1"/>
      <c r="E64" s="1"/>
      <c r="F64" s="1"/>
      <c r="G64" s="1"/>
      <c r="H64" s="1"/>
      <c r="I64" s="1"/>
    </row>
    <row r="65" spans="1:9" ht="34.5" customHeight="1">
      <c r="A65" s="576" t="s">
        <v>57</v>
      </c>
      <c r="B65" s="576"/>
      <c r="C65" s="576"/>
      <c r="D65" s="576"/>
      <c r="E65" s="576"/>
      <c r="F65" s="576"/>
      <c r="G65" s="576"/>
      <c r="H65" s="576"/>
      <c r="I65" s="576"/>
    </row>
    <row r="66" spans="1:9" ht="67.5" customHeight="1">
      <c r="A66" s="43" t="s">
        <v>58</v>
      </c>
      <c r="B66" s="490" t="s">
        <v>231</v>
      </c>
      <c r="C66" s="491"/>
      <c r="D66" s="490" t="s">
        <v>232</v>
      </c>
      <c r="E66" s="491"/>
      <c r="F66" s="490" t="s">
        <v>233</v>
      </c>
      <c r="G66" s="491"/>
      <c r="H66" s="577" t="s">
        <v>234</v>
      </c>
      <c r="I66" s="578"/>
    </row>
    <row r="67" spans="1:9" ht="45.75" customHeight="1">
      <c r="A67" s="43" t="s">
        <v>235</v>
      </c>
      <c r="B67" s="581">
        <v>0.2</v>
      </c>
      <c r="C67" s="582"/>
      <c r="D67" s="581">
        <v>0.12</v>
      </c>
      <c r="E67" s="582"/>
      <c r="F67" s="581">
        <v>0.12</v>
      </c>
      <c r="G67" s="582"/>
      <c r="H67" s="583"/>
      <c r="I67" s="584"/>
    </row>
    <row r="68" spans="1:9" ht="30" customHeight="1">
      <c r="A68" s="574" t="s">
        <v>170</v>
      </c>
      <c r="B68" s="90" t="s">
        <v>85</v>
      </c>
      <c r="C68" s="90" t="s">
        <v>87</v>
      </c>
      <c r="D68" s="90" t="s">
        <v>85</v>
      </c>
      <c r="E68" s="90" t="s">
        <v>87</v>
      </c>
      <c r="F68" s="90" t="s">
        <v>85</v>
      </c>
      <c r="G68" s="90" t="s">
        <v>87</v>
      </c>
      <c r="H68" s="90" t="s">
        <v>85</v>
      </c>
      <c r="I68" s="90" t="s">
        <v>87</v>
      </c>
    </row>
    <row r="69" spans="1:9" ht="30" customHeight="1">
      <c r="A69" s="575"/>
      <c r="B69" s="45">
        <v>0</v>
      </c>
      <c r="C69" s="45">
        <v>0</v>
      </c>
      <c r="D69" s="45">
        <v>0</v>
      </c>
      <c r="E69" s="45">
        <v>0</v>
      </c>
      <c r="F69" s="45">
        <v>0</v>
      </c>
      <c r="G69" s="45">
        <v>0</v>
      </c>
      <c r="H69" s="49"/>
      <c r="I69" s="45"/>
    </row>
    <row r="70" spans="1:9" ht="36" customHeight="1">
      <c r="A70" s="43" t="s">
        <v>236</v>
      </c>
      <c r="B70" s="488" t="s">
        <v>205</v>
      </c>
      <c r="C70" s="489"/>
      <c r="D70" s="488" t="s">
        <v>205</v>
      </c>
      <c r="E70" s="489"/>
      <c r="F70" s="488" t="s">
        <v>205</v>
      </c>
      <c r="G70" s="489"/>
      <c r="H70" s="579"/>
      <c r="I70" s="580"/>
    </row>
    <row r="71" spans="1:9" ht="36" customHeight="1">
      <c r="A71" s="43" t="s">
        <v>237</v>
      </c>
      <c r="B71" s="488" t="s">
        <v>238</v>
      </c>
      <c r="C71" s="489"/>
      <c r="D71" s="488" t="s">
        <v>238</v>
      </c>
      <c r="E71" s="489"/>
      <c r="F71" s="488" t="s">
        <v>238</v>
      </c>
      <c r="G71" s="489"/>
      <c r="H71" s="470"/>
      <c r="I71" s="471"/>
    </row>
    <row r="72" spans="1:9" ht="30.75" customHeight="1">
      <c r="A72" s="574" t="s">
        <v>171</v>
      </c>
      <c r="B72" s="90" t="s">
        <v>85</v>
      </c>
      <c r="C72" s="90" t="s">
        <v>87</v>
      </c>
      <c r="D72" s="90" t="s">
        <v>85</v>
      </c>
      <c r="E72" s="90" t="s">
        <v>87</v>
      </c>
      <c r="F72" s="90" t="s">
        <v>85</v>
      </c>
      <c r="G72" s="90" t="s">
        <v>87</v>
      </c>
      <c r="H72" s="90" t="s">
        <v>85</v>
      </c>
      <c r="I72" s="90" t="s">
        <v>87</v>
      </c>
    </row>
    <row r="73" spans="1:9" ht="30.75" customHeight="1">
      <c r="A73" s="575"/>
      <c r="B73" s="45">
        <v>0.05</v>
      </c>
      <c r="C73" s="45">
        <v>0.05</v>
      </c>
      <c r="D73" s="45">
        <v>0</v>
      </c>
      <c r="E73" s="45">
        <v>0</v>
      </c>
      <c r="F73" s="45">
        <v>0</v>
      </c>
      <c r="G73" s="46">
        <v>0</v>
      </c>
      <c r="H73" s="49"/>
      <c r="I73" s="46"/>
    </row>
    <row r="74" spans="1:9" ht="327.75" customHeight="1">
      <c r="A74" s="43" t="s">
        <v>236</v>
      </c>
      <c r="B74" s="474" t="s">
        <v>239</v>
      </c>
      <c r="C74" s="475"/>
      <c r="D74" s="474" t="s">
        <v>205</v>
      </c>
      <c r="E74" s="475"/>
      <c r="F74" s="488" t="s">
        <v>205</v>
      </c>
      <c r="G74" s="489"/>
      <c r="H74" s="527"/>
      <c r="I74" s="528"/>
    </row>
    <row r="75" spans="1:9" ht="121.5" customHeight="1">
      <c r="A75" s="43" t="s">
        <v>237</v>
      </c>
      <c r="B75" s="486" t="s">
        <v>240</v>
      </c>
      <c r="C75" s="487"/>
      <c r="D75" s="488" t="s">
        <v>206</v>
      </c>
      <c r="E75" s="489"/>
      <c r="F75" s="488" t="s">
        <v>206</v>
      </c>
      <c r="G75" s="489"/>
      <c r="H75" s="470"/>
      <c r="I75" s="471"/>
    </row>
    <row r="76" spans="1:9" ht="30.75" customHeight="1">
      <c r="A76" s="574" t="s">
        <v>172</v>
      </c>
      <c r="B76" s="90" t="s">
        <v>85</v>
      </c>
      <c r="C76" s="90" t="s">
        <v>87</v>
      </c>
      <c r="D76" s="90" t="s">
        <v>85</v>
      </c>
      <c r="E76" s="90" t="s">
        <v>87</v>
      </c>
      <c r="F76" s="90" t="s">
        <v>85</v>
      </c>
      <c r="G76" s="90" t="s">
        <v>87</v>
      </c>
      <c r="H76" s="90" t="s">
        <v>85</v>
      </c>
      <c r="I76" s="90" t="s">
        <v>87</v>
      </c>
    </row>
    <row r="77" spans="1:9" ht="30.75" customHeight="1">
      <c r="A77" s="575"/>
      <c r="B77" s="45">
        <v>0.05</v>
      </c>
      <c r="C77" s="45">
        <v>0.05</v>
      </c>
      <c r="D77" s="45">
        <v>0</v>
      </c>
      <c r="E77" s="45">
        <v>0</v>
      </c>
      <c r="F77" s="45">
        <v>0</v>
      </c>
      <c r="G77" s="46">
        <v>0</v>
      </c>
      <c r="H77" s="49"/>
      <c r="I77" s="46"/>
    </row>
    <row r="78" spans="1:9" ht="409.5" customHeight="1">
      <c r="A78" s="43" t="s">
        <v>236</v>
      </c>
      <c r="B78" s="472" t="s">
        <v>241</v>
      </c>
      <c r="C78" s="473"/>
      <c r="D78" s="474" t="s">
        <v>205</v>
      </c>
      <c r="E78" s="475"/>
      <c r="F78" s="474" t="s">
        <v>205</v>
      </c>
      <c r="G78" s="475"/>
      <c r="H78" s="470"/>
      <c r="I78" s="471"/>
    </row>
    <row r="79" spans="1:9" ht="93" customHeight="1">
      <c r="A79" s="43" t="s">
        <v>237</v>
      </c>
      <c r="B79" s="472" t="s">
        <v>242</v>
      </c>
      <c r="C79" s="473"/>
      <c r="D79" s="488" t="s">
        <v>206</v>
      </c>
      <c r="E79" s="489"/>
      <c r="F79" s="525" t="s">
        <v>206</v>
      </c>
      <c r="G79" s="526"/>
      <c r="H79" s="470"/>
      <c r="I79" s="471"/>
    </row>
    <row r="80" spans="1:9" ht="30.75" customHeight="1">
      <c r="A80" s="574" t="s">
        <v>173</v>
      </c>
      <c r="B80" s="90" t="s">
        <v>85</v>
      </c>
      <c r="C80" s="90" t="s">
        <v>87</v>
      </c>
      <c r="D80" s="90" t="s">
        <v>85</v>
      </c>
      <c r="E80" s="90" t="s">
        <v>87</v>
      </c>
      <c r="F80" s="90" t="s">
        <v>85</v>
      </c>
      <c r="G80" s="90" t="s">
        <v>87</v>
      </c>
      <c r="H80" s="90" t="s">
        <v>85</v>
      </c>
      <c r="I80" s="90" t="s">
        <v>87</v>
      </c>
    </row>
    <row r="81" spans="1:9" ht="30.75" customHeight="1">
      <c r="A81" s="575"/>
      <c r="B81" s="45">
        <v>0.1</v>
      </c>
      <c r="C81" s="45">
        <v>0.1</v>
      </c>
      <c r="D81" s="45">
        <v>0.05</v>
      </c>
      <c r="E81" s="46">
        <v>0.05</v>
      </c>
      <c r="F81" s="45">
        <v>0</v>
      </c>
      <c r="G81" s="46">
        <v>0</v>
      </c>
      <c r="H81" s="49"/>
      <c r="I81" s="46"/>
    </row>
    <row r="82" spans="1:9" ht="408.75" customHeight="1">
      <c r="A82" s="43" t="s">
        <v>236</v>
      </c>
      <c r="B82" s="472" t="s">
        <v>243</v>
      </c>
      <c r="C82" s="473"/>
      <c r="D82" s="472" t="s">
        <v>244</v>
      </c>
      <c r="E82" s="473"/>
      <c r="F82" s="474" t="s">
        <v>205</v>
      </c>
      <c r="G82" s="475"/>
      <c r="H82" s="470"/>
      <c r="I82" s="471"/>
    </row>
    <row r="83" spans="1:9" ht="269.25" customHeight="1">
      <c r="A83" s="43" t="s">
        <v>237</v>
      </c>
      <c r="B83" s="591" t="s">
        <v>245</v>
      </c>
      <c r="C83" s="592"/>
      <c r="D83" s="591" t="s">
        <v>246</v>
      </c>
      <c r="E83" s="592"/>
      <c r="F83" s="525" t="s">
        <v>206</v>
      </c>
      <c r="G83" s="526"/>
      <c r="H83" s="470"/>
      <c r="I83" s="471"/>
    </row>
    <row r="84" spans="1:9" ht="30" customHeight="1">
      <c r="A84" s="574" t="s">
        <v>175</v>
      </c>
      <c r="B84" s="90" t="s">
        <v>85</v>
      </c>
      <c r="C84" s="90" t="s">
        <v>87</v>
      </c>
      <c r="D84" s="90" t="s">
        <v>85</v>
      </c>
      <c r="E84" s="90" t="s">
        <v>87</v>
      </c>
      <c r="F84" s="90" t="s">
        <v>85</v>
      </c>
      <c r="G84" s="90" t="s">
        <v>87</v>
      </c>
      <c r="H84" s="90" t="s">
        <v>85</v>
      </c>
      <c r="I84" s="90" t="s">
        <v>87</v>
      </c>
    </row>
    <row r="85" spans="1:9" ht="30" customHeight="1">
      <c r="A85" s="575"/>
      <c r="B85" s="45">
        <v>0.15</v>
      </c>
      <c r="C85" s="45">
        <v>0.15</v>
      </c>
      <c r="D85" s="45">
        <v>0.1</v>
      </c>
      <c r="E85" s="45">
        <v>0.1</v>
      </c>
      <c r="F85" s="45">
        <v>0.5</v>
      </c>
      <c r="G85" s="46">
        <v>0.5</v>
      </c>
      <c r="H85" s="49"/>
      <c r="I85" s="46"/>
    </row>
    <row r="86" spans="1:9" ht="408.75" customHeight="1">
      <c r="A86" s="43" t="s">
        <v>236</v>
      </c>
      <c r="B86" s="472" t="s">
        <v>247</v>
      </c>
      <c r="C86" s="473"/>
      <c r="D86" s="492" t="s">
        <v>248</v>
      </c>
      <c r="E86" s="493"/>
      <c r="F86" s="492" t="s">
        <v>249</v>
      </c>
      <c r="G86" s="493"/>
      <c r="H86" s="524"/>
      <c r="I86" s="524"/>
    </row>
    <row r="87" spans="1:9" ht="128.25" customHeight="1">
      <c r="A87" s="43" t="s">
        <v>237</v>
      </c>
      <c r="B87" s="472" t="s">
        <v>250</v>
      </c>
      <c r="C87" s="473"/>
      <c r="D87" s="472" t="s">
        <v>251</v>
      </c>
      <c r="E87" s="473"/>
      <c r="F87" s="472" t="s">
        <v>252</v>
      </c>
      <c r="G87" s="473"/>
      <c r="H87" s="586"/>
      <c r="I87" s="463"/>
    </row>
    <row r="88" spans="1:9" ht="29.25" customHeight="1">
      <c r="A88" s="574" t="s">
        <v>177</v>
      </c>
      <c r="B88" s="90" t="s">
        <v>85</v>
      </c>
      <c r="C88" s="90" t="s">
        <v>87</v>
      </c>
      <c r="D88" s="90" t="s">
        <v>85</v>
      </c>
      <c r="E88" s="90" t="s">
        <v>87</v>
      </c>
      <c r="F88" s="90" t="s">
        <v>85</v>
      </c>
      <c r="G88" s="90" t="s">
        <v>87</v>
      </c>
      <c r="H88" s="90" t="s">
        <v>85</v>
      </c>
      <c r="I88" s="90" t="s">
        <v>87</v>
      </c>
    </row>
    <row r="89" spans="1:9" ht="29.25" customHeight="1">
      <c r="A89" s="575"/>
      <c r="B89" s="373">
        <v>0.15</v>
      </c>
      <c r="C89" s="374">
        <v>0</v>
      </c>
      <c r="D89" s="373">
        <v>0.1</v>
      </c>
      <c r="E89" s="373">
        <v>0</v>
      </c>
      <c r="F89" s="45"/>
      <c r="G89" s="46">
        <v>0</v>
      </c>
      <c r="H89" s="49"/>
      <c r="I89" s="46"/>
    </row>
    <row r="90" spans="1:9" ht="37.35" customHeight="1">
      <c r="A90" s="372" t="s">
        <v>236</v>
      </c>
      <c r="B90" s="587"/>
      <c r="C90" s="588"/>
      <c r="D90" s="587"/>
      <c r="E90" s="588"/>
      <c r="F90" s="589"/>
      <c r="G90" s="590"/>
      <c r="H90" s="459"/>
      <c r="I90" s="459"/>
    </row>
    <row r="91" spans="1:9" ht="37.35" customHeight="1">
      <c r="A91" s="372" t="s">
        <v>237</v>
      </c>
      <c r="B91" s="461"/>
      <c r="C91" s="585"/>
      <c r="D91" s="461"/>
      <c r="E91" s="585"/>
      <c r="F91" s="461"/>
      <c r="G91" s="585"/>
      <c r="H91" s="462"/>
      <c r="I91" s="463"/>
    </row>
    <row r="92" spans="1:9" ht="25.35" customHeight="1">
      <c r="A92" s="571" t="s">
        <v>178</v>
      </c>
      <c r="B92" s="375" t="s">
        <v>85</v>
      </c>
      <c r="C92" s="375" t="s">
        <v>87</v>
      </c>
      <c r="D92" s="375" t="s">
        <v>85</v>
      </c>
      <c r="E92" s="375" t="s">
        <v>87</v>
      </c>
      <c r="F92" s="375" t="s">
        <v>85</v>
      </c>
      <c r="G92" s="375" t="s">
        <v>87</v>
      </c>
      <c r="H92" s="383" t="s">
        <v>85</v>
      </c>
      <c r="I92" s="90" t="s">
        <v>87</v>
      </c>
    </row>
    <row r="93" spans="1:9" ht="25.35" customHeight="1">
      <c r="A93" s="572"/>
      <c r="B93" s="376">
        <v>0.2</v>
      </c>
      <c r="C93" s="377">
        <v>0</v>
      </c>
      <c r="D93" s="376">
        <v>0.2</v>
      </c>
      <c r="E93" s="376">
        <v>0</v>
      </c>
      <c r="F93" s="376">
        <v>0</v>
      </c>
      <c r="G93" s="378">
        <v>0</v>
      </c>
      <c r="H93" s="384"/>
      <c r="I93" s="46"/>
    </row>
    <row r="94" spans="1:9" ht="36" customHeight="1">
      <c r="A94" s="372" t="s">
        <v>236</v>
      </c>
      <c r="B94" s="464"/>
      <c r="C94" s="469"/>
      <c r="D94" s="464"/>
      <c r="E94" s="469"/>
      <c r="F94" s="464"/>
      <c r="G94" s="469"/>
      <c r="H94" s="458"/>
      <c r="I94" s="459"/>
    </row>
    <row r="95" spans="1:9" ht="36" customHeight="1">
      <c r="A95" s="372" t="s">
        <v>237</v>
      </c>
      <c r="B95" s="460"/>
      <c r="C95" s="476"/>
      <c r="D95" s="460"/>
      <c r="E95" s="476"/>
      <c r="F95" s="460"/>
      <c r="G95" s="476"/>
      <c r="H95" s="462"/>
      <c r="I95" s="463"/>
    </row>
    <row r="96" spans="1:9" ht="25.35" customHeight="1">
      <c r="A96" s="571" t="s">
        <v>179</v>
      </c>
      <c r="B96" s="375" t="s">
        <v>85</v>
      </c>
      <c r="C96" s="375" t="s">
        <v>87</v>
      </c>
      <c r="D96" s="375" t="s">
        <v>85</v>
      </c>
      <c r="E96" s="375" t="s">
        <v>87</v>
      </c>
      <c r="F96" s="375" t="s">
        <v>85</v>
      </c>
      <c r="G96" s="375" t="s">
        <v>87</v>
      </c>
      <c r="H96" s="383" t="s">
        <v>85</v>
      </c>
      <c r="I96" s="90" t="s">
        <v>87</v>
      </c>
    </row>
    <row r="97" spans="1:9" ht="25.35" customHeight="1">
      <c r="A97" s="572"/>
      <c r="B97" s="376">
        <v>0.2</v>
      </c>
      <c r="C97" s="377">
        <v>0</v>
      </c>
      <c r="D97" s="376">
        <v>0.2</v>
      </c>
      <c r="E97" s="376">
        <v>0</v>
      </c>
      <c r="F97" s="376">
        <v>0</v>
      </c>
      <c r="G97" s="378">
        <v>0</v>
      </c>
      <c r="H97" s="384"/>
      <c r="I97" s="46"/>
    </row>
    <row r="98" spans="1:9" ht="36" customHeight="1">
      <c r="A98" s="372" t="s">
        <v>236</v>
      </c>
      <c r="B98" s="464"/>
      <c r="C98" s="469"/>
      <c r="D98" s="464"/>
      <c r="E98" s="469"/>
      <c r="F98" s="464"/>
      <c r="G98" s="469"/>
      <c r="H98" s="458"/>
      <c r="I98" s="459"/>
    </row>
    <row r="99" spans="1:9" ht="36" customHeight="1">
      <c r="A99" s="372" t="s">
        <v>237</v>
      </c>
      <c r="B99" s="477"/>
      <c r="C99" s="478"/>
      <c r="D99" s="479"/>
      <c r="E99" s="476"/>
      <c r="F99" s="460"/>
      <c r="G99" s="476"/>
      <c r="H99" s="462"/>
      <c r="I99" s="463"/>
    </row>
    <row r="100" spans="1:9" ht="25.35" customHeight="1">
      <c r="A100" s="571" t="s">
        <v>181</v>
      </c>
      <c r="B100" s="375"/>
      <c r="C100" s="375" t="s">
        <v>87</v>
      </c>
      <c r="D100" s="375" t="s">
        <v>85</v>
      </c>
      <c r="E100" s="375" t="s">
        <v>87</v>
      </c>
      <c r="F100" s="375" t="s">
        <v>85</v>
      </c>
      <c r="G100" s="375" t="s">
        <v>87</v>
      </c>
      <c r="H100" s="383" t="s">
        <v>85</v>
      </c>
      <c r="I100" s="90" t="s">
        <v>87</v>
      </c>
    </row>
    <row r="101" spans="1:9" ht="25.35" customHeight="1">
      <c r="A101" s="572"/>
      <c r="B101" s="376">
        <v>0.1</v>
      </c>
      <c r="C101" s="377">
        <v>0</v>
      </c>
      <c r="D101" s="376">
        <v>0.2</v>
      </c>
      <c r="E101" s="376">
        <v>0</v>
      </c>
      <c r="F101" s="376">
        <v>0.5</v>
      </c>
      <c r="G101" s="378">
        <v>0</v>
      </c>
      <c r="H101" s="384"/>
      <c r="I101" s="46"/>
    </row>
    <row r="102" spans="1:9" ht="36" customHeight="1">
      <c r="A102" s="372" t="s">
        <v>236</v>
      </c>
      <c r="B102" s="464"/>
      <c r="C102" s="464"/>
      <c r="D102" s="464"/>
      <c r="E102" s="464"/>
      <c r="F102" s="464"/>
      <c r="G102" s="464"/>
      <c r="H102" s="458"/>
      <c r="I102" s="459"/>
    </row>
    <row r="103" spans="1:9" ht="36" customHeight="1">
      <c r="A103" s="372" t="s">
        <v>237</v>
      </c>
      <c r="B103" s="461"/>
      <c r="C103" s="461"/>
      <c r="D103" s="461"/>
      <c r="E103" s="461"/>
      <c r="F103" s="461"/>
      <c r="G103" s="461"/>
      <c r="H103" s="462"/>
      <c r="I103" s="463"/>
    </row>
    <row r="104" spans="1:9" ht="25.35" customHeight="1">
      <c r="A104" s="571" t="s">
        <v>182</v>
      </c>
      <c r="B104" s="375" t="s">
        <v>85</v>
      </c>
      <c r="C104" s="375" t="s">
        <v>87</v>
      </c>
      <c r="D104" s="375" t="s">
        <v>85</v>
      </c>
      <c r="E104" s="375" t="s">
        <v>87</v>
      </c>
      <c r="F104" s="375" t="s">
        <v>85</v>
      </c>
      <c r="G104" s="375" t="s">
        <v>87</v>
      </c>
      <c r="H104" s="383" t="s">
        <v>85</v>
      </c>
      <c r="I104" s="90" t="s">
        <v>87</v>
      </c>
    </row>
    <row r="105" spans="1:9" ht="25.35" customHeight="1">
      <c r="A105" s="572"/>
      <c r="B105" s="376">
        <v>0</v>
      </c>
      <c r="C105" s="377">
        <v>0</v>
      </c>
      <c r="D105" s="376">
        <v>0.1</v>
      </c>
      <c r="E105" s="376">
        <v>0</v>
      </c>
      <c r="F105" s="376">
        <v>0</v>
      </c>
      <c r="G105" s="378">
        <v>0</v>
      </c>
      <c r="H105" s="384"/>
      <c r="I105" s="46"/>
    </row>
    <row r="106" spans="1:9" ht="36" customHeight="1">
      <c r="A106" s="372" t="s">
        <v>236</v>
      </c>
      <c r="B106" s="464"/>
      <c r="C106" s="464"/>
      <c r="D106" s="464"/>
      <c r="E106" s="464"/>
      <c r="F106" s="464"/>
      <c r="G106" s="464"/>
      <c r="H106" s="458"/>
      <c r="I106" s="459"/>
    </row>
    <row r="107" spans="1:9" ht="36" customHeight="1">
      <c r="A107" s="372" t="s">
        <v>237</v>
      </c>
      <c r="B107" s="461"/>
      <c r="C107" s="461"/>
      <c r="D107" s="461"/>
      <c r="E107" s="461"/>
      <c r="F107" s="461"/>
      <c r="G107" s="461"/>
      <c r="H107" s="462"/>
      <c r="I107" s="463"/>
    </row>
    <row r="108" spans="1:9" ht="25.35" customHeight="1">
      <c r="A108" s="571" t="s">
        <v>183</v>
      </c>
      <c r="B108" s="375" t="s">
        <v>85</v>
      </c>
      <c r="C108" s="375" t="s">
        <v>87</v>
      </c>
      <c r="D108" s="375" t="s">
        <v>85</v>
      </c>
      <c r="E108" s="375" t="s">
        <v>87</v>
      </c>
      <c r="F108" s="375" t="s">
        <v>85</v>
      </c>
      <c r="G108" s="375" t="s">
        <v>87</v>
      </c>
      <c r="H108" s="383" t="s">
        <v>85</v>
      </c>
      <c r="I108" s="90" t="s">
        <v>87</v>
      </c>
    </row>
    <row r="109" spans="1:9" ht="25.35" customHeight="1">
      <c r="A109" s="572"/>
      <c r="B109" s="376">
        <v>0</v>
      </c>
      <c r="C109" s="377">
        <v>0</v>
      </c>
      <c r="D109" s="376">
        <v>0.05</v>
      </c>
      <c r="E109" s="376">
        <v>0</v>
      </c>
      <c r="F109" s="376">
        <v>0</v>
      </c>
      <c r="G109" s="378">
        <v>0</v>
      </c>
      <c r="H109" s="384"/>
      <c r="I109" s="46"/>
    </row>
    <row r="110" spans="1:9" ht="37.35" customHeight="1">
      <c r="A110" s="372" t="s">
        <v>236</v>
      </c>
      <c r="B110" s="465"/>
      <c r="C110" s="465"/>
      <c r="D110" s="465"/>
      <c r="E110" s="465"/>
      <c r="F110" s="465"/>
      <c r="G110" s="465"/>
      <c r="H110" s="458"/>
      <c r="I110" s="459"/>
    </row>
    <row r="111" spans="1:9" ht="37.35" customHeight="1">
      <c r="A111" s="372" t="s">
        <v>237</v>
      </c>
      <c r="B111" s="461"/>
      <c r="C111" s="461"/>
      <c r="D111" s="461"/>
      <c r="E111" s="461"/>
      <c r="F111" s="461"/>
      <c r="G111" s="461"/>
      <c r="H111" s="462"/>
      <c r="I111" s="463"/>
    </row>
    <row r="112" spans="1:9" ht="25.35" customHeight="1">
      <c r="A112" s="571" t="s">
        <v>184</v>
      </c>
      <c r="B112" s="375" t="s">
        <v>85</v>
      </c>
      <c r="C112" s="375" t="s">
        <v>87</v>
      </c>
      <c r="D112" s="375" t="s">
        <v>85</v>
      </c>
      <c r="E112" s="375" t="s">
        <v>87</v>
      </c>
      <c r="F112" s="375" t="s">
        <v>85</v>
      </c>
      <c r="G112" s="375" t="s">
        <v>87</v>
      </c>
      <c r="H112" s="383" t="s">
        <v>85</v>
      </c>
      <c r="I112" s="90" t="s">
        <v>87</v>
      </c>
    </row>
    <row r="113" spans="1:9" ht="25.35" customHeight="1">
      <c r="A113" s="572"/>
      <c r="B113" s="376">
        <v>0</v>
      </c>
      <c r="C113" s="379">
        <v>0</v>
      </c>
      <c r="D113" s="376">
        <v>0</v>
      </c>
      <c r="E113" s="379">
        <v>0</v>
      </c>
      <c r="F113" s="376">
        <v>0</v>
      </c>
      <c r="G113" s="380">
        <v>0</v>
      </c>
      <c r="H113" s="385"/>
      <c r="I113" s="163"/>
    </row>
    <row r="114" spans="1:9" ht="37.35" customHeight="1">
      <c r="A114" s="372" t="s">
        <v>236</v>
      </c>
      <c r="B114" s="460"/>
      <c r="C114" s="460"/>
      <c r="D114" s="460"/>
      <c r="E114" s="460"/>
      <c r="F114" s="466"/>
      <c r="G114" s="466"/>
      <c r="H114" s="467"/>
      <c r="I114" s="468"/>
    </row>
    <row r="115" spans="1:9" ht="37.35" customHeight="1">
      <c r="A115" s="372" t="s">
        <v>237</v>
      </c>
      <c r="B115" s="460"/>
      <c r="C115" s="460"/>
      <c r="D115" s="460"/>
      <c r="E115" s="460"/>
      <c r="F115" s="461"/>
      <c r="G115" s="461"/>
      <c r="H115" s="462"/>
      <c r="I115" s="463"/>
    </row>
    <row r="116" spans="1:9" ht="16.899999999999999">
      <c r="A116" s="382" t="s">
        <v>253</v>
      </c>
      <c r="B116" s="381">
        <f>(B69+B73+B77+B81+B85+B89+B93+B97+B101+B105+B109+B113)</f>
        <v>0.99999999999999989</v>
      </c>
      <c r="C116" s="381">
        <f t="shared" ref="C116:I116" si="2">(C69+C73+C77+C81+C85+C89+C93+C97+C101+C105+C109+C113)</f>
        <v>0.35</v>
      </c>
      <c r="D116" s="381">
        <f>(D69+D73+D77+D81+D85+D89+D93+D97+D101+D105+D109+D113)</f>
        <v>1</v>
      </c>
      <c r="E116" s="381">
        <f t="shared" si="2"/>
        <v>0.15000000000000002</v>
      </c>
      <c r="F116" s="381">
        <f>(F69+F73+F77+F81+F85+F89+F93+F97+F101+F105+F109+F113)</f>
        <v>1</v>
      </c>
      <c r="G116" s="381">
        <f t="shared" si="2"/>
        <v>0.5</v>
      </c>
      <c r="H116" s="386">
        <f t="shared" si="2"/>
        <v>0</v>
      </c>
      <c r="I116" s="48">
        <f t="shared" si="2"/>
        <v>0</v>
      </c>
    </row>
    <row r="121" spans="1:9" ht="37.5" customHeight="1"/>
    <row r="122" spans="1:9" ht="19.5" customHeight="1"/>
    <row r="123" spans="1:9" ht="19.5" customHeight="1"/>
    <row r="124" spans="1:9" ht="34.5" customHeight="1"/>
    <row r="125" spans="1:9" ht="15" customHeight="1"/>
    <row r="126" spans="1:9" ht="15.75" customHeight="1"/>
  </sheetData>
  <mergeCells count="21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hyperlinks>
    <hyperlink ref="B75:C75" r:id="rId1" display="https://secretariadistritald.sharepoint.com/:f:/s/ContratacinSPI-2022/IgAZ0o5Ia62fQa24JZdKXAuFAcECPY8w3nbxMTYCODp0QTY?e=Lov5Et" xr:uid="{7D2C8493-1D2A-4FED-8FB2-F53E765FBCC2}"/>
    <hyperlink ref="B83:C83" r:id="rId2" display="https://secretariadistritald.sharepoint.com/:f:/s/ContratacinSPI-2022/IgCtUAc7z0gAQpH2l_ZXYI65AbCjlnTn-zZFWrjU33ZSu5s?e=AcHfel" xr:uid="{82A316F2-5160-4E46-A8F1-D8848F554ECE}"/>
    <hyperlink ref="D83:E83" r:id="rId3" display="https://secretariadistritald.sharepoint.com/:f:/s/ContratacinSPI-2022/IgBgoi7zHZ2IQqJkFThXMOh0AROMpM1zvxIKNsLqM2cjzeg?e=bxYYpu" xr:uid="{FF9E4CE3-44F8-4BAB-833E-21724F356B8D}"/>
  </hyperlinks>
  <pageMargins left="0.25" right="0.25" top="0.75" bottom="0.75" header="0.3" footer="0.3"/>
  <pageSetup scale="21"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5" tint="0.59999389629810485"/>
  </sheetPr>
  <dimension ref="A1:Q126"/>
  <sheetViews>
    <sheetView topLeftCell="A56" zoomScale="80" zoomScaleNormal="80" workbookViewId="0">
      <selection activeCell="D63" sqref="D63"/>
    </sheetView>
  </sheetViews>
  <sheetFormatPr defaultColWidth="10.42578125" defaultRowHeight="13.9"/>
  <cols>
    <col min="1" max="1" width="49.42578125" style="1" customWidth="1"/>
    <col min="2" max="4" width="35.7109375" style="1" customWidth="1"/>
    <col min="5" max="5" width="44.7109375" style="1" customWidth="1"/>
    <col min="6" max="6" width="43" style="1" customWidth="1"/>
    <col min="7" max="7" width="41.140625" style="1" customWidth="1"/>
    <col min="8" max="8" width="50.42578125" style="1" customWidth="1"/>
    <col min="9" max="9" width="60.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c r="A1" s="555"/>
      <c r="B1" s="532" t="s">
        <v>160</v>
      </c>
      <c r="C1" s="533"/>
      <c r="D1" s="533"/>
      <c r="E1" s="533"/>
      <c r="F1" s="533"/>
      <c r="G1" s="533"/>
      <c r="H1" s="533"/>
      <c r="I1" s="533"/>
      <c r="J1" s="533"/>
      <c r="K1" s="533"/>
      <c r="L1" s="534"/>
      <c r="M1" s="529" t="s">
        <v>161</v>
      </c>
      <c r="N1" s="530"/>
      <c r="O1" s="531"/>
    </row>
    <row r="2" spans="1:15" s="79" customFormat="1" ht="18" customHeight="1" thickBot="1">
      <c r="A2" s="556"/>
      <c r="B2" s="535" t="s">
        <v>162</v>
      </c>
      <c r="C2" s="536"/>
      <c r="D2" s="536"/>
      <c r="E2" s="536"/>
      <c r="F2" s="536"/>
      <c r="G2" s="536"/>
      <c r="H2" s="536"/>
      <c r="I2" s="536"/>
      <c r="J2" s="536"/>
      <c r="K2" s="536"/>
      <c r="L2" s="537"/>
      <c r="M2" s="529" t="s">
        <v>163</v>
      </c>
      <c r="N2" s="530"/>
      <c r="O2" s="531"/>
    </row>
    <row r="3" spans="1:15" s="79" customFormat="1" ht="20.100000000000001" customHeight="1" thickBot="1">
      <c r="A3" s="556"/>
      <c r="B3" s="535" t="s">
        <v>0</v>
      </c>
      <c r="C3" s="536"/>
      <c r="D3" s="536"/>
      <c r="E3" s="536"/>
      <c r="F3" s="536"/>
      <c r="G3" s="536"/>
      <c r="H3" s="536"/>
      <c r="I3" s="536"/>
      <c r="J3" s="536"/>
      <c r="K3" s="536"/>
      <c r="L3" s="537"/>
      <c r="M3" s="529" t="s">
        <v>164</v>
      </c>
      <c r="N3" s="530"/>
      <c r="O3" s="531"/>
    </row>
    <row r="4" spans="1:15" s="79" customFormat="1" ht="21.75" customHeight="1" thickBot="1">
      <c r="A4" s="557"/>
      <c r="B4" s="538" t="s">
        <v>165</v>
      </c>
      <c r="C4" s="539"/>
      <c r="D4" s="539"/>
      <c r="E4" s="539"/>
      <c r="F4" s="539"/>
      <c r="G4" s="539"/>
      <c r="H4" s="539"/>
      <c r="I4" s="539"/>
      <c r="J4" s="539"/>
      <c r="K4" s="539"/>
      <c r="L4" s="540"/>
      <c r="M4" s="529" t="s">
        <v>166</v>
      </c>
      <c r="N4" s="530"/>
      <c r="O4" s="531"/>
    </row>
    <row r="5" spans="1:15" s="79" customFormat="1" ht="16.350000000000001" customHeight="1" thickBot="1">
      <c r="A5" s="80"/>
      <c r="B5" s="81"/>
      <c r="C5" s="81"/>
      <c r="D5" s="81"/>
      <c r="E5" s="81"/>
      <c r="F5" s="81"/>
      <c r="G5" s="81"/>
      <c r="H5" s="81"/>
      <c r="I5" s="81"/>
      <c r="J5" s="81"/>
      <c r="K5" s="81"/>
      <c r="L5" s="81"/>
      <c r="M5" s="82"/>
      <c r="N5" s="82"/>
      <c r="O5" s="82"/>
    </row>
    <row r="6" spans="1:15" ht="40.35" customHeight="1" thickBot="1">
      <c r="A6" s="51" t="s">
        <v>167</v>
      </c>
      <c r="B6" s="565" t="s">
        <v>168</v>
      </c>
      <c r="C6" s="566"/>
      <c r="D6" s="566"/>
      <c r="E6" s="566"/>
      <c r="F6" s="566"/>
      <c r="G6" s="566"/>
      <c r="H6" s="566"/>
      <c r="I6" s="566"/>
      <c r="J6" s="566"/>
      <c r="K6" s="567"/>
      <c r="L6" s="276" t="s">
        <v>169</v>
      </c>
      <c r="M6" s="568">
        <v>2024110010313</v>
      </c>
      <c r="N6" s="569"/>
      <c r="O6" s="570"/>
    </row>
    <row r="7" spans="1:15" s="79" customFormat="1" ht="18" customHeight="1" thickBot="1">
      <c r="A7" s="80"/>
      <c r="B7" s="81"/>
      <c r="C7" s="81"/>
      <c r="D7" s="81"/>
      <c r="E7" s="81"/>
      <c r="F7" s="81"/>
      <c r="G7" s="81"/>
      <c r="H7" s="81"/>
      <c r="I7" s="81"/>
      <c r="J7" s="81"/>
      <c r="K7" s="81"/>
      <c r="L7" s="81"/>
      <c r="M7" s="82"/>
      <c r="N7" s="82"/>
      <c r="O7" s="82"/>
    </row>
    <row r="8" spans="1:15" s="79" customFormat="1" ht="21.75" customHeight="1">
      <c r="A8" s="559" t="s">
        <v>6</v>
      </c>
      <c r="B8" s="151" t="s">
        <v>170</v>
      </c>
      <c r="C8" s="124"/>
      <c r="D8" s="151" t="s">
        <v>171</v>
      </c>
      <c r="E8" s="124"/>
      <c r="F8" s="151" t="s">
        <v>172</v>
      </c>
      <c r="G8" s="124"/>
      <c r="H8" s="151" t="s">
        <v>173</v>
      </c>
      <c r="I8" s="125"/>
      <c r="J8" s="543" t="s">
        <v>8</v>
      </c>
      <c r="K8" s="558"/>
      <c r="L8" s="150" t="s">
        <v>174</v>
      </c>
      <c r="M8" s="573"/>
      <c r="N8" s="573"/>
      <c r="O8" s="573"/>
    </row>
    <row r="9" spans="1:15" s="79" customFormat="1" ht="21.75" customHeight="1" thickBot="1">
      <c r="A9" s="559"/>
      <c r="B9" s="152" t="s">
        <v>175</v>
      </c>
      <c r="C9" s="124" t="s">
        <v>176</v>
      </c>
      <c r="D9" s="151" t="s">
        <v>177</v>
      </c>
      <c r="E9" s="124"/>
      <c r="F9" s="151" t="s">
        <v>178</v>
      </c>
      <c r="G9" s="124"/>
      <c r="H9" s="151" t="s">
        <v>179</v>
      </c>
      <c r="I9" s="125"/>
      <c r="J9" s="543"/>
      <c r="K9" s="558"/>
      <c r="L9" s="150" t="s">
        <v>180</v>
      </c>
      <c r="M9" s="573"/>
      <c r="N9" s="573"/>
      <c r="O9" s="573"/>
    </row>
    <row r="10" spans="1:15" s="79" customFormat="1" ht="21.75" customHeight="1" thickBot="1">
      <c r="A10" s="559"/>
      <c r="B10" s="151" t="s">
        <v>181</v>
      </c>
      <c r="C10" s="124"/>
      <c r="D10" s="151" t="s">
        <v>182</v>
      </c>
      <c r="E10" s="124"/>
      <c r="F10" s="151" t="s">
        <v>183</v>
      </c>
      <c r="G10" s="124"/>
      <c r="H10" s="151" t="s">
        <v>184</v>
      </c>
      <c r="I10" s="125"/>
      <c r="J10" s="543"/>
      <c r="K10" s="558"/>
      <c r="L10" s="150" t="s">
        <v>185</v>
      </c>
      <c r="M10" s="573" t="s">
        <v>176</v>
      </c>
      <c r="N10" s="573"/>
      <c r="O10" s="573"/>
    </row>
    <row r="11" spans="1:15" ht="15" customHeight="1" thickBot="1">
      <c r="A11" s="6"/>
      <c r="B11" s="7"/>
      <c r="C11" s="7"/>
      <c r="D11" s="9"/>
      <c r="E11" s="8"/>
      <c r="F11" s="8"/>
      <c r="G11" s="191"/>
      <c r="H11" s="191"/>
      <c r="I11" s="10"/>
      <c r="J11" s="10"/>
      <c r="K11" s="7"/>
      <c r="L11" s="7"/>
      <c r="M11" s="7"/>
      <c r="N11" s="7"/>
      <c r="O11" s="7"/>
    </row>
    <row r="12" spans="1:15" ht="15" customHeight="1">
      <c r="A12" s="562" t="s">
        <v>186</v>
      </c>
      <c r="B12" s="544" t="s">
        <v>254</v>
      </c>
      <c r="C12" s="545"/>
      <c r="D12" s="545"/>
      <c r="E12" s="545"/>
      <c r="F12" s="545"/>
      <c r="G12" s="545"/>
      <c r="H12" s="545"/>
      <c r="I12" s="545"/>
      <c r="J12" s="545"/>
      <c r="K12" s="545"/>
      <c r="L12" s="545"/>
      <c r="M12" s="545"/>
      <c r="N12" s="545"/>
      <c r="O12" s="546"/>
    </row>
    <row r="13" spans="1:15" ht="15" customHeight="1">
      <c r="A13" s="563"/>
      <c r="B13" s="547"/>
      <c r="C13" s="548"/>
      <c r="D13" s="548"/>
      <c r="E13" s="548"/>
      <c r="F13" s="548"/>
      <c r="G13" s="548"/>
      <c r="H13" s="548"/>
      <c r="I13" s="548"/>
      <c r="J13" s="548"/>
      <c r="K13" s="548"/>
      <c r="L13" s="548"/>
      <c r="M13" s="548"/>
      <c r="N13" s="548"/>
      <c r="O13" s="549"/>
    </row>
    <row r="14" spans="1:15" ht="15" customHeight="1" thickBot="1">
      <c r="A14" s="564"/>
      <c r="B14" s="550"/>
      <c r="C14" s="551"/>
      <c r="D14" s="551"/>
      <c r="E14" s="551"/>
      <c r="F14" s="551"/>
      <c r="G14" s="551"/>
      <c r="H14" s="551"/>
      <c r="I14" s="551"/>
      <c r="J14" s="551"/>
      <c r="K14" s="551"/>
      <c r="L14" s="551"/>
      <c r="M14" s="551"/>
      <c r="N14" s="551"/>
      <c r="O14" s="552"/>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553" t="s">
        <v>255</v>
      </c>
      <c r="C16" s="553"/>
      <c r="D16" s="553"/>
      <c r="E16" s="553"/>
      <c r="F16" s="553"/>
      <c r="G16" s="559" t="s">
        <v>15</v>
      </c>
      <c r="H16" s="559"/>
      <c r="I16" s="554" t="s">
        <v>256</v>
      </c>
      <c r="J16" s="554"/>
      <c r="K16" s="554"/>
      <c r="L16" s="554"/>
      <c r="M16" s="554"/>
      <c r="N16" s="554"/>
      <c r="O16" s="554"/>
    </row>
    <row r="17" spans="1:17" ht="9" customHeight="1" thickBot="1">
      <c r="A17" s="14"/>
      <c r="B17" s="16"/>
      <c r="C17" s="15"/>
      <c r="D17" s="15"/>
      <c r="E17" s="15"/>
      <c r="F17" s="15"/>
      <c r="G17" s="16"/>
      <c r="H17" s="16"/>
      <c r="I17" s="16"/>
      <c r="J17" s="16"/>
      <c r="K17" s="16"/>
      <c r="L17" s="17"/>
      <c r="M17" s="17"/>
      <c r="N17" s="17"/>
      <c r="O17" s="17"/>
    </row>
    <row r="18" spans="1:17" ht="56.25" customHeight="1">
      <c r="A18" s="51" t="s">
        <v>17</v>
      </c>
      <c r="B18" s="561" t="s">
        <v>190</v>
      </c>
      <c r="C18" s="561"/>
      <c r="D18" s="561"/>
      <c r="E18" s="561"/>
      <c r="F18" s="51" t="s">
        <v>19</v>
      </c>
      <c r="G18" s="560" t="s">
        <v>191</v>
      </c>
      <c r="H18" s="560"/>
      <c r="I18" s="560"/>
      <c r="J18" s="51" t="s">
        <v>21</v>
      </c>
      <c r="K18" s="553" t="s">
        <v>192</v>
      </c>
      <c r="L18" s="553"/>
      <c r="M18" s="553"/>
      <c r="N18" s="553"/>
      <c r="O18" s="553"/>
    </row>
    <row r="19" spans="1:17" ht="9" customHeight="1">
      <c r="A19" s="5"/>
      <c r="B19" s="2"/>
      <c r="C19" s="2"/>
      <c r="D19" s="2"/>
      <c r="E19" s="2"/>
      <c r="F19" s="2"/>
      <c r="G19" s="2"/>
      <c r="H19" s="2"/>
      <c r="I19" s="2"/>
      <c r="J19" s="2"/>
      <c r="K19" s="2"/>
      <c r="L19" s="2"/>
      <c r="M19" s="2"/>
      <c r="N19" s="2"/>
      <c r="O19" s="2"/>
    </row>
    <row r="20" spans="1:17" ht="16.5" customHeight="1">
      <c r="A20" s="76"/>
      <c r="B20" s="77"/>
      <c r="C20" s="77"/>
      <c r="D20" s="77"/>
      <c r="E20" s="77"/>
      <c r="F20" s="77"/>
      <c r="G20" s="77"/>
      <c r="H20" s="77"/>
      <c r="I20" s="77"/>
      <c r="J20" s="77"/>
      <c r="K20" s="77"/>
      <c r="L20" s="77"/>
      <c r="M20" s="77"/>
      <c r="N20" s="77"/>
      <c r="O20" s="77"/>
    </row>
    <row r="21" spans="1:17" ht="32.1" customHeight="1" thickBot="1">
      <c r="A21" s="541" t="s">
        <v>23</v>
      </c>
      <c r="B21" s="542"/>
      <c r="C21" s="542"/>
      <c r="D21" s="542"/>
      <c r="E21" s="542"/>
      <c r="F21" s="542"/>
      <c r="G21" s="542"/>
      <c r="H21" s="542"/>
      <c r="I21" s="542"/>
      <c r="J21" s="542"/>
      <c r="K21" s="542"/>
      <c r="L21" s="542"/>
      <c r="M21" s="542"/>
      <c r="N21" s="542"/>
      <c r="O21" s="543"/>
    </row>
    <row r="22" spans="1:17" ht="32.1" customHeight="1" thickBot="1">
      <c r="A22" s="541" t="s">
        <v>193</v>
      </c>
      <c r="B22" s="542"/>
      <c r="C22" s="542"/>
      <c r="D22" s="542"/>
      <c r="E22" s="542"/>
      <c r="F22" s="542"/>
      <c r="G22" s="542"/>
      <c r="H22" s="542"/>
      <c r="I22" s="542"/>
      <c r="J22" s="542"/>
      <c r="K22" s="542"/>
      <c r="L22" s="542"/>
      <c r="M22" s="542"/>
      <c r="N22" s="542"/>
      <c r="O22" s="543"/>
    </row>
    <row r="23" spans="1:17" ht="32.1" customHeight="1" thickBot="1">
      <c r="A23" s="27"/>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7" ht="32.1" customHeight="1">
      <c r="A24" s="21" t="s">
        <v>24</v>
      </c>
      <c r="B24" s="264">
        <v>617083000</v>
      </c>
      <c r="C24" s="265">
        <v>0</v>
      </c>
      <c r="D24" s="265">
        <v>0</v>
      </c>
      <c r="E24" s="265">
        <v>0</v>
      </c>
      <c r="F24" s="214">
        <v>0</v>
      </c>
      <c r="G24" s="214">
        <v>0</v>
      </c>
      <c r="H24" s="214">
        <v>0</v>
      </c>
      <c r="I24" s="214">
        <v>0</v>
      </c>
      <c r="J24" s="214">
        <v>0</v>
      </c>
      <c r="K24" s="214">
        <v>0</v>
      </c>
      <c r="L24" s="214">
        <v>0</v>
      </c>
      <c r="M24" s="215">
        <v>0</v>
      </c>
      <c r="N24" s="289">
        <f>SUM(B24:M24)</f>
        <v>617083000</v>
      </c>
      <c r="O24" s="216">
        <v>1</v>
      </c>
    </row>
    <row r="25" spans="1:17" ht="32.1" customHeight="1">
      <c r="A25" s="21" t="s">
        <v>26</v>
      </c>
      <c r="B25" s="266">
        <v>610259000</v>
      </c>
      <c r="C25" s="260">
        <v>0</v>
      </c>
      <c r="D25" s="260">
        <v>-660000</v>
      </c>
      <c r="E25" s="260">
        <v>-696667</v>
      </c>
      <c r="F25" s="193">
        <v>104370</v>
      </c>
      <c r="G25" s="193">
        <v>0</v>
      </c>
      <c r="H25" s="193"/>
      <c r="I25" s="193">
        <v>0</v>
      </c>
      <c r="J25" s="193">
        <v>0</v>
      </c>
      <c r="K25" s="342">
        <v>0</v>
      </c>
      <c r="L25" s="193">
        <v>0</v>
      </c>
      <c r="M25" s="217">
        <v>0</v>
      </c>
      <c r="N25" s="288">
        <f t="shared" ref="N25:N28" si="0">SUM(B25:M25)</f>
        <v>609006703</v>
      </c>
      <c r="O25" s="218">
        <f>+(B25+C25+D25+E25+F25+G25+H25+I25+J25+K25+L25+M25)/N24</f>
        <v>0.98691213823748181</v>
      </c>
    </row>
    <row r="26" spans="1:17" ht="32.1" customHeight="1">
      <c r="A26" s="21" t="s">
        <v>28</v>
      </c>
      <c r="B26" s="266">
        <v>0</v>
      </c>
      <c r="C26" s="260">
        <v>8618871</v>
      </c>
      <c r="D26" s="260">
        <v>53576003</v>
      </c>
      <c r="E26" s="260">
        <v>53682668</v>
      </c>
      <c r="F26" s="193">
        <v>52767667</v>
      </c>
      <c r="G26" s="193">
        <v>0</v>
      </c>
      <c r="H26" s="193">
        <v>0</v>
      </c>
      <c r="I26" s="193">
        <v>0</v>
      </c>
      <c r="J26" s="193">
        <v>0</v>
      </c>
      <c r="K26" s="333">
        <v>0</v>
      </c>
      <c r="L26" s="193">
        <v>0</v>
      </c>
      <c r="M26" s="217">
        <v>0</v>
      </c>
      <c r="N26" s="288">
        <f>SUM(B26:M26)</f>
        <v>168645209</v>
      </c>
      <c r="O26" s="218">
        <f>N26/N24</f>
        <v>0.27329420677607386</v>
      </c>
    </row>
    <row r="27" spans="1:17" ht="32.1" customHeight="1">
      <c r="A27" s="21" t="s">
        <v>196</v>
      </c>
      <c r="B27" s="266">
        <v>0</v>
      </c>
      <c r="C27" s="260">
        <v>32325861</v>
      </c>
      <c r="D27" s="260">
        <v>18352962</v>
      </c>
      <c r="E27" s="260">
        <v>12337672</v>
      </c>
      <c r="F27" s="193">
        <v>0</v>
      </c>
      <c r="G27" s="193">
        <v>0</v>
      </c>
      <c r="H27" s="193">
        <v>0</v>
      </c>
      <c r="I27" s="193">
        <v>0</v>
      </c>
      <c r="J27" s="193">
        <v>0</v>
      </c>
      <c r="K27" s="193">
        <v>0</v>
      </c>
      <c r="L27" s="193">
        <v>0</v>
      </c>
      <c r="M27" s="217">
        <v>0</v>
      </c>
      <c r="N27" s="289">
        <f>SUM(B27:M27)</f>
        <v>63016495</v>
      </c>
      <c r="O27" s="216">
        <v>1</v>
      </c>
    </row>
    <row r="28" spans="1:17" ht="32.1" customHeight="1">
      <c r="A28" s="21" t="s">
        <v>197</v>
      </c>
      <c r="B28" s="266">
        <v>0</v>
      </c>
      <c r="C28" s="260">
        <v>0</v>
      </c>
      <c r="D28" s="260">
        <v>0</v>
      </c>
      <c r="E28" s="260">
        <v>0</v>
      </c>
      <c r="F28" s="193">
        <v>0</v>
      </c>
      <c r="G28" s="193">
        <v>0</v>
      </c>
      <c r="H28" s="193">
        <v>0</v>
      </c>
      <c r="I28" s="193">
        <v>0</v>
      </c>
      <c r="J28" s="193">
        <v>0</v>
      </c>
      <c r="K28" s="193">
        <v>0</v>
      </c>
      <c r="L28" s="193">
        <v>0</v>
      </c>
      <c r="M28" s="217">
        <v>0</v>
      </c>
      <c r="N28" s="288">
        <f t="shared" si="0"/>
        <v>0</v>
      </c>
      <c r="O28" s="219">
        <f>N28/N27</f>
        <v>0</v>
      </c>
      <c r="Q28" s="181"/>
    </row>
    <row r="29" spans="1:17" ht="32.1" customHeight="1">
      <c r="A29" s="24" t="s">
        <v>34</v>
      </c>
      <c r="B29" s="263">
        <v>2142000</v>
      </c>
      <c r="C29" s="267">
        <v>21545533</v>
      </c>
      <c r="D29" s="267">
        <v>7518918</v>
      </c>
      <c r="E29" s="267">
        <v>0</v>
      </c>
      <c r="F29" s="220">
        <v>7352962</v>
      </c>
      <c r="G29" s="220">
        <v>0</v>
      </c>
      <c r="H29" s="220">
        <v>0</v>
      </c>
      <c r="I29" s="220">
        <v>0</v>
      </c>
      <c r="J29" s="220">
        <v>0</v>
      </c>
      <c r="K29" s="220">
        <v>0</v>
      </c>
      <c r="L29" s="220">
        <v>0</v>
      </c>
      <c r="M29" s="221">
        <v>0</v>
      </c>
      <c r="N29" s="405">
        <f>SUM(B29:M29)</f>
        <v>38559413</v>
      </c>
      <c r="O29" s="281">
        <f>N29/N27</f>
        <v>0.61189396522291506</v>
      </c>
    </row>
    <row r="30" spans="1:17" s="26" customFormat="1" ht="16.5" customHeight="1"/>
    <row r="31" spans="1:17" s="26" customFormat="1" ht="17.25" customHeight="1">
      <c r="M31" s="317"/>
      <c r="N31" s="235"/>
    </row>
    <row r="32" spans="1:17" ht="5.25" customHeight="1" thickBot="1"/>
    <row r="33" spans="1:13" ht="48" customHeight="1" thickBot="1">
      <c r="A33" s="508" t="s">
        <v>198</v>
      </c>
      <c r="B33" s="509"/>
      <c r="C33" s="509"/>
      <c r="D33" s="509"/>
      <c r="E33" s="509"/>
      <c r="F33" s="509"/>
      <c r="G33" s="509"/>
      <c r="H33" s="509"/>
      <c r="I33" s="510"/>
      <c r="J33" s="30"/>
    </row>
    <row r="34" spans="1:13" ht="50.25" customHeight="1" thickBot="1">
      <c r="A34" s="38" t="s">
        <v>199</v>
      </c>
      <c r="B34" s="511" t="str">
        <f>+B12</f>
        <v>Implementar 7 cursos con enfoque de género y diferencial para el desarrollo de capacidades digitales de las mujeres en zonas rurales de la ciudad</v>
      </c>
      <c r="C34" s="512"/>
      <c r="D34" s="512"/>
      <c r="E34" s="512"/>
      <c r="F34" s="512"/>
      <c r="G34" s="512"/>
      <c r="H34" s="512"/>
      <c r="I34" s="513"/>
      <c r="J34" s="28"/>
      <c r="M34" s="180"/>
    </row>
    <row r="35" spans="1:13" ht="18.75" customHeight="1" thickBot="1">
      <c r="A35" s="494" t="s">
        <v>39</v>
      </c>
      <c r="B35" s="85">
        <v>2024</v>
      </c>
      <c r="C35" s="85">
        <v>2025</v>
      </c>
      <c r="D35" s="85">
        <v>2026</v>
      </c>
      <c r="E35" s="85">
        <v>2027</v>
      </c>
      <c r="F35" s="85" t="s">
        <v>200</v>
      </c>
      <c r="G35" s="523" t="s">
        <v>41</v>
      </c>
      <c r="H35" s="523" t="s">
        <v>201</v>
      </c>
      <c r="I35" s="523"/>
      <c r="J35" s="28"/>
      <c r="M35" s="180"/>
    </row>
    <row r="36" spans="1:13" ht="50.25" customHeight="1" thickBot="1">
      <c r="A36" s="495"/>
      <c r="B36" s="172">
        <v>1</v>
      </c>
      <c r="C36" s="172">
        <v>2</v>
      </c>
      <c r="D36" s="172">
        <v>2</v>
      </c>
      <c r="E36" s="172">
        <v>2</v>
      </c>
      <c r="F36" s="173">
        <f>B36+C36+D36+E36</f>
        <v>7</v>
      </c>
      <c r="G36" s="523"/>
      <c r="H36" s="523"/>
      <c r="I36" s="523"/>
      <c r="J36" s="28"/>
      <c r="M36" s="181"/>
    </row>
    <row r="37" spans="1:13" ht="52.5" customHeight="1" thickBot="1">
      <c r="A37" s="39" t="s">
        <v>43</v>
      </c>
      <c r="B37" s="514">
        <v>0.3</v>
      </c>
      <c r="C37" s="515"/>
      <c r="D37" s="520" t="s">
        <v>202</v>
      </c>
      <c r="E37" s="521"/>
      <c r="F37" s="521"/>
      <c r="G37" s="521"/>
      <c r="H37" s="521"/>
      <c r="I37" s="522"/>
    </row>
    <row r="38" spans="1:13" s="29" customFormat="1" ht="47.1" customHeight="1" thickBot="1">
      <c r="A38" s="494" t="s">
        <v>203</v>
      </c>
      <c r="B38" s="39" t="s">
        <v>204</v>
      </c>
      <c r="C38" s="38" t="s">
        <v>87</v>
      </c>
      <c r="D38" s="480" t="s">
        <v>89</v>
      </c>
      <c r="E38" s="481"/>
      <c r="F38" s="480" t="s">
        <v>91</v>
      </c>
      <c r="G38" s="481"/>
      <c r="H38" s="40" t="s">
        <v>93</v>
      </c>
      <c r="I38" s="42" t="s">
        <v>94</v>
      </c>
      <c r="M38" s="182"/>
    </row>
    <row r="39" spans="1:13" ht="47.1" customHeight="1" thickBot="1">
      <c r="A39" s="495"/>
      <c r="B39" s="174">
        <v>0</v>
      </c>
      <c r="C39" s="33">
        <v>0</v>
      </c>
      <c r="D39" s="496" t="s">
        <v>205</v>
      </c>
      <c r="E39" s="497"/>
      <c r="F39" s="496" t="s">
        <v>205</v>
      </c>
      <c r="G39" s="497"/>
      <c r="H39" s="184"/>
      <c r="I39" s="32"/>
      <c r="M39" s="180"/>
    </row>
    <row r="40" spans="1:13" s="29" customFormat="1" ht="47.1" customHeight="1" thickBot="1">
      <c r="A40" s="494" t="s">
        <v>207</v>
      </c>
      <c r="B40" s="41" t="s">
        <v>204</v>
      </c>
      <c r="C40" s="40" t="s">
        <v>87</v>
      </c>
      <c r="D40" s="480" t="s">
        <v>89</v>
      </c>
      <c r="E40" s="481"/>
      <c r="F40" s="480" t="s">
        <v>91</v>
      </c>
      <c r="G40" s="481"/>
      <c r="H40" s="40" t="s">
        <v>93</v>
      </c>
      <c r="I40" s="42" t="s">
        <v>94</v>
      </c>
    </row>
    <row r="41" spans="1:13" ht="361.5" customHeight="1" thickBot="1">
      <c r="A41" s="495"/>
      <c r="B41" s="226">
        <v>0.2</v>
      </c>
      <c r="C41" s="33">
        <v>0.2</v>
      </c>
      <c r="D41" s="503" t="s">
        <v>257</v>
      </c>
      <c r="E41" s="504"/>
      <c r="F41" s="506" t="s">
        <v>258</v>
      </c>
      <c r="G41" s="507"/>
      <c r="H41" s="184" t="s">
        <v>259</v>
      </c>
      <c r="I41" s="32" t="s">
        <v>260</v>
      </c>
    </row>
    <row r="42" spans="1:13" s="29" customFormat="1" ht="47.1" customHeight="1" thickBot="1">
      <c r="A42" s="494" t="s">
        <v>212</v>
      </c>
      <c r="B42" s="41" t="s">
        <v>204</v>
      </c>
      <c r="C42" s="40" t="s">
        <v>87</v>
      </c>
      <c r="D42" s="480" t="s">
        <v>89</v>
      </c>
      <c r="E42" s="481"/>
      <c r="F42" s="480" t="s">
        <v>91</v>
      </c>
      <c r="G42" s="481"/>
      <c r="H42" s="40" t="s">
        <v>93</v>
      </c>
      <c r="I42" s="42" t="s">
        <v>94</v>
      </c>
    </row>
    <row r="43" spans="1:13" ht="246.75" customHeight="1" thickBot="1">
      <c r="A43" s="495"/>
      <c r="B43" s="226">
        <v>0.2</v>
      </c>
      <c r="C43" s="413">
        <v>0.2</v>
      </c>
      <c r="D43" s="650" t="s">
        <v>261</v>
      </c>
      <c r="E43" s="651"/>
      <c r="F43" s="642" t="s">
        <v>262</v>
      </c>
      <c r="G43" s="644"/>
      <c r="H43" s="414" t="s">
        <v>259</v>
      </c>
      <c r="I43" s="415" t="s">
        <v>263</v>
      </c>
    </row>
    <row r="44" spans="1:13" s="29" customFormat="1" ht="47.1" customHeight="1" thickBot="1">
      <c r="A44" s="494" t="s">
        <v>216</v>
      </c>
      <c r="B44" s="41" t="s">
        <v>204</v>
      </c>
      <c r="C44" s="41" t="s">
        <v>87</v>
      </c>
      <c r="D44" s="480" t="s">
        <v>89</v>
      </c>
      <c r="E44" s="481"/>
      <c r="F44" s="480" t="s">
        <v>91</v>
      </c>
      <c r="G44" s="481"/>
      <c r="H44" s="40" t="s">
        <v>93</v>
      </c>
      <c r="I44" s="40" t="s">
        <v>94</v>
      </c>
    </row>
    <row r="45" spans="1:13" ht="325.5" customHeight="1" thickBot="1">
      <c r="A45" s="495"/>
      <c r="B45" s="226">
        <v>0.2</v>
      </c>
      <c r="C45" s="33">
        <v>0.2</v>
      </c>
      <c r="D45" s="503" t="s">
        <v>264</v>
      </c>
      <c r="E45" s="504"/>
      <c r="F45" s="496" t="s">
        <v>265</v>
      </c>
      <c r="G45" s="497"/>
      <c r="H45" s="184" t="s">
        <v>259</v>
      </c>
      <c r="I45" s="32" t="s">
        <v>266</v>
      </c>
    </row>
    <row r="46" spans="1:13" s="29" customFormat="1" ht="47.1" customHeight="1" thickBot="1">
      <c r="A46" s="494" t="s">
        <v>220</v>
      </c>
      <c r="B46" s="41" t="s">
        <v>204</v>
      </c>
      <c r="C46" s="40" t="s">
        <v>87</v>
      </c>
      <c r="D46" s="480" t="s">
        <v>89</v>
      </c>
      <c r="E46" s="481"/>
      <c r="F46" s="480" t="s">
        <v>91</v>
      </c>
      <c r="G46" s="481"/>
      <c r="H46" s="40" t="s">
        <v>93</v>
      </c>
      <c r="I46" s="42" t="s">
        <v>94</v>
      </c>
    </row>
    <row r="47" spans="1:13" ht="279.75" customHeight="1" thickBot="1">
      <c r="A47" s="495"/>
      <c r="B47" s="226">
        <v>0.2</v>
      </c>
      <c r="C47" s="33">
        <v>0.2</v>
      </c>
      <c r="D47" s="506" t="s">
        <v>267</v>
      </c>
      <c r="E47" s="646"/>
      <c r="F47" s="496" t="s">
        <v>268</v>
      </c>
      <c r="G47" s="649"/>
      <c r="H47" s="184" t="s">
        <v>259</v>
      </c>
      <c r="I47" s="32" t="s">
        <v>269</v>
      </c>
    </row>
    <row r="48" spans="1:13" s="29" customFormat="1" ht="47.1" customHeight="1" thickBot="1">
      <c r="A48" s="494" t="s">
        <v>224</v>
      </c>
      <c r="B48" s="41" t="s">
        <v>204</v>
      </c>
      <c r="C48" s="40" t="s">
        <v>87</v>
      </c>
      <c r="D48" s="480" t="s">
        <v>89</v>
      </c>
      <c r="E48" s="481"/>
      <c r="F48" s="480" t="s">
        <v>91</v>
      </c>
      <c r="G48" s="481"/>
      <c r="H48" s="40" t="s">
        <v>93</v>
      </c>
      <c r="I48" s="42" t="s">
        <v>94</v>
      </c>
    </row>
    <row r="49" spans="1:9" ht="47.1" customHeight="1" thickBot="1">
      <c r="A49" s="495"/>
      <c r="B49" s="226">
        <v>0.2</v>
      </c>
      <c r="C49" s="34"/>
      <c r="D49" s="506"/>
      <c r="E49" s="646"/>
      <c r="F49" s="496"/>
      <c r="G49" s="497"/>
      <c r="H49" s="184"/>
      <c r="I49" s="278"/>
    </row>
    <row r="50" spans="1:9" ht="47.1" customHeight="1" thickBot="1">
      <c r="A50" s="494" t="s">
        <v>225</v>
      </c>
      <c r="B50" s="40" t="s">
        <v>204</v>
      </c>
      <c r="C50" s="38" t="s">
        <v>87</v>
      </c>
      <c r="D50" s="480" t="s">
        <v>89</v>
      </c>
      <c r="E50" s="481"/>
      <c r="F50" s="480" t="s">
        <v>91</v>
      </c>
      <c r="G50" s="481"/>
      <c r="H50" s="40" t="s">
        <v>93</v>
      </c>
      <c r="I50" s="42" t="s">
        <v>94</v>
      </c>
    </row>
    <row r="51" spans="1:9" ht="47.1" customHeight="1" thickBot="1">
      <c r="A51" s="495"/>
      <c r="B51" s="226">
        <v>0.2</v>
      </c>
      <c r="C51" s="296"/>
      <c r="D51" s="647"/>
      <c r="E51" s="648"/>
      <c r="F51" s="496"/>
      <c r="G51" s="497"/>
      <c r="H51" s="184"/>
      <c r="I51" s="278"/>
    </row>
    <row r="52" spans="1:9" ht="47.1" customHeight="1" thickBot="1">
      <c r="A52" s="494" t="s">
        <v>226</v>
      </c>
      <c r="B52" s="40" t="s">
        <v>204</v>
      </c>
      <c r="C52" s="38" t="s">
        <v>87</v>
      </c>
      <c r="D52" s="480" t="s">
        <v>89</v>
      </c>
      <c r="E52" s="481"/>
      <c r="F52" s="480" t="s">
        <v>91</v>
      </c>
      <c r="G52" s="481"/>
      <c r="H52" s="206" t="s">
        <v>93</v>
      </c>
      <c r="I52" s="42" t="s">
        <v>94</v>
      </c>
    </row>
    <row r="53" spans="1:9" ht="47.1" customHeight="1" thickBot="1">
      <c r="A53" s="495"/>
      <c r="B53" s="226">
        <v>0.2</v>
      </c>
      <c r="C53" s="34"/>
      <c r="D53" s="496"/>
      <c r="E53" s="645"/>
      <c r="F53" s="496"/>
      <c r="G53" s="645"/>
      <c r="H53" s="298"/>
      <c r="I53" s="278"/>
    </row>
    <row r="54" spans="1:9" ht="47.1" customHeight="1" thickBot="1">
      <c r="A54" s="494" t="s">
        <v>227</v>
      </c>
      <c r="B54" s="40" t="s">
        <v>204</v>
      </c>
      <c r="C54" s="38" t="s">
        <v>87</v>
      </c>
      <c r="D54" s="480" t="s">
        <v>89</v>
      </c>
      <c r="E54" s="481"/>
      <c r="F54" s="480" t="s">
        <v>91</v>
      </c>
      <c r="G54" s="481"/>
      <c r="H54" s="38" t="s">
        <v>93</v>
      </c>
      <c r="I54" s="42" t="s">
        <v>94</v>
      </c>
    </row>
    <row r="55" spans="1:9" ht="47.1" customHeight="1" thickBot="1">
      <c r="A55" s="495"/>
      <c r="B55" s="226">
        <v>0.2</v>
      </c>
      <c r="C55" s="34"/>
      <c r="D55" s="496"/>
      <c r="E55" s="645"/>
      <c r="F55" s="496"/>
      <c r="G55" s="497"/>
      <c r="H55" s="298"/>
      <c r="I55" s="323"/>
    </row>
    <row r="56" spans="1:9" ht="47.1" customHeight="1" thickBot="1">
      <c r="A56" s="494" t="s">
        <v>228</v>
      </c>
      <c r="B56" s="40" t="s">
        <v>204</v>
      </c>
      <c r="C56" s="339" t="s">
        <v>87</v>
      </c>
      <c r="D56" s="480" t="s">
        <v>89</v>
      </c>
      <c r="E56" s="481"/>
      <c r="F56" s="480" t="s">
        <v>91</v>
      </c>
      <c r="G56" s="481"/>
      <c r="H56" s="40" t="s">
        <v>93</v>
      </c>
      <c r="I56" s="42" t="s">
        <v>94</v>
      </c>
    </row>
    <row r="57" spans="1:9" ht="47.1" customHeight="1" thickBot="1">
      <c r="A57" s="495"/>
      <c r="B57" s="226">
        <v>0.2</v>
      </c>
      <c r="C57" s="350"/>
      <c r="D57" s="642"/>
      <c r="E57" s="643"/>
      <c r="F57" s="642"/>
      <c r="G57" s="644"/>
      <c r="H57" s="31"/>
      <c r="I57" s="336"/>
    </row>
    <row r="58" spans="1:9" ht="47.1" customHeight="1" thickBot="1">
      <c r="A58" s="494" t="s">
        <v>229</v>
      </c>
      <c r="B58" s="40" t="s">
        <v>204</v>
      </c>
      <c r="C58" s="38" t="s">
        <v>87</v>
      </c>
      <c r="D58" s="480" t="s">
        <v>89</v>
      </c>
      <c r="E58" s="481"/>
      <c r="F58" s="480" t="s">
        <v>91</v>
      </c>
      <c r="G58" s="481"/>
      <c r="H58" s="40" t="s">
        <v>93</v>
      </c>
      <c r="I58" s="42" t="s">
        <v>94</v>
      </c>
    </row>
    <row r="59" spans="1:9" ht="47.1" customHeight="1" thickBot="1">
      <c r="A59" s="495"/>
      <c r="B59" s="226">
        <v>0.2</v>
      </c>
      <c r="C59" s="349"/>
      <c r="D59" s="642"/>
      <c r="E59" s="643"/>
      <c r="F59" s="642"/>
      <c r="G59" s="644"/>
      <c r="H59" s="184"/>
      <c r="I59" s="337"/>
    </row>
    <row r="60" spans="1:9" ht="47.1" customHeight="1" thickBot="1">
      <c r="A60" s="494" t="s">
        <v>230</v>
      </c>
      <c r="B60" s="40" t="s">
        <v>204</v>
      </c>
      <c r="C60" s="38" t="s">
        <v>87</v>
      </c>
      <c r="D60" s="480" t="s">
        <v>89</v>
      </c>
      <c r="E60" s="481"/>
      <c r="F60" s="480" t="s">
        <v>91</v>
      </c>
      <c r="G60" s="481"/>
      <c r="H60" s="40" t="s">
        <v>93</v>
      </c>
      <c r="I60" s="42" t="s">
        <v>94</v>
      </c>
    </row>
    <row r="61" spans="1:9" ht="47.1" customHeight="1" thickBot="1">
      <c r="A61" s="495"/>
      <c r="B61" s="172">
        <v>0</v>
      </c>
      <c r="C61" s="34"/>
      <c r="D61" s="488"/>
      <c r="E61" s="489"/>
      <c r="F61" s="488"/>
      <c r="G61" s="489"/>
      <c r="H61" s="184"/>
      <c r="I61" s="184"/>
    </row>
    <row r="62" spans="1:9">
      <c r="B62" s="178">
        <f>+B59+B57+B55+B53+B51+B49+B47+B45+B43+B41</f>
        <v>1.9999999999999998</v>
      </c>
      <c r="C62" s="293">
        <f>+C59+C57+C55+C53+C51+C49+C47+C45+C43+C41</f>
        <v>0.8</v>
      </c>
    </row>
    <row r="64" spans="1:9" s="28" customFormat="1" ht="30" customHeight="1">
      <c r="A64" s="1"/>
      <c r="B64" s="1"/>
      <c r="C64" s="1"/>
      <c r="D64" s="1"/>
      <c r="E64" s="1"/>
      <c r="F64" s="1"/>
      <c r="G64" s="1"/>
      <c r="H64" s="1"/>
      <c r="I64" s="1"/>
    </row>
    <row r="65" spans="1:9" ht="34.5" customHeight="1">
      <c r="A65" s="576" t="s">
        <v>57</v>
      </c>
      <c r="B65" s="576"/>
      <c r="C65" s="576"/>
      <c r="D65" s="576"/>
      <c r="E65" s="576"/>
      <c r="F65" s="576"/>
      <c r="G65" s="576"/>
      <c r="H65" s="576"/>
      <c r="I65" s="576"/>
    </row>
    <row r="66" spans="1:9" ht="67.5" customHeight="1">
      <c r="A66" s="43" t="s">
        <v>58</v>
      </c>
      <c r="B66" s="490" t="s">
        <v>270</v>
      </c>
      <c r="C66" s="491"/>
      <c r="D66" s="490" t="s">
        <v>271</v>
      </c>
      <c r="E66" s="491"/>
      <c r="F66" s="577" t="s">
        <v>234</v>
      </c>
      <c r="G66" s="578"/>
      <c r="H66" s="577" t="s">
        <v>234</v>
      </c>
      <c r="I66" s="578"/>
    </row>
    <row r="67" spans="1:9" ht="45.75" customHeight="1">
      <c r="A67" s="43" t="s">
        <v>235</v>
      </c>
      <c r="B67" s="581">
        <v>0.13</v>
      </c>
      <c r="C67" s="582"/>
      <c r="D67" s="638">
        <v>0.17</v>
      </c>
      <c r="E67" s="639"/>
      <c r="F67" s="640"/>
      <c r="G67" s="641"/>
      <c r="H67" s="583"/>
      <c r="I67" s="584"/>
    </row>
    <row r="68" spans="1:9" ht="30" customHeight="1">
      <c r="A68" s="574" t="s">
        <v>170</v>
      </c>
      <c r="B68" s="90" t="s">
        <v>85</v>
      </c>
      <c r="C68" s="90" t="s">
        <v>87</v>
      </c>
      <c r="D68" s="90" t="s">
        <v>85</v>
      </c>
      <c r="E68" s="90" t="s">
        <v>87</v>
      </c>
      <c r="F68" s="90" t="s">
        <v>85</v>
      </c>
      <c r="G68" s="90" t="s">
        <v>87</v>
      </c>
      <c r="H68" s="90" t="s">
        <v>85</v>
      </c>
      <c r="I68" s="90" t="s">
        <v>87</v>
      </c>
    </row>
    <row r="69" spans="1:9" ht="30" customHeight="1">
      <c r="A69" s="575"/>
      <c r="B69" s="45">
        <v>0</v>
      </c>
      <c r="C69" s="45">
        <v>0</v>
      </c>
      <c r="D69" s="45">
        <v>0</v>
      </c>
      <c r="E69" s="45">
        <v>0</v>
      </c>
      <c r="F69" s="45"/>
      <c r="G69" s="45"/>
      <c r="H69" s="49"/>
      <c r="I69" s="45"/>
    </row>
    <row r="70" spans="1:9" ht="37.35" customHeight="1">
      <c r="A70" s="43" t="s">
        <v>236</v>
      </c>
      <c r="B70" s="488" t="s">
        <v>205</v>
      </c>
      <c r="C70" s="489"/>
      <c r="D70" s="488" t="s">
        <v>205</v>
      </c>
      <c r="E70" s="489"/>
      <c r="F70" s="579"/>
      <c r="G70" s="629"/>
      <c r="H70" s="579"/>
      <c r="I70" s="580"/>
    </row>
    <row r="71" spans="1:9" ht="37.35" customHeight="1">
      <c r="A71" s="43" t="s">
        <v>237</v>
      </c>
      <c r="B71" s="488" t="s">
        <v>238</v>
      </c>
      <c r="C71" s="489"/>
      <c r="D71" s="488" t="s">
        <v>238</v>
      </c>
      <c r="E71" s="489"/>
      <c r="F71" s="470"/>
      <c r="G71" s="471"/>
      <c r="H71" s="470"/>
      <c r="I71" s="471"/>
    </row>
    <row r="72" spans="1:9" ht="37.35" customHeight="1">
      <c r="A72" s="574" t="s">
        <v>171</v>
      </c>
      <c r="B72" s="90" t="s">
        <v>85</v>
      </c>
      <c r="C72" s="90" t="s">
        <v>87</v>
      </c>
      <c r="D72" s="90" t="s">
        <v>85</v>
      </c>
      <c r="E72" s="90" t="s">
        <v>87</v>
      </c>
      <c r="F72" s="90" t="s">
        <v>85</v>
      </c>
      <c r="G72" s="90" t="s">
        <v>87</v>
      </c>
      <c r="H72" s="90" t="s">
        <v>85</v>
      </c>
      <c r="I72" s="90" t="s">
        <v>87</v>
      </c>
    </row>
    <row r="73" spans="1:9" ht="37.35" customHeight="1">
      <c r="A73" s="575"/>
      <c r="B73" s="45">
        <v>0.25</v>
      </c>
      <c r="C73" s="45">
        <v>0.25</v>
      </c>
      <c r="D73" s="45">
        <v>0</v>
      </c>
      <c r="E73" s="45">
        <v>0</v>
      </c>
      <c r="F73" s="45"/>
      <c r="G73" s="46"/>
      <c r="H73" s="49"/>
      <c r="I73" s="46"/>
    </row>
    <row r="74" spans="1:9" ht="312" customHeight="1">
      <c r="A74" s="43" t="s">
        <v>236</v>
      </c>
      <c r="B74" s="630" t="s">
        <v>272</v>
      </c>
      <c r="C74" s="631"/>
      <c r="D74" s="619" t="s">
        <v>205</v>
      </c>
      <c r="E74" s="633"/>
      <c r="F74" s="634"/>
      <c r="G74" s="635"/>
      <c r="H74" s="527"/>
      <c r="I74" s="528"/>
    </row>
    <row r="75" spans="1:9" ht="131.25" customHeight="1">
      <c r="A75" s="43" t="s">
        <v>237</v>
      </c>
      <c r="B75" s="636" t="s">
        <v>273</v>
      </c>
      <c r="C75" s="637"/>
      <c r="D75" s="619" t="s">
        <v>238</v>
      </c>
      <c r="E75" s="633"/>
      <c r="F75" s="470"/>
      <c r="G75" s="471"/>
      <c r="H75" s="470"/>
      <c r="I75" s="471"/>
    </row>
    <row r="76" spans="1:9" ht="37.35" customHeight="1">
      <c r="A76" s="574" t="s">
        <v>172</v>
      </c>
      <c r="B76" s="90" t="s">
        <v>85</v>
      </c>
      <c r="C76" s="90" t="s">
        <v>87</v>
      </c>
      <c r="D76" s="90" t="s">
        <v>85</v>
      </c>
      <c r="E76" s="90" t="s">
        <v>87</v>
      </c>
      <c r="F76" s="90" t="s">
        <v>85</v>
      </c>
      <c r="G76" s="90" t="s">
        <v>87</v>
      </c>
      <c r="H76" s="90" t="s">
        <v>85</v>
      </c>
      <c r="I76" s="90" t="s">
        <v>87</v>
      </c>
    </row>
    <row r="77" spans="1:9" ht="37.35" customHeight="1">
      <c r="A77" s="575"/>
      <c r="B77" s="45">
        <v>0.25</v>
      </c>
      <c r="C77" s="45">
        <v>0.25</v>
      </c>
      <c r="D77" s="45">
        <v>0.25</v>
      </c>
      <c r="E77" s="45">
        <v>0.25</v>
      </c>
      <c r="F77" s="45"/>
      <c r="G77" s="46"/>
      <c r="H77" s="49"/>
      <c r="I77" s="46"/>
    </row>
    <row r="78" spans="1:9" ht="275.10000000000002" customHeight="1">
      <c r="A78" s="43" t="s">
        <v>236</v>
      </c>
      <c r="B78" s="630" t="s">
        <v>274</v>
      </c>
      <c r="C78" s="631"/>
      <c r="D78" s="632" t="s">
        <v>275</v>
      </c>
      <c r="E78" s="631"/>
      <c r="F78" s="579"/>
      <c r="G78" s="629"/>
      <c r="H78" s="470"/>
      <c r="I78" s="471"/>
    </row>
    <row r="79" spans="1:9" ht="244.35" customHeight="1">
      <c r="A79" s="43" t="s">
        <v>237</v>
      </c>
      <c r="B79" s="632" t="s">
        <v>276</v>
      </c>
      <c r="C79" s="631"/>
      <c r="D79" s="632" t="s">
        <v>277</v>
      </c>
      <c r="E79" s="631"/>
      <c r="F79" s="470"/>
      <c r="G79" s="471"/>
      <c r="H79" s="470"/>
      <c r="I79" s="471"/>
    </row>
    <row r="80" spans="1:9" ht="37.35" customHeight="1">
      <c r="A80" s="574" t="s">
        <v>173</v>
      </c>
      <c r="B80" s="90" t="s">
        <v>85</v>
      </c>
      <c r="C80" s="90" t="s">
        <v>87</v>
      </c>
      <c r="D80" s="90" t="s">
        <v>85</v>
      </c>
      <c r="E80" s="90" t="s">
        <v>87</v>
      </c>
      <c r="F80" s="90" t="s">
        <v>85</v>
      </c>
      <c r="G80" s="90" t="s">
        <v>87</v>
      </c>
      <c r="H80" s="90" t="s">
        <v>85</v>
      </c>
      <c r="I80" s="90" t="s">
        <v>87</v>
      </c>
    </row>
    <row r="81" spans="1:9" ht="37.35" customHeight="1">
      <c r="A81" s="575"/>
      <c r="B81" s="45">
        <v>0</v>
      </c>
      <c r="C81" s="45">
        <v>0</v>
      </c>
      <c r="D81" s="45">
        <v>0</v>
      </c>
      <c r="E81" s="45">
        <v>0</v>
      </c>
      <c r="F81" s="45"/>
      <c r="G81" s="46"/>
      <c r="H81" s="49"/>
      <c r="I81" s="46"/>
    </row>
    <row r="82" spans="1:9" ht="37.35" customHeight="1">
      <c r="A82" s="43" t="s">
        <v>236</v>
      </c>
      <c r="B82" s="627" t="s">
        <v>205</v>
      </c>
      <c r="C82" s="628"/>
      <c r="D82" s="627" t="s">
        <v>205</v>
      </c>
      <c r="E82" s="628"/>
      <c r="F82" s="579"/>
      <c r="G82" s="629"/>
      <c r="H82" s="470"/>
      <c r="I82" s="471"/>
    </row>
    <row r="83" spans="1:9" ht="37.35" customHeight="1">
      <c r="A83" s="43" t="s">
        <v>237</v>
      </c>
      <c r="B83" s="488"/>
      <c r="C83" s="489"/>
      <c r="D83" s="488"/>
      <c r="E83" s="489"/>
      <c r="F83" s="470"/>
      <c r="G83" s="471"/>
      <c r="H83" s="470"/>
      <c r="I83" s="471"/>
    </row>
    <row r="84" spans="1:9" ht="37.35" customHeight="1">
      <c r="A84" s="574" t="s">
        <v>175</v>
      </c>
      <c r="B84" s="90" t="s">
        <v>85</v>
      </c>
      <c r="C84" s="90" t="s">
        <v>87</v>
      </c>
      <c r="D84" s="90" t="s">
        <v>85</v>
      </c>
      <c r="E84" s="90" t="s">
        <v>87</v>
      </c>
      <c r="F84" s="90" t="s">
        <v>85</v>
      </c>
      <c r="G84" s="90" t="s">
        <v>87</v>
      </c>
      <c r="H84" s="90" t="s">
        <v>85</v>
      </c>
      <c r="I84" s="90" t="s">
        <v>87</v>
      </c>
    </row>
    <row r="85" spans="1:9" ht="37.35" customHeight="1">
      <c r="A85" s="575"/>
      <c r="B85" s="45">
        <v>0</v>
      </c>
      <c r="C85" s="45">
        <v>0</v>
      </c>
      <c r="D85" s="45">
        <v>0</v>
      </c>
      <c r="E85" s="45">
        <v>0</v>
      </c>
      <c r="F85" s="45"/>
      <c r="G85" s="46"/>
      <c r="H85" s="49"/>
      <c r="I85" s="46"/>
    </row>
    <row r="86" spans="1:9" ht="37.35" customHeight="1">
      <c r="A86" s="43" t="s">
        <v>236</v>
      </c>
      <c r="B86" s="627" t="s">
        <v>205</v>
      </c>
      <c r="C86" s="628"/>
      <c r="D86" s="627" t="s">
        <v>205</v>
      </c>
      <c r="E86" s="628"/>
      <c r="F86" s="524"/>
      <c r="G86" s="524"/>
      <c r="H86" s="524"/>
      <c r="I86" s="524"/>
    </row>
    <row r="87" spans="1:9" ht="37.35" customHeight="1">
      <c r="A87" s="43" t="s">
        <v>237</v>
      </c>
      <c r="B87" s="488"/>
      <c r="C87" s="489"/>
      <c r="D87" s="488"/>
      <c r="E87" s="489"/>
      <c r="F87" s="586"/>
      <c r="G87" s="463"/>
      <c r="H87" s="586"/>
      <c r="I87" s="463"/>
    </row>
    <row r="88" spans="1:9" ht="37.35" customHeight="1">
      <c r="A88" s="574" t="s">
        <v>177</v>
      </c>
      <c r="B88" s="90" t="s">
        <v>85</v>
      </c>
      <c r="C88" s="90" t="s">
        <v>87</v>
      </c>
      <c r="D88" s="90" t="s">
        <v>85</v>
      </c>
      <c r="E88" s="90" t="s">
        <v>87</v>
      </c>
      <c r="F88" s="90" t="s">
        <v>85</v>
      </c>
      <c r="G88" s="90" t="s">
        <v>87</v>
      </c>
      <c r="H88" s="90" t="s">
        <v>85</v>
      </c>
      <c r="I88" s="90" t="s">
        <v>87</v>
      </c>
    </row>
    <row r="89" spans="1:9" ht="37.35" customHeight="1">
      <c r="A89" s="575"/>
      <c r="B89" s="45">
        <v>0</v>
      </c>
      <c r="C89" s="47">
        <v>0</v>
      </c>
      <c r="D89" s="45">
        <v>0</v>
      </c>
      <c r="E89" s="45">
        <v>0</v>
      </c>
      <c r="F89" s="45"/>
      <c r="G89" s="46"/>
      <c r="H89" s="49"/>
      <c r="I89" s="46"/>
    </row>
    <row r="90" spans="1:9" ht="37.35" customHeight="1">
      <c r="A90" s="43" t="s">
        <v>236</v>
      </c>
      <c r="B90" s="624"/>
      <c r="C90" s="624"/>
      <c r="D90" s="625"/>
      <c r="E90" s="626"/>
      <c r="F90" s="459"/>
      <c r="G90" s="459"/>
      <c r="H90" s="459"/>
      <c r="I90" s="459"/>
    </row>
    <row r="91" spans="1:9" ht="37.35" customHeight="1">
      <c r="A91" s="43" t="s">
        <v>237</v>
      </c>
      <c r="B91" s="488"/>
      <c r="C91" s="489"/>
      <c r="D91" s="488"/>
      <c r="E91" s="463"/>
      <c r="F91" s="586"/>
      <c r="G91" s="463"/>
      <c r="H91" s="586"/>
      <c r="I91" s="463"/>
    </row>
    <row r="92" spans="1:9" ht="37.35" customHeight="1">
      <c r="A92" s="574" t="s">
        <v>178</v>
      </c>
      <c r="B92" s="90" t="s">
        <v>85</v>
      </c>
      <c r="C92" s="90" t="s">
        <v>87</v>
      </c>
      <c r="D92" s="90" t="s">
        <v>85</v>
      </c>
      <c r="E92" s="90" t="s">
        <v>87</v>
      </c>
      <c r="F92" s="90" t="s">
        <v>85</v>
      </c>
      <c r="G92" s="90" t="s">
        <v>87</v>
      </c>
      <c r="H92" s="90" t="s">
        <v>85</v>
      </c>
      <c r="I92" s="90" t="s">
        <v>87</v>
      </c>
    </row>
    <row r="93" spans="1:9" ht="37.35" customHeight="1">
      <c r="A93" s="575"/>
      <c r="B93" s="45">
        <v>0.25</v>
      </c>
      <c r="C93" s="47">
        <v>0</v>
      </c>
      <c r="D93" s="45">
        <v>0</v>
      </c>
      <c r="E93" s="45">
        <v>0</v>
      </c>
      <c r="F93" s="45"/>
      <c r="G93" s="46"/>
      <c r="H93" s="49"/>
      <c r="I93" s="46"/>
    </row>
    <row r="94" spans="1:9" ht="37.35" customHeight="1">
      <c r="A94" s="43" t="s">
        <v>236</v>
      </c>
      <c r="B94" s="621"/>
      <c r="C94" s="621"/>
      <c r="D94" s="488"/>
      <c r="E94" s="463"/>
      <c r="F94" s="459"/>
      <c r="G94" s="459"/>
      <c r="H94" s="459"/>
      <c r="I94" s="459"/>
    </row>
    <row r="95" spans="1:9" ht="37.35" customHeight="1">
      <c r="A95" s="43" t="s">
        <v>237</v>
      </c>
      <c r="B95" s="488"/>
      <c r="C95" s="463"/>
      <c r="D95" s="488"/>
      <c r="E95" s="463"/>
      <c r="F95" s="586"/>
      <c r="G95" s="463"/>
      <c r="H95" s="586"/>
      <c r="I95" s="463"/>
    </row>
    <row r="96" spans="1:9" ht="37.35" customHeight="1">
      <c r="A96" s="574" t="s">
        <v>179</v>
      </c>
      <c r="B96" s="90" t="s">
        <v>85</v>
      </c>
      <c r="C96" s="90" t="s">
        <v>87</v>
      </c>
      <c r="D96" s="90" t="s">
        <v>85</v>
      </c>
      <c r="E96" s="90" t="s">
        <v>87</v>
      </c>
      <c r="F96" s="90" t="s">
        <v>85</v>
      </c>
      <c r="G96" s="90" t="s">
        <v>87</v>
      </c>
      <c r="H96" s="90" t="s">
        <v>85</v>
      </c>
      <c r="I96" s="90" t="s">
        <v>87</v>
      </c>
    </row>
    <row r="97" spans="1:9" ht="37.35" customHeight="1">
      <c r="A97" s="575"/>
      <c r="B97" s="45">
        <v>0.25</v>
      </c>
      <c r="C97" s="47">
        <v>0</v>
      </c>
      <c r="D97" s="45">
        <v>0.25</v>
      </c>
      <c r="E97" s="45">
        <v>0</v>
      </c>
      <c r="F97" s="45"/>
      <c r="G97" s="46"/>
      <c r="H97" s="49"/>
      <c r="I97" s="46"/>
    </row>
    <row r="98" spans="1:9" ht="37.35" customHeight="1">
      <c r="A98" s="43" t="s">
        <v>236</v>
      </c>
      <c r="B98" s="621"/>
      <c r="C98" s="621"/>
      <c r="D98" s="621"/>
      <c r="E98" s="621"/>
      <c r="F98" s="459"/>
      <c r="G98" s="459"/>
      <c r="H98" s="459"/>
      <c r="I98" s="459"/>
    </row>
    <row r="99" spans="1:9" ht="37.35" customHeight="1">
      <c r="A99" s="43" t="s">
        <v>237</v>
      </c>
      <c r="B99" s="622"/>
      <c r="C99" s="623"/>
      <c r="D99" s="488"/>
      <c r="E99" s="463"/>
      <c r="F99" s="586"/>
      <c r="G99" s="463"/>
      <c r="H99" s="586"/>
      <c r="I99" s="463"/>
    </row>
    <row r="100" spans="1:9" ht="37.35" customHeight="1">
      <c r="A100" s="574" t="s">
        <v>181</v>
      </c>
      <c r="B100" s="90" t="s">
        <v>85</v>
      </c>
      <c r="C100" s="90" t="s">
        <v>87</v>
      </c>
      <c r="D100" s="90" t="s">
        <v>85</v>
      </c>
      <c r="E100" s="90" t="s">
        <v>87</v>
      </c>
      <c r="F100" s="90" t="s">
        <v>85</v>
      </c>
      <c r="G100" s="90" t="s">
        <v>87</v>
      </c>
      <c r="H100" s="90" t="s">
        <v>85</v>
      </c>
      <c r="I100" s="90" t="s">
        <v>87</v>
      </c>
    </row>
    <row r="101" spans="1:9" ht="37.35" customHeight="1">
      <c r="A101" s="575"/>
      <c r="B101" s="45">
        <v>0</v>
      </c>
      <c r="C101" s="47">
        <v>0</v>
      </c>
      <c r="D101" s="45">
        <v>0.25</v>
      </c>
      <c r="E101" s="45">
        <v>0</v>
      </c>
      <c r="F101" s="45"/>
      <c r="G101" s="46"/>
      <c r="H101" s="49"/>
      <c r="I101" s="46"/>
    </row>
    <row r="102" spans="1:9" ht="37.35" customHeight="1">
      <c r="A102" s="43" t="s">
        <v>236</v>
      </c>
      <c r="B102" s="488"/>
      <c r="C102" s="463"/>
      <c r="D102" s="617"/>
      <c r="E102" s="618"/>
      <c r="F102" s="459"/>
      <c r="G102" s="459"/>
      <c r="H102" s="459"/>
      <c r="I102" s="459"/>
    </row>
    <row r="103" spans="1:9" ht="37.35" customHeight="1">
      <c r="A103" s="43" t="s">
        <v>237</v>
      </c>
      <c r="B103" s="488"/>
      <c r="C103" s="463"/>
      <c r="D103" s="619"/>
      <c r="E103" s="620"/>
      <c r="F103" s="586"/>
      <c r="G103" s="463"/>
      <c r="H103" s="586"/>
      <c r="I103" s="463"/>
    </row>
    <row r="104" spans="1:9" ht="37.35" customHeight="1">
      <c r="A104" s="574" t="s">
        <v>182</v>
      </c>
      <c r="B104" s="90" t="s">
        <v>85</v>
      </c>
      <c r="C104" s="90" t="s">
        <v>87</v>
      </c>
      <c r="D104" s="90" t="s">
        <v>85</v>
      </c>
      <c r="E104" s="90" t="s">
        <v>87</v>
      </c>
      <c r="F104" s="90" t="s">
        <v>85</v>
      </c>
      <c r="G104" s="90" t="s">
        <v>87</v>
      </c>
      <c r="H104" s="90" t="s">
        <v>85</v>
      </c>
      <c r="I104" s="90" t="s">
        <v>87</v>
      </c>
    </row>
    <row r="105" spans="1:9" ht="37.35" customHeight="1">
      <c r="A105" s="575"/>
      <c r="B105" s="45">
        <v>0</v>
      </c>
      <c r="C105" s="47">
        <v>0</v>
      </c>
      <c r="D105" s="45">
        <v>0.25</v>
      </c>
      <c r="E105" s="45">
        <v>0</v>
      </c>
      <c r="F105" s="45"/>
      <c r="G105" s="46"/>
      <c r="H105" s="49"/>
      <c r="I105" s="46"/>
    </row>
    <row r="106" spans="1:9" ht="37.35" customHeight="1">
      <c r="A106" s="43" t="s">
        <v>236</v>
      </c>
      <c r="B106" s="611"/>
      <c r="C106" s="611"/>
      <c r="D106" s="613"/>
      <c r="E106" s="614"/>
      <c r="F106" s="459"/>
      <c r="G106" s="459"/>
      <c r="H106" s="459"/>
      <c r="I106" s="459"/>
    </row>
    <row r="107" spans="1:9" ht="37.35" customHeight="1">
      <c r="A107" s="43" t="s">
        <v>237</v>
      </c>
      <c r="B107" s="488"/>
      <c r="C107" s="489"/>
      <c r="D107" s="615"/>
      <c r="E107" s="616"/>
      <c r="F107" s="586"/>
      <c r="G107" s="463"/>
      <c r="H107" s="586"/>
      <c r="I107" s="463"/>
    </row>
    <row r="108" spans="1:9" ht="37.35" customHeight="1">
      <c r="A108" s="574" t="s">
        <v>183</v>
      </c>
      <c r="B108" s="90" t="s">
        <v>85</v>
      </c>
      <c r="C108" s="90" t="s">
        <v>87</v>
      </c>
      <c r="D108" s="90" t="s">
        <v>85</v>
      </c>
      <c r="E108" s="90" t="s">
        <v>87</v>
      </c>
      <c r="F108" s="90" t="s">
        <v>85</v>
      </c>
      <c r="G108" s="90" t="s">
        <v>87</v>
      </c>
      <c r="H108" s="90" t="s">
        <v>85</v>
      </c>
      <c r="I108" s="90" t="s">
        <v>87</v>
      </c>
    </row>
    <row r="109" spans="1:9" ht="37.35" customHeight="1">
      <c r="A109" s="575"/>
      <c r="B109" s="45">
        <v>0</v>
      </c>
      <c r="C109" s="47">
        <v>0</v>
      </c>
      <c r="D109" s="45">
        <v>0</v>
      </c>
      <c r="E109" s="45">
        <v>0</v>
      </c>
      <c r="F109" s="45"/>
      <c r="G109" s="46"/>
      <c r="H109" s="49"/>
      <c r="I109" s="46"/>
    </row>
    <row r="110" spans="1:9" ht="37.35" customHeight="1">
      <c r="A110" s="43" t="s">
        <v>236</v>
      </c>
      <c r="B110" s="611"/>
      <c r="C110" s="611"/>
      <c r="D110" s="612"/>
      <c r="E110" s="612"/>
      <c r="F110" s="459"/>
      <c r="G110" s="459"/>
      <c r="H110" s="459"/>
      <c r="I110" s="459"/>
    </row>
    <row r="111" spans="1:9" ht="37.35" customHeight="1">
      <c r="A111" s="43" t="s">
        <v>237</v>
      </c>
      <c r="B111" s="488"/>
      <c r="C111" s="489"/>
      <c r="D111" s="488"/>
      <c r="E111" s="489"/>
      <c r="F111" s="586"/>
      <c r="G111" s="463"/>
      <c r="H111" s="586"/>
      <c r="I111" s="463"/>
    </row>
    <row r="112" spans="1:9" ht="37.35" customHeight="1">
      <c r="A112" s="574" t="s">
        <v>184</v>
      </c>
      <c r="B112" s="90" t="s">
        <v>85</v>
      </c>
      <c r="C112" s="90" t="s">
        <v>87</v>
      </c>
      <c r="D112" s="90" t="s">
        <v>85</v>
      </c>
      <c r="E112" s="90" t="s">
        <v>87</v>
      </c>
      <c r="F112" s="90" t="s">
        <v>85</v>
      </c>
      <c r="G112" s="90" t="s">
        <v>87</v>
      </c>
      <c r="H112" s="90" t="s">
        <v>85</v>
      </c>
      <c r="I112" s="90" t="s">
        <v>87</v>
      </c>
    </row>
    <row r="113" spans="1:9" ht="37.35" customHeight="1">
      <c r="A113" s="575"/>
      <c r="B113" s="45">
        <v>0</v>
      </c>
      <c r="C113" s="162">
        <v>0</v>
      </c>
      <c r="D113" s="45"/>
      <c r="E113" s="162">
        <v>0</v>
      </c>
      <c r="F113" s="45"/>
      <c r="G113" s="163"/>
      <c r="H113" s="162"/>
      <c r="I113" s="163"/>
    </row>
    <row r="114" spans="1:9" ht="37.35" customHeight="1">
      <c r="A114" s="43" t="s">
        <v>236</v>
      </c>
      <c r="B114" s="611"/>
      <c r="C114" s="611"/>
      <c r="D114" s="611"/>
      <c r="E114" s="611"/>
      <c r="F114" s="468"/>
      <c r="G114" s="468"/>
      <c r="H114" s="468"/>
      <c r="I114" s="468"/>
    </row>
    <row r="115" spans="1:9" ht="37.35" customHeight="1">
      <c r="A115" s="43" t="s">
        <v>237</v>
      </c>
      <c r="B115" s="488"/>
      <c r="C115" s="489"/>
      <c r="D115" s="488"/>
      <c r="E115" s="489"/>
      <c r="F115" s="586"/>
      <c r="G115" s="463"/>
      <c r="H115" s="586"/>
      <c r="I115" s="463"/>
    </row>
    <row r="116" spans="1:9" ht="16.899999999999999">
      <c r="A116" s="44" t="s">
        <v>253</v>
      </c>
      <c r="B116" s="48">
        <f t="shared" ref="B116:I116" si="1">(B69+B73+B77+B81+B85+B89+B93+B97+B101+B105+B109+B113)</f>
        <v>1</v>
      </c>
      <c r="C116" s="48">
        <f t="shared" si="1"/>
        <v>0.5</v>
      </c>
      <c r="D116" s="48">
        <f t="shared" si="1"/>
        <v>1</v>
      </c>
      <c r="E116" s="48">
        <f t="shared" si="1"/>
        <v>0.25</v>
      </c>
      <c r="F116" s="48">
        <f t="shared" si="1"/>
        <v>0</v>
      </c>
      <c r="G116" s="48">
        <f t="shared" si="1"/>
        <v>0</v>
      </c>
      <c r="H116" s="48">
        <f t="shared" si="1"/>
        <v>0</v>
      </c>
      <c r="I116" s="48">
        <f t="shared" si="1"/>
        <v>0</v>
      </c>
    </row>
    <row r="121" spans="1:9" ht="37.5" customHeight="1"/>
    <row r="122" spans="1:9" ht="19.5" customHeight="1"/>
    <row r="123" spans="1:9" ht="19.5" customHeight="1"/>
    <row r="124" spans="1:9" ht="34.5" customHeight="1"/>
    <row r="125" spans="1:9" ht="15" customHeight="1"/>
    <row r="126" spans="1:9" ht="15.75" customHeight="1"/>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sharepoint.com/:f:/s/ContratacinSPI-2022/IgD0xsYHxfBRQrdWEWaLL102AQ0-GGuyrOapFAdHjfE10nw?e=YMuFV4" xr:uid="{AC0ED69A-E7EC-46A4-B568-2AB6F74A55B9}"/>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S126"/>
  <sheetViews>
    <sheetView tabSelected="1" topLeftCell="A56" zoomScale="80" zoomScaleNormal="80" workbookViewId="0">
      <selection activeCell="D59" sqref="D59:E59"/>
    </sheetView>
  </sheetViews>
  <sheetFormatPr defaultColWidth="10.42578125" defaultRowHeight="13.9"/>
  <cols>
    <col min="1" max="1" width="49.42578125" style="1" customWidth="1"/>
    <col min="2" max="3" width="35.7109375" style="1" customWidth="1"/>
    <col min="4" max="4" width="50.28515625" style="1" customWidth="1"/>
    <col min="5" max="5" width="41.42578125" style="1" customWidth="1"/>
    <col min="6" max="6" width="43" style="1" customWidth="1"/>
    <col min="7" max="7" width="41.140625" style="1" customWidth="1"/>
    <col min="8" max="8" width="35.7109375" style="1" customWidth="1"/>
    <col min="9" max="9" width="51.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c r="A1" s="555"/>
      <c r="B1" s="532" t="s">
        <v>160</v>
      </c>
      <c r="C1" s="533"/>
      <c r="D1" s="533"/>
      <c r="E1" s="533"/>
      <c r="F1" s="533"/>
      <c r="G1" s="533"/>
      <c r="H1" s="533"/>
      <c r="I1" s="533"/>
      <c r="J1" s="533"/>
      <c r="K1" s="533"/>
      <c r="L1" s="534"/>
      <c r="M1" s="529" t="s">
        <v>161</v>
      </c>
      <c r="N1" s="530"/>
      <c r="O1" s="531"/>
    </row>
    <row r="2" spans="1:15" s="79" customFormat="1" ht="18" customHeight="1" thickBot="1">
      <c r="A2" s="556"/>
      <c r="B2" s="535" t="s">
        <v>162</v>
      </c>
      <c r="C2" s="536"/>
      <c r="D2" s="536"/>
      <c r="E2" s="536"/>
      <c r="F2" s="536"/>
      <c r="G2" s="536"/>
      <c r="H2" s="536"/>
      <c r="I2" s="536"/>
      <c r="J2" s="536"/>
      <c r="K2" s="536"/>
      <c r="L2" s="537"/>
      <c r="M2" s="529" t="s">
        <v>163</v>
      </c>
      <c r="N2" s="530"/>
      <c r="O2" s="531"/>
    </row>
    <row r="3" spans="1:15" s="79" customFormat="1" ht="20.100000000000001" customHeight="1" thickBot="1">
      <c r="A3" s="556"/>
      <c r="B3" s="535" t="s">
        <v>0</v>
      </c>
      <c r="C3" s="536"/>
      <c r="D3" s="536"/>
      <c r="E3" s="536"/>
      <c r="F3" s="536"/>
      <c r="G3" s="536"/>
      <c r="H3" s="536"/>
      <c r="I3" s="536"/>
      <c r="J3" s="536"/>
      <c r="K3" s="536"/>
      <c r="L3" s="537"/>
      <c r="M3" s="529" t="s">
        <v>164</v>
      </c>
      <c r="N3" s="530"/>
      <c r="O3" s="531"/>
    </row>
    <row r="4" spans="1:15" s="79" customFormat="1" ht="21.75" customHeight="1" thickBot="1">
      <c r="A4" s="557"/>
      <c r="B4" s="538" t="s">
        <v>165</v>
      </c>
      <c r="C4" s="539"/>
      <c r="D4" s="539"/>
      <c r="E4" s="539"/>
      <c r="F4" s="539"/>
      <c r="G4" s="539"/>
      <c r="H4" s="539"/>
      <c r="I4" s="539"/>
      <c r="J4" s="539"/>
      <c r="K4" s="539"/>
      <c r="L4" s="540"/>
      <c r="M4" s="529" t="s">
        <v>166</v>
      </c>
      <c r="N4" s="530"/>
      <c r="O4" s="531"/>
    </row>
    <row r="5" spans="1:15" s="79" customFormat="1" ht="16.350000000000001" customHeight="1" thickBot="1">
      <c r="A5" s="80"/>
      <c r="B5" s="81"/>
      <c r="C5" s="81"/>
      <c r="D5" s="81"/>
      <c r="E5" s="81"/>
      <c r="F5" s="81"/>
      <c r="G5" s="81"/>
      <c r="H5" s="81"/>
      <c r="I5" s="81"/>
      <c r="J5" s="81"/>
      <c r="K5" s="81"/>
      <c r="L5" s="81"/>
      <c r="M5" s="82"/>
      <c r="N5" s="82"/>
      <c r="O5" s="82"/>
    </row>
    <row r="6" spans="1:15" ht="40.35" customHeight="1" thickBot="1">
      <c r="A6" s="51" t="s">
        <v>167</v>
      </c>
      <c r="B6" s="565" t="s">
        <v>168</v>
      </c>
      <c r="C6" s="566"/>
      <c r="D6" s="566"/>
      <c r="E6" s="566"/>
      <c r="F6" s="566"/>
      <c r="G6" s="566"/>
      <c r="H6" s="566"/>
      <c r="I6" s="566"/>
      <c r="J6" s="566"/>
      <c r="K6" s="567"/>
      <c r="L6" s="151" t="s">
        <v>169</v>
      </c>
      <c r="M6" s="568">
        <v>2024110010313</v>
      </c>
      <c r="N6" s="569"/>
      <c r="O6" s="570"/>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559" t="s">
        <v>6</v>
      </c>
      <c r="B8" s="151" t="s">
        <v>170</v>
      </c>
      <c r="C8" s="124"/>
      <c r="D8" s="151" t="s">
        <v>171</v>
      </c>
      <c r="E8" s="124"/>
      <c r="F8" s="151" t="s">
        <v>172</v>
      </c>
      <c r="G8" s="124"/>
      <c r="H8" s="151" t="s">
        <v>173</v>
      </c>
      <c r="I8" s="125"/>
      <c r="J8" s="543" t="s">
        <v>8</v>
      </c>
      <c r="K8" s="558"/>
      <c r="L8" s="150" t="s">
        <v>174</v>
      </c>
      <c r="M8" s="573"/>
      <c r="N8" s="573"/>
      <c r="O8" s="573"/>
    </row>
    <row r="9" spans="1:15" s="79" customFormat="1" ht="21.75" customHeight="1" thickBot="1">
      <c r="A9" s="559"/>
      <c r="B9" s="152" t="s">
        <v>175</v>
      </c>
      <c r="C9" s="124" t="s">
        <v>176</v>
      </c>
      <c r="D9" s="151" t="s">
        <v>177</v>
      </c>
      <c r="E9" s="124"/>
      <c r="F9" s="151" t="s">
        <v>178</v>
      </c>
      <c r="G9" s="125"/>
      <c r="H9" s="151" t="s">
        <v>179</v>
      </c>
      <c r="I9" s="125"/>
      <c r="J9" s="543"/>
      <c r="K9" s="558"/>
      <c r="L9" s="150" t="s">
        <v>180</v>
      </c>
      <c r="M9" s="573"/>
      <c r="N9" s="573"/>
      <c r="O9" s="573"/>
    </row>
    <row r="10" spans="1:15" s="79" customFormat="1" ht="21.75" customHeight="1" thickBot="1">
      <c r="A10" s="559"/>
      <c r="B10" s="151" t="s">
        <v>181</v>
      </c>
      <c r="C10" s="124"/>
      <c r="D10" s="151" t="s">
        <v>182</v>
      </c>
      <c r="E10" s="124"/>
      <c r="F10" s="151" t="s">
        <v>183</v>
      </c>
      <c r="G10" s="125"/>
      <c r="H10" s="151" t="s">
        <v>184</v>
      </c>
      <c r="I10" s="125"/>
      <c r="J10" s="543"/>
      <c r="K10" s="558"/>
      <c r="L10" s="150" t="s">
        <v>185</v>
      </c>
      <c r="M10" s="573" t="s">
        <v>176</v>
      </c>
      <c r="N10" s="573"/>
      <c r="O10" s="573"/>
    </row>
    <row r="11" spans="1:15" ht="15" customHeight="1" thickBot="1">
      <c r="A11" s="6"/>
      <c r="B11" s="7"/>
      <c r="C11" s="7"/>
      <c r="D11" s="9"/>
      <c r="E11" s="8"/>
      <c r="F11" s="8"/>
      <c r="G11" s="191"/>
      <c r="H11" s="191"/>
      <c r="I11" s="10"/>
      <c r="J11" s="10"/>
      <c r="K11" s="7"/>
      <c r="L11" s="7"/>
      <c r="M11" s="7"/>
      <c r="N11" s="7"/>
      <c r="O11" s="7"/>
    </row>
    <row r="12" spans="1:15" ht="15" customHeight="1">
      <c r="A12" s="562" t="s">
        <v>186</v>
      </c>
      <c r="B12" s="544" t="s">
        <v>278</v>
      </c>
      <c r="C12" s="545"/>
      <c r="D12" s="545"/>
      <c r="E12" s="545"/>
      <c r="F12" s="545"/>
      <c r="G12" s="545"/>
      <c r="H12" s="545"/>
      <c r="I12" s="545"/>
      <c r="J12" s="545"/>
      <c r="K12" s="545"/>
      <c r="L12" s="545"/>
      <c r="M12" s="545"/>
      <c r="N12" s="545"/>
      <c r="O12" s="546"/>
    </row>
    <row r="13" spans="1:15" ht="15" customHeight="1">
      <c r="A13" s="563"/>
      <c r="B13" s="547"/>
      <c r="C13" s="548"/>
      <c r="D13" s="548"/>
      <c r="E13" s="548"/>
      <c r="F13" s="548"/>
      <c r="G13" s="548"/>
      <c r="H13" s="548"/>
      <c r="I13" s="548"/>
      <c r="J13" s="548"/>
      <c r="K13" s="548"/>
      <c r="L13" s="548"/>
      <c r="M13" s="548"/>
      <c r="N13" s="548"/>
      <c r="O13" s="549"/>
    </row>
    <row r="14" spans="1:15" ht="15" customHeight="1" thickBot="1">
      <c r="A14" s="564"/>
      <c r="B14" s="550"/>
      <c r="C14" s="551"/>
      <c r="D14" s="551"/>
      <c r="E14" s="551"/>
      <c r="F14" s="551"/>
      <c r="G14" s="551"/>
      <c r="H14" s="551"/>
      <c r="I14" s="551"/>
      <c r="J14" s="551"/>
      <c r="K14" s="551"/>
      <c r="L14" s="551"/>
      <c r="M14" s="551"/>
      <c r="N14" s="551"/>
      <c r="O14" s="552"/>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553" t="s">
        <v>279</v>
      </c>
      <c r="C16" s="553"/>
      <c r="D16" s="553"/>
      <c r="E16" s="553"/>
      <c r="F16" s="553"/>
      <c r="G16" s="559" t="s">
        <v>15</v>
      </c>
      <c r="H16" s="559"/>
      <c r="I16" s="554" t="s">
        <v>280</v>
      </c>
      <c r="J16" s="554"/>
      <c r="K16" s="554"/>
      <c r="L16" s="554"/>
      <c r="M16" s="554"/>
      <c r="N16" s="554"/>
      <c r="O16" s="554"/>
    </row>
    <row r="17" spans="1:19" ht="9" customHeight="1">
      <c r="A17" s="14"/>
      <c r="B17" s="16"/>
      <c r="C17" s="15"/>
      <c r="D17" s="15"/>
      <c r="E17" s="15"/>
      <c r="F17" s="15"/>
      <c r="G17" s="16"/>
      <c r="H17" s="16"/>
      <c r="I17" s="16"/>
      <c r="J17" s="16"/>
      <c r="K17" s="16"/>
      <c r="L17" s="17"/>
      <c r="M17" s="17"/>
      <c r="N17" s="17"/>
      <c r="O17" s="17"/>
    </row>
    <row r="18" spans="1:19" ht="56.25" customHeight="1">
      <c r="A18" s="51" t="s">
        <v>17</v>
      </c>
      <c r="B18" s="680" t="s">
        <v>190</v>
      </c>
      <c r="C18" s="681"/>
      <c r="D18" s="681"/>
      <c r="E18" s="682"/>
      <c r="F18" s="51" t="s">
        <v>19</v>
      </c>
      <c r="G18" s="560" t="s">
        <v>191</v>
      </c>
      <c r="H18" s="560"/>
      <c r="I18" s="560"/>
      <c r="J18" s="51" t="s">
        <v>21</v>
      </c>
      <c r="K18" s="553" t="s">
        <v>192</v>
      </c>
      <c r="L18" s="553"/>
      <c r="M18" s="553"/>
      <c r="N18" s="553"/>
      <c r="O18" s="553"/>
    </row>
    <row r="19" spans="1:19" ht="9" customHeight="1">
      <c r="A19" s="5"/>
      <c r="B19" s="2"/>
      <c r="C19" s="2"/>
      <c r="D19" s="2"/>
      <c r="E19" s="2"/>
      <c r="F19" s="2"/>
      <c r="G19" s="2"/>
      <c r="H19" s="2"/>
      <c r="I19" s="2"/>
      <c r="J19" s="2"/>
      <c r="K19" s="2"/>
      <c r="L19" s="2"/>
      <c r="M19" s="2"/>
      <c r="N19" s="2"/>
      <c r="O19" s="2"/>
    </row>
    <row r="20" spans="1:19" ht="16.5" customHeight="1">
      <c r="A20" s="76"/>
      <c r="B20" s="77"/>
      <c r="C20" s="77"/>
      <c r="D20" s="77"/>
      <c r="E20" s="77"/>
      <c r="F20" s="77"/>
      <c r="G20" s="77"/>
      <c r="H20" s="77"/>
      <c r="I20" s="77"/>
      <c r="J20" s="77"/>
      <c r="K20" s="77"/>
      <c r="L20" s="77"/>
      <c r="M20" s="77"/>
      <c r="N20" s="77"/>
      <c r="O20" s="77"/>
    </row>
    <row r="21" spans="1:19" ht="32.1" customHeight="1" thickBot="1">
      <c r="A21" s="541" t="s">
        <v>23</v>
      </c>
      <c r="B21" s="542"/>
      <c r="C21" s="542"/>
      <c r="D21" s="542"/>
      <c r="E21" s="542"/>
      <c r="F21" s="542"/>
      <c r="G21" s="542"/>
      <c r="H21" s="542"/>
      <c r="I21" s="542"/>
      <c r="J21" s="542"/>
      <c r="K21" s="542"/>
      <c r="L21" s="542"/>
      <c r="M21" s="542"/>
      <c r="N21" s="542"/>
      <c r="O21" s="543"/>
    </row>
    <row r="22" spans="1:19" ht="32.1" customHeight="1" thickBot="1">
      <c r="A22" s="541" t="s">
        <v>193</v>
      </c>
      <c r="B22" s="542"/>
      <c r="C22" s="542"/>
      <c r="D22" s="542"/>
      <c r="E22" s="542"/>
      <c r="F22" s="542"/>
      <c r="G22" s="542"/>
      <c r="H22" s="542"/>
      <c r="I22" s="542"/>
      <c r="J22" s="542"/>
      <c r="K22" s="542"/>
      <c r="L22" s="542"/>
      <c r="M22" s="542"/>
      <c r="N22" s="542"/>
      <c r="O22" s="543"/>
    </row>
    <row r="23" spans="1:19" ht="32.1" customHeight="1" thickBot="1">
      <c r="A23" s="27"/>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9" ht="32.1" customHeight="1">
      <c r="A24" s="21" t="s">
        <v>24</v>
      </c>
      <c r="B24" s="364">
        <v>603014000</v>
      </c>
      <c r="C24" s="365">
        <v>8950000</v>
      </c>
      <c r="D24" s="365">
        <v>9000000</v>
      </c>
      <c r="E24" s="365">
        <v>0</v>
      </c>
      <c r="F24" s="365">
        <v>105514000</v>
      </c>
      <c r="G24" s="365">
        <v>0</v>
      </c>
      <c r="H24" s="365">
        <v>0</v>
      </c>
      <c r="I24" s="365">
        <v>0</v>
      </c>
      <c r="J24" s="365">
        <v>110936000</v>
      </c>
      <c r="K24" s="269">
        <v>0</v>
      </c>
      <c r="L24" s="270">
        <v>0</v>
      </c>
      <c r="M24" s="270">
        <v>0</v>
      </c>
      <c r="N24" s="356">
        <f>SUM(B24:M24)</f>
        <v>837414000</v>
      </c>
      <c r="O24" s="186">
        <v>1</v>
      </c>
    </row>
    <row r="25" spans="1:19" ht="32.1" customHeight="1">
      <c r="A25" s="21" t="s">
        <v>26</v>
      </c>
      <c r="B25" s="194">
        <v>591874000</v>
      </c>
      <c r="C25" s="188">
        <v>6636135</v>
      </c>
      <c r="D25" s="194">
        <v>-880000</v>
      </c>
      <c r="E25" s="194">
        <v>85448005</v>
      </c>
      <c r="F25" s="188">
        <v>0</v>
      </c>
      <c r="G25" s="188">
        <v>0</v>
      </c>
      <c r="H25" s="188">
        <v>0</v>
      </c>
      <c r="I25" s="188">
        <v>0</v>
      </c>
      <c r="J25" s="188">
        <v>0</v>
      </c>
      <c r="K25" s="343">
        <v>0</v>
      </c>
      <c r="L25" s="188">
        <v>0</v>
      </c>
      <c r="M25" s="188">
        <v>0</v>
      </c>
      <c r="N25" s="345">
        <f t="shared" ref="N25:N29" si="0">SUM(B25:M25)</f>
        <v>683078140</v>
      </c>
      <c r="O25" s="187">
        <f>N25/N24</f>
        <v>0.81569945092869234</v>
      </c>
    </row>
    <row r="26" spans="1:19" ht="32.1" customHeight="1">
      <c r="A26" s="21" t="s">
        <v>28</v>
      </c>
      <c r="B26" s="188">
        <v>0</v>
      </c>
      <c r="C26" s="188">
        <v>41813688</v>
      </c>
      <c r="D26" s="194">
        <v>48864185</v>
      </c>
      <c r="E26" s="270">
        <v>53288365</v>
      </c>
      <c r="F26" s="188">
        <v>56231334</v>
      </c>
      <c r="G26" s="188">
        <v>0</v>
      </c>
      <c r="H26" s="188">
        <v>0</v>
      </c>
      <c r="I26" s="188">
        <v>0</v>
      </c>
      <c r="J26" s="188">
        <v>0</v>
      </c>
      <c r="K26" s="343">
        <v>0</v>
      </c>
      <c r="L26" s="188">
        <v>0</v>
      </c>
      <c r="M26" s="188">
        <v>0</v>
      </c>
      <c r="N26" s="345">
        <f t="shared" si="0"/>
        <v>200197572</v>
      </c>
      <c r="O26" s="222">
        <f>N26/N24</f>
        <v>0.23906642592552788</v>
      </c>
      <c r="Q26" s="367"/>
    </row>
    <row r="27" spans="1:19" ht="32.1" customHeight="1">
      <c r="A27" s="21" t="s">
        <v>196</v>
      </c>
      <c r="B27" s="271">
        <v>0</v>
      </c>
      <c r="C27" s="271">
        <f>114577035-1650000</f>
        <v>112927035</v>
      </c>
      <c r="D27" s="272">
        <v>27805412</v>
      </c>
      <c r="E27" s="268">
        <v>40210063</v>
      </c>
      <c r="F27" s="223">
        <v>0</v>
      </c>
      <c r="G27" s="223">
        <v>0</v>
      </c>
      <c r="H27" s="223">
        <v>0</v>
      </c>
      <c r="I27" s="223">
        <v>0</v>
      </c>
      <c r="J27" s="223">
        <v>0</v>
      </c>
      <c r="K27" s="344">
        <v>0</v>
      </c>
      <c r="L27" s="223">
        <v>0</v>
      </c>
      <c r="M27" s="223">
        <v>0</v>
      </c>
      <c r="N27" s="345">
        <f t="shared" si="0"/>
        <v>180942510</v>
      </c>
      <c r="O27" s="224">
        <v>1</v>
      </c>
      <c r="Q27" s="368"/>
    </row>
    <row r="28" spans="1:19" ht="32.1" customHeight="1">
      <c r="A28" s="21" t="s">
        <v>197</v>
      </c>
      <c r="B28" s="188">
        <v>0</v>
      </c>
      <c r="C28" s="188">
        <v>0</v>
      </c>
      <c r="D28" s="194">
        <v>0</v>
      </c>
      <c r="E28" s="194">
        <v>0</v>
      </c>
      <c r="F28" s="188">
        <v>0</v>
      </c>
      <c r="G28" s="188">
        <v>0</v>
      </c>
      <c r="H28" s="188">
        <v>0</v>
      </c>
      <c r="I28" s="188">
        <v>0</v>
      </c>
      <c r="J28" s="188">
        <v>0</v>
      </c>
      <c r="K28" s="343">
        <v>0</v>
      </c>
      <c r="L28" s="188">
        <v>0</v>
      </c>
      <c r="M28" s="188">
        <v>0</v>
      </c>
      <c r="N28" s="345">
        <f t="shared" si="0"/>
        <v>0</v>
      </c>
      <c r="O28" s="225">
        <f>N28/N27</f>
        <v>0</v>
      </c>
      <c r="Q28" s="397"/>
      <c r="S28" s="398"/>
    </row>
    <row r="29" spans="1:19" ht="32.1" customHeight="1">
      <c r="A29" s="24" t="s">
        <v>34</v>
      </c>
      <c r="B29" s="189">
        <v>106425867</v>
      </c>
      <c r="C29" s="263">
        <v>31284744</v>
      </c>
      <c r="D29" s="263">
        <v>1575019</v>
      </c>
      <c r="E29" s="263">
        <v>1492121</v>
      </c>
      <c r="F29" s="189">
        <v>0</v>
      </c>
      <c r="G29" s="189">
        <v>0</v>
      </c>
      <c r="H29" s="189">
        <v>0</v>
      </c>
      <c r="I29" s="189">
        <v>0</v>
      </c>
      <c r="J29" s="189">
        <v>0</v>
      </c>
      <c r="K29" s="343">
        <v>0</v>
      </c>
      <c r="L29" s="189"/>
      <c r="M29" s="189">
        <v>0</v>
      </c>
      <c r="N29" s="346">
        <f t="shared" si="0"/>
        <v>140777751</v>
      </c>
      <c r="O29" s="190">
        <f>N29/N27</f>
        <v>0.77802474940797495</v>
      </c>
      <c r="Q29" s="397"/>
    </row>
    <row r="30" spans="1:19" s="26" customFormat="1" ht="16.5" customHeight="1">
      <c r="Q30" s="399"/>
    </row>
    <row r="31" spans="1:19" s="26" customFormat="1" ht="17.25" customHeight="1">
      <c r="N31" s="235"/>
    </row>
    <row r="32" spans="1:19" ht="5.25" customHeight="1" thickBot="1"/>
    <row r="33" spans="1:13" ht="48" customHeight="1" thickBot="1">
      <c r="A33" s="508" t="s">
        <v>198</v>
      </c>
      <c r="B33" s="509"/>
      <c r="C33" s="509"/>
      <c r="D33" s="509"/>
      <c r="E33" s="509"/>
      <c r="F33" s="509"/>
      <c r="G33" s="509"/>
      <c r="H33" s="509"/>
      <c r="I33" s="510"/>
      <c r="J33" s="30"/>
    </row>
    <row r="34" spans="1:13" ht="50.25" customHeight="1" thickBot="1">
      <c r="A34" s="38" t="s">
        <v>199</v>
      </c>
      <c r="B34" s="511" t="str">
        <f>+B12</f>
        <v>Ejecutar 1 estrategia para garantizar la operación tecnológica de los Centros de Inclusión Digital y sus aulas itinerantes</v>
      </c>
      <c r="C34" s="512"/>
      <c r="D34" s="512"/>
      <c r="E34" s="512"/>
      <c r="F34" s="512"/>
      <c r="G34" s="512"/>
      <c r="H34" s="512"/>
      <c r="I34" s="513"/>
      <c r="J34" s="28"/>
      <c r="M34" s="180"/>
    </row>
    <row r="35" spans="1:13" ht="18.75" customHeight="1" thickBot="1">
      <c r="A35" s="494" t="s">
        <v>39</v>
      </c>
      <c r="B35" s="85">
        <v>2024</v>
      </c>
      <c r="C35" s="85">
        <v>2025</v>
      </c>
      <c r="D35" s="85">
        <v>2026</v>
      </c>
      <c r="E35" s="85">
        <v>2027</v>
      </c>
      <c r="F35" s="85" t="s">
        <v>200</v>
      </c>
      <c r="G35" s="523" t="s">
        <v>41</v>
      </c>
      <c r="H35" s="523" t="s">
        <v>281</v>
      </c>
      <c r="I35" s="523"/>
      <c r="J35" s="28"/>
      <c r="M35" s="180"/>
    </row>
    <row r="36" spans="1:13" ht="50.25" customHeight="1" thickBot="1">
      <c r="A36" s="495"/>
      <c r="B36" s="172">
        <v>1</v>
      </c>
      <c r="C36" s="172">
        <v>1</v>
      </c>
      <c r="D36" s="172">
        <v>1</v>
      </c>
      <c r="E36" s="172">
        <v>1</v>
      </c>
      <c r="F36" s="173">
        <v>1</v>
      </c>
      <c r="G36" s="523"/>
      <c r="H36" s="523"/>
      <c r="I36" s="523"/>
      <c r="J36" s="28"/>
      <c r="M36" s="181"/>
    </row>
    <row r="37" spans="1:13" ht="52.5" customHeight="1" thickBot="1">
      <c r="A37" s="39" t="s">
        <v>43</v>
      </c>
      <c r="B37" s="514">
        <v>0.26</v>
      </c>
      <c r="C37" s="515"/>
      <c r="D37" s="520" t="s">
        <v>202</v>
      </c>
      <c r="E37" s="521"/>
      <c r="F37" s="521"/>
      <c r="G37" s="521"/>
      <c r="H37" s="521"/>
      <c r="I37" s="522"/>
    </row>
    <row r="38" spans="1:13" s="29" customFormat="1" ht="48" customHeight="1">
      <c r="A38" s="494" t="s">
        <v>203</v>
      </c>
      <c r="B38" s="39" t="s">
        <v>204</v>
      </c>
      <c r="C38" s="38" t="s">
        <v>87</v>
      </c>
      <c r="D38" s="480" t="s">
        <v>89</v>
      </c>
      <c r="E38" s="481"/>
      <c r="F38" s="480" t="s">
        <v>91</v>
      </c>
      <c r="G38" s="481"/>
      <c r="H38" s="40" t="s">
        <v>93</v>
      </c>
      <c r="I38" s="42" t="s">
        <v>94</v>
      </c>
      <c r="M38" s="182"/>
    </row>
    <row r="39" spans="1:13" ht="46.35" customHeight="1">
      <c r="A39" s="495"/>
      <c r="B39" s="174">
        <v>0</v>
      </c>
      <c r="C39" s="33">
        <v>0</v>
      </c>
      <c r="D39" s="496" t="s">
        <v>205</v>
      </c>
      <c r="E39" s="497"/>
      <c r="F39" s="496" t="s">
        <v>205</v>
      </c>
      <c r="G39" s="497"/>
      <c r="H39" s="184" t="s">
        <v>206</v>
      </c>
      <c r="I39" s="32"/>
      <c r="M39" s="180"/>
    </row>
    <row r="40" spans="1:13" s="29" customFormat="1" ht="46.35" customHeight="1">
      <c r="A40" s="494" t="s">
        <v>207</v>
      </c>
      <c r="B40" s="41" t="s">
        <v>204</v>
      </c>
      <c r="C40" s="40" t="s">
        <v>87</v>
      </c>
      <c r="D40" s="480" t="s">
        <v>89</v>
      </c>
      <c r="E40" s="481"/>
      <c r="F40" s="480" t="s">
        <v>91</v>
      </c>
      <c r="G40" s="481"/>
      <c r="H40" s="40" t="s">
        <v>93</v>
      </c>
      <c r="I40" s="42" t="s">
        <v>94</v>
      </c>
    </row>
    <row r="41" spans="1:13" ht="258.75" customHeight="1" thickBot="1">
      <c r="A41" s="495"/>
      <c r="B41" s="226">
        <v>0.1</v>
      </c>
      <c r="C41" s="33">
        <v>0.1</v>
      </c>
      <c r="D41" s="496" t="s">
        <v>282</v>
      </c>
      <c r="E41" s="497"/>
      <c r="F41" s="496" t="s">
        <v>283</v>
      </c>
      <c r="G41" s="497"/>
      <c r="H41" s="184" t="s">
        <v>210</v>
      </c>
      <c r="I41" s="401" t="s">
        <v>284</v>
      </c>
    </row>
    <row r="42" spans="1:13" s="29" customFormat="1" ht="86.25" customHeight="1" thickBot="1">
      <c r="A42" s="494" t="s">
        <v>212</v>
      </c>
      <c r="B42" s="41" t="s">
        <v>204</v>
      </c>
      <c r="C42" s="40" t="s">
        <v>87</v>
      </c>
      <c r="D42" s="480" t="s">
        <v>89</v>
      </c>
      <c r="E42" s="481"/>
      <c r="F42" s="480" t="s">
        <v>91</v>
      </c>
      <c r="G42" s="481"/>
      <c r="H42" s="40" t="s">
        <v>93</v>
      </c>
      <c r="I42" s="42" t="s">
        <v>94</v>
      </c>
    </row>
    <row r="43" spans="1:13" ht="260.85000000000002" customHeight="1" thickBot="1">
      <c r="A43" s="495"/>
      <c r="B43" s="226">
        <v>0.1</v>
      </c>
      <c r="C43" s="413">
        <v>0.1</v>
      </c>
      <c r="D43" s="650" t="s">
        <v>285</v>
      </c>
      <c r="E43" s="651"/>
      <c r="F43" s="642" t="s">
        <v>286</v>
      </c>
      <c r="G43" s="644"/>
      <c r="H43" s="414" t="s">
        <v>210</v>
      </c>
      <c r="I43" s="415" t="s">
        <v>287</v>
      </c>
    </row>
    <row r="44" spans="1:13" s="29" customFormat="1" ht="46.35" customHeight="1" thickBot="1">
      <c r="A44" s="494" t="s">
        <v>216</v>
      </c>
      <c r="B44" s="41" t="s">
        <v>204</v>
      </c>
      <c r="C44" s="41" t="s">
        <v>87</v>
      </c>
      <c r="D44" s="480" t="s">
        <v>89</v>
      </c>
      <c r="E44" s="481"/>
      <c r="F44" s="480" t="s">
        <v>91</v>
      </c>
      <c r="G44" s="481"/>
      <c r="H44" s="40" t="s">
        <v>93</v>
      </c>
      <c r="I44" s="40" t="s">
        <v>94</v>
      </c>
    </row>
    <row r="45" spans="1:13" ht="288.75" customHeight="1" thickBot="1">
      <c r="A45" s="495"/>
      <c r="B45" s="226">
        <v>0.1</v>
      </c>
      <c r="C45" s="33">
        <v>0.1</v>
      </c>
      <c r="D45" s="678" t="s">
        <v>288</v>
      </c>
      <c r="E45" s="679"/>
      <c r="F45" s="498" t="s">
        <v>289</v>
      </c>
      <c r="G45" s="499"/>
      <c r="H45" s="184" t="s">
        <v>210</v>
      </c>
      <c r="I45" s="429" t="s">
        <v>290</v>
      </c>
    </row>
    <row r="46" spans="1:13" s="29" customFormat="1" ht="46.35" customHeight="1" thickBot="1">
      <c r="A46" s="494" t="s">
        <v>220</v>
      </c>
      <c r="B46" s="41" t="s">
        <v>204</v>
      </c>
      <c r="C46" s="40" t="s">
        <v>87</v>
      </c>
      <c r="D46" s="480" t="s">
        <v>89</v>
      </c>
      <c r="E46" s="481"/>
      <c r="F46" s="480" t="s">
        <v>91</v>
      </c>
      <c r="G46" s="481"/>
      <c r="H46" s="40" t="s">
        <v>93</v>
      </c>
      <c r="I46" s="42" t="s">
        <v>94</v>
      </c>
    </row>
    <row r="47" spans="1:13" ht="375" customHeight="1" thickBot="1">
      <c r="A47" s="495"/>
      <c r="B47" s="226">
        <v>0.1</v>
      </c>
      <c r="C47" s="33">
        <v>0.1</v>
      </c>
      <c r="D47" s="498" t="s">
        <v>291</v>
      </c>
      <c r="E47" s="649"/>
      <c r="F47" s="496" t="s">
        <v>292</v>
      </c>
      <c r="G47" s="497"/>
      <c r="H47" s="184" t="s">
        <v>210</v>
      </c>
      <c r="I47" s="278" t="s">
        <v>293</v>
      </c>
    </row>
    <row r="48" spans="1:13" s="29" customFormat="1" ht="46.35" customHeight="1" thickBot="1">
      <c r="A48" s="494" t="s">
        <v>224</v>
      </c>
      <c r="B48" s="41" t="s">
        <v>204</v>
      </c>
      <c r="C48" s="40" t="s">
        <v>87</v>
      </c>
      <c r="D48" s="480" t="s">
        <v>89</v>
      </c>
      <c r="E48" s="481"/>
      <c r="F48" s="480" t="s">
        <v>91</v>
      </c>
      <c r="G48" s="481"/>
      <c r="H48" s="40" t="s">
        <v>93</v>
      </c>
      <c r="I48" s="42" t="s">
        <v>94</v>
      </c>
    </row>
    <row r="49" spans="1:9" ht="46.35" customHeight="1" thickBot="1">
      <c r="A49" s="495"/>
      <c r="B49" s="226">
        <v>0.1</v>
      </c>
      <c r="C49" s="34"/>
      <c r="D49" s="506"/>
      <c r="E49" s="646"/>
      <c r="F49" s="498"/>
      <c r="G49" s="499"/>
      <c r="H49" s="184"/>
      <c r="I49" s="278"/>
    </row>
    <row r="50" spans="1:9" ht="46.35" customHeight="1" thickBot="1">
      <c r="A50" s="494" t="s">
        <v>225</v>
      </c>
      <c r="B50" s="40" t="s">
        <v>204</v>
      </c>
      <c r="C50" s="38" t="s">
        <v>87</v>
      </c>
      <c r="D50" s="480" t="s">
        <v>89</v>
      </c>
      <c r="E50" s="481"/>
      <c r="F50" s="480" t="s">
        <v>91</v>
      </c>
      <c r="G50" s="481"/>
      <c r="H50" s="40" t="s">
        <v>93</v>
      </c>
      <c r="I50" s="42" t="s">
        <v>94</v>
      </c>
    </row>
    <row r="51" spans="1:9" ht="46.35" customHeight="1" thickBot="1">
      <c r="A51" s="495"/>
      <c r="B51" s="226">
        <v>0.1</v>
      </c>
      <c r="C51" s="296"/>
      <c r="D51" s="506"/>
      <c r="E51" s="646"/>
      <c r="F51" s="498"/>
      <c r="G51" s="499"/>
      <c r="H51" s="184"/>
      <c r="I51" s="184"/>
    </row>
    <row r="52" spans="1:9" ht="46.35" customHeight="1" thickBot="1">
      <c r="A52" s="494" t="s">
        <v>226</v>
      </c>
      <c r="B52" s="40" t="s">
        <v>204</v>
      </c>
      <c r="C52" s="38" t="s">
        <v>87</v>
      </c>
      <c r="D52" s="480" t="s">
        <v>89</v>
      </c>
      <c r="E52" s="481"/>
      <c r="F52" s="480" t="s">
        <v>91</v>
      </c>
      <c r="G52" s="481"/>
      <c r="H52" s="40" t="s">
        <v>93</v>
      </c>
      <c r="I52" s="42" t="s">
        <v>94</v>
      </c>
    </row>
    <row r="53" spans="1:9" ht="46.35" customHeight="1" thickBot="1">
      <c r="A53" s="495"/>
      <c r="B53" s="226">
        <v>0.1</v>
      </c>
      <c r="C53" s="34"/>
      <c r="D53" s="673"/>
      <c r="E53" s="674"/>
      <c r="F53" s="496"/>
      <c r="G53" s="497"/>
      <c r="H53" s="184"/>
      <c r="I53" s="184"/>
    </row>
    <row r="54" spans="1:9" ht="46.35" customHeight="1" thickBot="1">
      <c r="A54" s="494" t="s">
        <v>227</v>
      </c>
      <c r="B54" s="40" t="s">
        <v>204</v>
      </c>
      <c r="C54" s="38" t="s">
        <v>87</v>
      </c>
      <c r="D54" s="480" t="s">
        <v>89</v>
      </c>
      <c r="E54" s="481"/>
      <c r="F54" s="480" t="s">
        <v>91</v>
      </c>
      <c r="G54" s="481"/>
      <c r="H54" s="40" t="s">
        <v>93</v>
      </c>
      <c r="I54" s="42" t="s">
        <v>94</v>
      </c>
    </row>
    <row r="55" spans="1:9" ht="46.35" customHeight="1" thickBot="1">
      <c r="A55" s="495"/>
      <c r="B55" s="226">
        <v>0.1</v>
      </c>
      <c r="C55" s="34"/>
      <c r="D55" s="673"/>
      <c r="E55" s="674"/>
      <c r="F55" s="496"/>
      <c r="G55" s="497"/>
      <c r="H55" s="184"/>
      <c r="I55" s="184"/>
    </row>
    <row r="56" spans="1:9" ht="46.35" customHeight="1" thickBot="1">
      <c r="A56" s="494" t="s">
        <v>228</v>
      </c>
      <c r="B56" s="40" t="s">
        <v>204</v>
      </c>
      <c r="C56" s="38" t="s">
        <v>87</v>
      </c>
      <c r="D56" s="480" t="s">
        <v>89</v>
      </c>
      <c r="E56" s="481"/>
      <c r="F56" s="480" t="s">
        <v>91</v>
      </c>
      <c r="G56" s="481"/>
      <c r="H56" s="40" t="s">
        <v>93</v>
      </c>
      <c r="I56" s="42"/>
    </row>
    <row r="57" spans="1:9" ht="46.35" customHeight="1" thickBot="1">
      <c r="A57" s="495"/>
      <c r="B57" s="226">
        <v>0.1</v>
      </c>
      <c r="C57" s="359"/>
      <c r="D57" s="673"/>
      <c r="E57" s="674"/>
      <c r="F57" s="496"/>
      <c r="G57" s="675"/>
      <c r="H57" s="184"/>
      <c r="I57" s="330"/>
    </row>
    <row r="58" spans="1:9" ht="46.35" customHeight="1" thickBot="1">
      <c r="A58" s="494" t="s">
        <v>229</v>
      </c>
      <c r="B58" s="40" t="s">
        <v>204</v>
      </c>
      <c r="C58" s="38" t="s">
        <v>87</v>
      </c>
      <c r="D58" s="480" t="s">
        <v>89</v>
      </c>
      <c r="E58" s="481"/>
      <c r="F58" s="676" t="s">
        <v>91</v>
      </c>
      <c r="G58" s="677"/>
      <c r="H58" s="40" t="s">
        <v>93</v>
      </c>
      <c r="I58" s="42"/>
    </row>
    <row r="59" spans="1:9" ht="46.35" customHeight="1" thickBot="1">
      <c r="A59" s="495"/>
      <c r="B59" s="226">
        <v>0.1</v>
      </c>
      <c r="C59" s="358"/>
      <c r="D59" s="496"/>
      <c r="E59" s="675"/>
      <c r="F59" s="496"/>
      <c r="G59" s="675"/>
      <c r="H59" s="184"/>
      <c r="I59" s="278"/>
    </row>
    <row r="60" spans="1:9" ht="46.35" customHeight="1" thickBot="1">
      <c r="A60" s="494" t="s">
        <v>230</v>
      </c>
      <c r="B60" s="40" t="s">
        <v>204</v>
      </c>
      <c r="C60" s="38" t="s">
        <v>87</v>
      </c>
      <c r="D60" s="480" t="s">
        <v>89</v>
      </c>
      <c r="E60" s="481"/>
      <c r="F60" s="670" t="s">
        <v>91</v>
      </c>
      <c r="G60" s="671"/>
      <c r="H60" s="40" t="s">
        <v>93</v>
      </c>
      <c r="I60" s="42"/>
    </row>
    <row r="61" spans="1:9" ht="46.35" customHeight="1" thickBot="1">
      <c r="A61" s="495"/>
      <c r="B61" s="227">
        <v>0</v>
      </c>
      <c r="C61" s="34"/>
      <c r="D61" s="672"/>
      <c r="E61" s="649"/>
      <c r="F61" s="672"/>
      <c r="G61" s="649"/>
      <c r="H61" s="184"/>
      <c r="I61" s="184"/>
    </row>
    <row r="62" spans="1:9">
      <c r="B62" s="178">
        <f>+B59+B57+B55+B53+B51+B49+B47+B45+B43+B41</f>
        <v>0.99999999999999989</v>
      </c>
      <c r="C62" s="293">
        <f>+C59+C57+C55+C53+C51+C49+C47+C45+C43+C41</f>
        <v>0.4</v>
      </c>
    </row>
    <row r="64" spans="1:9" s="28" customFormat="1" ht="30" customHeight="1">
      <c r="A64" s="1"/>
      <c r="B64" s="1"/>
      <c r="C64" s="1"/>
      <c r="D64" s="1"/>
      <c r="E64" s="1"/>
      <c r="F64" s="1"/>
      <c r="G64" s="1"/>
      <c r="H64" s="1"/>
      <c r="I64" s="1"/>
    </row>
    <row r="65" spans="1:9" ht="34.5" customHeight="1">
      <c r="A65" s="576" t="s">
        <v>57</v>
      </c>
      <c r="B65" s="576"/>
      <c r="C65" s="576"/>
      <c r="D65" s="576"/>
      <c r="E65" s="576"/>
      <c r="F65" s="576"/>
      <c r="G65" s="576"/>
      <c r="H65" s="576"/>
      <c r="I65" s="576"/>
    </row>
    <row r="66" spans="1:9" ht="67.5" customHeight="1">
      <c r="A66" s="43" t="s">
        <v>58</v>
      </c>
      <c r="B66" s="490" t="s">
        <v>294</v>
      </c>
      <c r="C66" s="491"/>
      <c r="D66" s="490" t="s">
        <v>295</v>
      </c>
      <c r="E66" s="491"/>
      <c r="F66" s="490" t="s">
        <v>296</v>
      </c>
      <c r="G66" s="491"/>
      <c r="H66" s="577" t="s">
        <v>234</v>
      </c>
      <c r="I66" s="578"/>
    </row>
    <row r="67" spans="1:9" ht="45.75" customHeight="1">
      <c r="A67" s="43" t="s">
        <v>235</v>
      </c>
      <c r="B67" s="668">
        <v>0.15</v>
      </c>
      <c r="C67" s="669"/>
      <c r="D67" s="638">
        <v>0.11</v>
      </c>
      <c r="E67" s="639"/>
      <c r="F67" s="638"/>
      <c r="G67" s="639"/>
      <c r="H67" s="583"/>
      <c r="I67" s="584"/>
    </row>
    <row r="68" spans="1:9" ht="30" customHeight="1">
      <c r="A68" s="574" t="s">
        <v>170</v>
      </c>
      <c r="B68" s="90" t="s">
        <v>85</v>
      </c>
      <c r="C68" s="90" t="s">
        <v>87</v>
      </c>
      <c r="D68" s="90" t="s">
        <v>85</v>
      </c>
      <c r="E68" s="90" t="s">
        <v>87</v>
      </c>
      <c r="F68" s="90" t="s">
        <v>85</v>
      </c>
      <c r="G68" s="90" t="s">
        <v>87</v>
      </c>
      <c r="H68" s="90" t="s">
        <v>85</v>
      </c>
      <c r="I68" s="90" t="s">
        <v>87</v>
      </c>
    </row>
    <row r="69" spans="1:9" ht="30" customHeight="1">
      <c r="A69" s="575"/>
      <c r="B69" s="45">
        <v>0</v>
      </c>
      <c r="C69" s="45">
        <v>0</v>
      </c>
      <c r="D69" s="45">
        <v>0</v>
      </c>
      <c r="E69" s="45">
        <v>0</v>
      </c>
      <c r="F69" s="45"/>
      <c r="G69" s="45"/>
      <c r="H69" s="49"/>
      <c r="I69" s="45"/>
    </row>
    <row r="70" spans="1:9" ht="36" customHeight="1">
      <c r="A70" s="43" t="s">
        <v>236</v>
      </c>
      <c r="B70" s="488" t="s">
        <v>205</v>
      </c>
      <c r="C70" s="489"/>
      <c r="D70" s="488" t="s">
        <v>205</v>
      </c>
      <c r="E70" s="489"/>
      <c r="F70" s="488"/>
      <c r="G70" s="489"/>
      <c r="H70" s="579"/>
      <c r="I70" s="580"/>
    </row>
    <row r="71" spans="1:9" ht="36" customHeight="1">
      <c r="A71" s="43" t="s">
        <v>237</v>
      </c>
      <c r="B71" s="488" t="s">
        <v>238</v>
      </c>
      <c r="C71" s="489"/>
      <c r="D71" s="488" t="s">
        <v>238</v>
      </c>
      <c r="E71" s="489"/>
      <c r="F71" s="488"/>
      <c r="G71" s="489"/>
      <c r="H71" s="470"/>
      <c r="I71" s="471"/>
    </row>
    <row r="72" spans="1:9" ht="36" customHeight="1">
      <c r="A72" s="574" t="s">
        <v>171</v>
      </c>
      <c r="B72" s="90" t="s">
        <v>85</v>
      </c>
      <c r="C72" s="90" t="s">
        <v>87</v>
      </c>
      <c r="D72" s="90" t="s">
        <v>85</v>
      </c>
      <c r="E72" s="90" t="s">
        <v>87</v>
      </c>
      <c r="F72" s="90" t="s">
        <v>85</v>
      </c>
      <c r="G72" s="90" t="s">
        <v>87</v>
      </c>
      <c r="H72" s="90" t="s">
        <v>85</v>
      </c>
      <c r="I72" s="90" t="s">
        <v>87</v>
      </c>
    </row>
    <row r="73" spans="1:9" ht="36" customHeight="1">
      <c r="A73" s="575"/>
      <c r="B73" s="45">
        <v>0</v>
      </c>
      <c r="C73" s="45">
        <v>0</v>
      </c>
      <c r="D73" s="45">
        <v>0</v>
      </c>
      <c r="E73" s="45">
        <v>0</v>
      </c>
      <c r="F73" s="45"/>
      <c r="G73" s="46"/>
      <c r="H73" s="49"/>
      <c r="I73" s="46"/>
    </row>
    <row r="74" spans="1:9" ht="36" customHeight="1">
      <c r="A74" s="43" t="s">
        <v>236</v>
      </c>
      <c r="B74" s="488" t="s">
        <v>205</v>
      </c>
      <c r="C74" s="489"/>
      <c r="D74" s="488" t="s">
        <v>205</v>
      </c>
      <c r="E74" s="489"/>
      <c r="F74" s="488"/>
      <c r="G74" s="489"/>
      <c r="H74" s="527"/>
      <c r="I74" s="528"/>
    </row>
    <row r="75" spans="1:9" ht="36" customHeight="1">
      <c r="A75" s="43" t="s">
        <v>237</v>
      </c>
      <c r="B75" s="488" t="s">
        <v>238</v>
      </c>
      <c r="C75" s="489"/>
      <c r="D75" s="488" t="s">
        <v>238</v>
      </c>
      <c r="E75" s="489"/>
      <c r="F75" s="488"/>
      <c r="G75" s="489"/>
      <c r="H75" s="470"/>
      <c r="I75" s="471"/>
    </row>
    <row r="76" spans="1:9" ht="36" customHeight="1">
      <c r="A76" s="574" t="s">
        <v>172</v>
      </c>
      <c r="B76" s="90" t="s">
        <v>85</v>
      </c>
      <c r="C76" s="90" t="s">
        <v>87</v>
      </c>
      <c r="D76" s="90" t="s">
        <v>85</v>
      </c>
      <c r="E76" s="90" t="s">
        <v>87</v>
      </c>
      <c r="F76" s="90" t="s">
        <v>85</v>
      </c>
      <c r="G76" s="90" t="s">
        <v>87</v>
      </c>
      <c r="H76" s="90" t="s">
        <v>85</v>
      </c>
      <c r="I76" s="90" t="s">
        <v>87</v>
      </c>
    </row>
    <row r="77" spans="1:9" ht="36" customHeight="1">
      <c r="A77" s="575"/>
      <c r="B77" s="45">
        <v>0.25</v>
      </c>
      <c r="C77" s="45">
        <v>0.25</v>
      </c>
      <c r="D77" s="45">
        <v>0.1</v>
      </c>
      <c r="E77" s="45">
        <v>0.1</v>
      </c>
      <c r="F77" s="45"/>
      <c r="G77" s="46"/>
      <c r="H77" s="49"/>
      <c r="I77" s="46"/>
    </row>
    <row r="78" spans="1:9" ht="246" customHeight="1">
      <c r="A78" s="43" t="s">
        <v>236</v>
      </c>
      <c r="B78" s="665" t="s">
        <v>297</v>
      </c>
      <c r="C78" s="666"/>
      <c r="D78" s="665" t="s">
        <v>298</v>
      </c>
      <c r="E78" s="666"/>
      <c r="F78" s="660"/>
      <c r="G78" s="661"/>
      <c r="H78" s="470"/>
      <c r="I78" s="471"/>
    </row>
    <row r="79" spans="1:9" ht="148.5" customHeight="1">
      <c r="A79" s="43" t="s">
        <v>237</v>
      </c>
      <c r="B79" s="667" t="s">
        <v>299</v>
      </c>
      <c r="C79" s="666"/>
      <c r="D79" s="665" t="s">
        <v>300</v>
      </c>
      <c r="E79" s="666"/>
      <c r="F79" s="525"/>
      <c r="G79" s="526"/>
      <c r="H79" s="470"/>
      <c r="I79" s="471"/>
    </row>
    <row r="80" spans="1:9" ht="36" customHeight="1">
      <c r="A80" s="574" t="s">
        <v>173</v>
      </c>
      <c r="B80" s="90" t="s">
        <v>85</v>
      </c>
      <c r="C80" s="90" t="s">
        <v>87</v>
      </c>
      <c r="D80" s="90" t="s">
        <v>85</v>
      </c>
      <c r="E80" s="90" t="s">
        <v>87</v>
      </c>
      <c r="F80" s="90" t="s">
        <v>85</v>
      </c>
      <c r="G80" s="90" t="s">
        <v>87</v>
      </c>
      <c r="H80" s="90" t="s">
        <v>85</v>
      </c>
      <c r="I80" s="90" t="s">
        <v>87</v>
      </c>
    </row>
    <row r="81" spans="1:9" ht="36" customHeight="1">
      <c r="A81" s="575"/>
      <c r="B81" s="45">
        <v>0</v>
      </c>
      <c r="C81" s="45">
        <v>0</v>
      </c>
      <c r="D81" s="45">
        <v>0</v>
      </c>
      <c r="E81" s="45">
        <v>0</v>
      </c>
      <c r="F81" s="45">
        <v>0</v>
      </c>
      <c r="G81" s="46">
        <v>0</v>
      </c>
      <c r="H81" s="49"/>
      <c r="I81" s="46"/>
    </row>
    <row r="82" spans="1:9" ht="36" customHeight="1">
      <c r="A82" s="43" t="s">
        <v>236</v>
      </c>
      <c r="B82" s="488" t="s">
        <v>205</v>
      </c>
      <c r="C82" s="489"/>
      <c r="D82" s="660" t="s">
        <v>205</v>
      </c>
      <c r="E82" s="661"/>
      <c r="F82" s="657"/>
      <c r="G82" s="658"/>
      <c r="H82" s="470"/>
      <c r="I82" s="471"/>
    </row>
    <row r="83" spans="1:9" ht="36" customHeight="1">
      <c r="A83" s="43" t="s">
        <v>237</v>
      </c>
      <c r="B83" s="663"/>
      <c r="C83" s="664"/>
      <c r="D83" s="488"/>
      <c r="E83" s="489"/>
      <c r="F83" s="488"/>
      <c r="G83" s="489"/>
      <c r="H83" s="470"/>
      <c r="I83" s="471"/>
    </row>
    <row r="84" spans="1:9" ht="36" customHeight="1">
      <c r="A84" s="574" t="s">
        <v>175</v>
      </c>
      <c r="B84" s="90" t="s">
        <v>85</v>
      </c>
      <c r="C84" s="90" t="s">
        <v>87</v>
      </c>
      <c r="D84" s="90" t="s">
        <v>85</v>
      </c>
      <c r="E84" s="90" t="s">
        <v>87</v>
      </c>
      <c r="F84" s="90" t="s">
        <v>85</v>
      </c>
      <c r="G84" s="90" t="s">
        <v>87</v>
      </c>
      <c r="H84" s="90" t="s">
        <v>85</v>
      </c>
      <c r="I84" s="90" t="s">
        <v>87</v>
      </c>
    </row>
    <row r="85" spans="1:9" ht="36" customHeight="1">
      <c r="A85" s="575"/>
      <c r="B85" s="45">
        <v>0</v>
      </c>
      <c r="C85" s="45">
        <v>0</v>
      </c>
      <c r="D85" s="45">
        <v>0</v>
      </c>
      <c r="E85" s="45">
        <v>0</v>
      </c>
      <c r="F85" s="45">
        <v>0</v>
      </c>
      <c r="G85" s="46">
        <v>0</v>
      </c>
      <c r="H85" s="49"/>
      <c r="I85" s="46"/>
    </row>
    <row r="86" spans="1:9" ht="36" customHeight="1">
      <c r="A86" s="43" t="s">
        <v>236</v>
      </c>
      <c r="B86" s="488" t="s">
        <v>205</v>
      </c>
      <c r="C86" s="489"/>
      <c r="D86" s="660" t="s">
        <v>205</v>
      </c>
      <c r="E86" s="661"/>
      <c r="F86" s="662"/>
      <c r="G86" s="662"/>
      <c r="H86" s="524"/>
      <c r="I86" s="524"/>
    </row>
    <row r="87" spans="1:9" ht="36" customHeight="1">
      <c r="A87" s="43" t="s">
        <v>237</v>
      </c>
      <c r="B87" s="663"/>
      <c r="C87" s="664"/>
      <c r="D87" s="663"/>
      <c r="E87" s="664"/>
      <c r="F87" s="488"/>
      <c r="G87" s="463"/>
      <c r="H87" s="586"/>
      <c r="I87" s="463"/>
    </row>
    <row r="88" spans="1:9" ht="36" customHeight="1">
      <c r="A88" s="574" t="s">
        <v>177</v>
      </c>
      <c r="B88" s="90" t="s">
        <v>85</v>
      </c>
      <c r="C88" s="90" t="s">
        <v>87</v>
      </c>
      <c r="D88" s="90" t="s">
        <v>85</v>
      </c>
      <c r="E88" s="90" t="s">
        <v>87</v>
      </c>
      <c r="F88" s="90" t="s">
        <v>85</v>
      </c>
      <c r="G88" s="90" t="s">
        <v>87</v>
      </c>
      <c r="H88" s="90" t="s">
        <v>85</v>
      </c>
      <c r="I88" s="90" t="s">
        <v>87</v>
      </c>
    </row>
    <row r="89" spans="1:9" ht="36" customHeight="1">
      <c r="A89" s="575"/>
      <c r="B89" s="45">
        <v>0.25</v>
      </c>
      <c r="C89" s="47">
        <v>0</v>
      </c>
      <c r="D89" s="45">
        <v>0.4</v>
      </c>
      <c r="E89" s="45">
        <v>0</v>
      </c>
      <c r="F89" s="45">
        <v>0</v>
      </c>
      <c r="G89" s="46">
        <v>0</v>
      </c>
      <c r="H89" s="49"/>
      <c r="I89" s="46"/>
    </row>
    <row r="90" spans="1:9" ht="36" customHeight="1">
      <c r="A90" s="43" t="s">
        <v>236</v>
      </c>
      <c r="B90" s="612"/>
      <c r="C90" s="654"/>
      <c r="D90" s="611"/>
      <c r="E90" s="611"/>
      <c r="F90" s="612"/>
      <c r="G90" s="612"/>
      <c r="H90" s="459"/>
      <c r="I90" s="459"/>
    </row>
    <row r="91" spans="1:9" ht="36" customHeight="1">
      <c r="A91" s="43" t="s">
        <v>237</v>
      </c>
      <c r="B91" s="488"/>
      <c r="C91" s="463"/>
      <c r="D91" s="488"/>
      <c r="E91" s="489"/>
      <c r="F91" s="488"/>
      <c r="G91" s="463"/>
      <c r="H91" s="586"/>
      <c r="I91" s="463"/>
    </row>
    <row r="92" spans="1:9" ht="36" customHeight="1">
      <c r="A92" s="574" t="s">
        <v>178</v>
      </c>
      <c r="B92" s="90" t="s">
        <v>85</v>
      </c>
      <c r="C92" s="90" t="s">
        <v>87</v>
      </c>
      <c r="D92" s="90" t="s">
        <v>85</v>
      </c>
      <c r="E92" s="90" t="s">
        <v>87</v>
      </c>
      <c r="F92" s="90" t="s">
        <v>85</v>
      </c>
      <c r="G92" s="90" t="s">
        <v>87</v>
      </c>
      <c r="H92" s="90" t="s">
        <v>85</v>
      </c>
      <c r="I92" s="90" t="s">
        <v>87</v>
      </c>
    </row>
    <row r="93" spans="1:9" ht="36" customHeight="1">
      <c r="A93" s="575"/>
      <c r="B93" s="45">
        <v>0</v>
      </c>
      <c r="C93" s="47">
        <v>0</v>
      </c>
      <c r="D93" s="45">
        <v>0</v>
      </c>
      <c r="E93" s="45">
        <v>0</v>
      </c>
      <c r="F93" s="45">
        <v>0</v>
      </c>
      <c r="G93" s="46">
        <v>0</v>
      </c>
      <c r="H93" s="49"/>
      <c r="I93" s="46"/>
    </row>
    <row r="94" spans="1:9" ht="36" customHeight="1">
      <c r="A94" s="43" t="s">
        <v>236</v>
      </c>
      <c r="B94" s="611"/>
      <c r="C94" s="611"/>
      <c r="D94" s="611"/>
      <c r="E94" s="611"/>
      <c r="F94" s="659"/>
      <c r="G94" s="659"/>
      <c r="H94" s="459"/>
      <c r="I94" s="459"/>
    </row>
    <row r="95" spans="1:9" ht="36" customHeight="1">
      <c r="A95" s="43" t="s">
        <v>237</v>
      </c>
      <c r="B95" s="611"/>
      <c r="C95" s="611"/>
      <c r="D95" s="611"/>
      <c r="E95" s="611"/>
      <c r="F95" s="488"/>
      <c r="G95" s="463"/>
      <c r="H95" s="586"/>
      <c r="I95" s="463"/>
    </row>
    <row r="96" spans="1:9" ht="36" customHeight="1">
      <c r="A96" s="574" t="s">
        <v>179</v>
      </c>
      <c r="B96" s="90" t="s">
        <v>85</v>
      </c>
      <c r="C96" s="90" t="s">
        <v>87</v>
      </c>
      <c r="D96" s="90" t="s">
        <v>85</v>
      </c>
      <c r="E96" s="90" t="s">
        <v>87</v>
      </c>
      <c r="F96" s="90" t="s">
        <v>85</v>
      </c>
      <c r="G96" s="90" t="s">
        <v>87</v>
      </c>
      <c r="H96" s="90" t="s">
        <v>85</v>
      </c>
      <c r="I96" s="90" t="s">
        <v>87</v>
      </c>
    </row>
    <row r="97" spans="1:9" ht="36" customHeight="1">
      <c r="A97" s="575"/>
      <c r="B97" s="45">
        <v>0</v>
      </c>
      <c r="C97" s="47">
        <v>0</v>
      </c>
      <c r="D97" s="45">
        <v>0</v>
      </c>
      <c r="E97" s="45">
        <v>0</v>
      </c>
      <c r="F97" s="45">
        <v>0</v>
      </c>
      <c r="G97" s="46">
        <v>0</v>
      </c>
      <c r="H97" s="49"/>
      <c r="I97" s="46"/>
    </row>
    <row r="98" spans="1:9" ht="36" customHeight="1">
      <c r="A98" s="43" t="s">
        <v>236</v>
      </c>
      <c r="B98" s="624"/>
      <c r="C98" s="624"/>
      <c r="D98" s="652"/>
      <c r="E98" s="653"/>
      <c r="F98" s="612"/>
      <c r="G98" s="654"/>
      <c r="H98" s="459"/>
      <c r="I98" s="459"/>
    </row>
    <row r="99" spans="1:9" ht="36" customHeight="1">
      <c r="A99" s="43" t="s">
        <v>237</v>
      </c>
      <c r="B99" s="488"/>
      <c r="C99" s="489"/>
      <c r="D99" s="488"/>
      <c r="E99" s="489"/>
      <c r="F99" s="488"/>
      <c r="G99" s="463"/>
      <c r="H99" s="586"/>
      <c r="I99" s="463"/>
    </row>
    <row r="100" spans="1:9" ht="36" customHeight="1">
      <c r="A100" s="574" t="s">
        <v>181</v>
      </c>
      <c r="B100" s="90" t="s">
        <v>85</v>
      </c>
      <c r="C100" s="90" t="s">
        <v>87</v>
      </c>
      <c r="D100" s="90" t="s">
        <v>85</v>
      </c>
      <c r="E100" s="90" t="s">
        <v>87</v>
      </c>
      <c r="F100" s="90" t="s">
        <v>85</v>
      </c>
      <c r="G100" s="90" t="s">
        <v>87</v>
      </c>
      <c r="H100" s="90" t="s">
        <v>85</v>
      </c>
      <c r="I100" s="90" t="s">
        <v>87</v>
      </c>
    </row>
    <row r="101" spans="1:9" ht="36" customHeight="1">
      <c r="A101" s="575"/>
      <c r="B101" s="45">
        <v>0.25</v>
      </c>
      <c r="C101" s="283">
        <v>0</v>
      </c>
      <c r="D101" s="45">
        <v>0</v>
      </c>
      <c r="E101" s="45">
        <v>0</v>
      </c>
      <c r="F101" s="45">
        <v>0</v>
      </c>
      <c r="G101" s="46">
        <v>0</v>
      </c>
      <c r="H101" s="49"/>
      <c r="I101" s="46"/>
    </row>
    <row r="102" spans="1:9" ht="36" customHeight="1">
      <c r="A102" s="43" t="s">
        <v>236</v>
      </c>
      <c r="B102" s="657"/>
      <c r="C102" s="658"/>
      <c r="D102" s="652"/>
      <c r="E102" s="653"/>
      <c r="F102" s="612"/>
      <c r="G102" s="654"/>
      <c r="H102" s="459"/>
      <c r="I102" s="459"/>
    </row>
    <row r="103" spans="1:9" ht="36" customHeight="1">
      <c r="A103" s="43" t="s">
        <v>237</v>
      </c>
      <c r="B103" s="488"/>
      <c r="C103" s="463"/>
      <c r="D103" s="488"/>
      <c r="E103" s="489"/>
      <c r="F103" s="488"/>
      <c r="G103" s="463"/>
      <c r="H103" s="586"/>
      <c r="I103" s="463"/>
    </row>
    <row r="104" spans="1:9" ht="36" customHeight="1">
      <c r="A104" s="574" t="s">
        <v>182</v>
      </c>
      <c r="B104" s="90" t="s">
        <v>85</v>
      </c>
      <c r="C104" s="90" t="s">
        <v>87</v>
      </c>
      <c r="D104" s="90" t="s">
        <v>85</v>
      </c>
      <c r="E104" s="90" t="s">
        <v>87</v>
      </c>
      <c r="F104" s="90" t="s">
        <v>85</v>
      </c>
      <c r="G104" s="90" t="s">
        <v>87</v>
      </c>
      <c r="H104" s="90" t="s">
        <v>85</v>
      </c>
      <c r="I104" s="90" t="s">
        <v>87</v>
      </c>
    </row>
    <row r="105" spans="1:9" ht="36" customHeight="1">
      <c r="A105" s="575"/>
      <c r="B105" s="45">
        <v>0</v>
      </c>
      <c r="C105" s="45">
        <v>0</v>
      </c>
      <c r="D105" s="45">
        <v>0</v>
      </c>
      <c r="E105" s="45">
        <v>0</v>
      </c>
      <c r="F105" s="45">
        <v>0</v>
      </c>
      <c r="G105" s="46">
        <v>0</v>
      </c>
      <c r="H105" s="49"/>
      <c r="I105" s="46"/>
    </row>
    <row r="106" spans="1:9" ht="36" customHeight="1">
      <c r="A106" s="43" t="s">
        <v>236</v>
      </c>
      <c r="B106" s="652"/>
      <c r="C106" s="653"/>
      <c r="D106" s="655"/>
      <c r="E106" s="656"/>
      <c r="F106" s="655"/>
      <c r="G106" s="655"/>
      <c r="H106" s="459"/>
      <c r="I106" s="459"/>
    </row>
    <row r="107" spans="1:9" ht="36" customHeight="1">
      <c r="A107" s="43" t="s">
        <v>237</v>
      </c>
      <c r="B107" s="488"/>
      <c r="C107" s="489"/>
      <c r="D107" s="586"/>
      <c r="E107" s="463"/>
      <c r="F107" s="488"/>
      <c r="G107" s="463"/>
      <c r="H107" s="586"/>
      <c r="I107" s="463"/>
    </row>
    <row r="108" spans="1:9" ht="36" customHeight="1">
      <c r="A108" s="574" t="s">
        <v>183</v>
      </c>
      <c r="B108" s="90" t="s">
        <v>85</v>
      </c>
      <c r="C108" s="90" t="s">
        <v>87</v>
      </c>
      <c r="D108" s="90" t="s">
        <v>85</v>
      </c>
      <c r="E108" s="90" t="s">
        <v>87</v>
      </c>
      <c r="F108" s="90" t="s">
        <v>85</v>
      </c>
      <c r="G108" s="90" t="s">
        <v>87</v>
      </c>
      <c r="H108" s="90" t="s">
        <v>85</v>
      </c>
      <c r="I108" s="90" t="s">
        <v>87</v>
      </c>
    </row>
    <row r="109" spans="1:9" ht="36" customHeight="1">
      <c r="A109" s="575"/>
      <c r="B109" s="45">
        <v>0</v>
      </c>
      <c r="C109" s="47">
        <v>0</v>
      </c>
      <c r="D109" s="45">
        <v>0</v>
      </c>
      <c r="E109" s="45">
        <v>0</v>
      </c>
      <c r="F109" s="45">
        <v>0</v>
      </c>
      <c r="G109" s="46">
        <v>0</v>
      </c>
      <c r="H109" s="49"/>
      <c r="I109" s="46"/>
    </row>
    <row r="110" spans="1:9" ht="36" customHeight="1">
      <c r="A110" s="43" t="s">
        <v>236</v>
      </c>
      <c r="B110" s="652"/>
      <c r="C110" s="653"/>
      <c r="D110" s="652"/>
      <c r="E110" s="653"/>
      <c r="F110" s="612"/>
      <c r="G110" s="654"/>
      <c r="H110" s="459"/>
      <c r="I110" s="459"/>
    </row>
    <row r="111" spans="1:9" ht="36" customHeight="1">
      <c r="A111" s="43" t="s">
        <v>237</v>
      </c>
      <c r="B111" s="488"/>
      <c r="C111" s="489"/>
      <c r="D111" s="488"/>
      <c r="E111" s="489"/>
      <c r="F111" s="488"/>
      <c r="G111" s="463"/>
      <c r="H111" s="586"/>
      <c r="I111" s="463"/>
    </row>
    <row r="112" spans="1:9" ht="36" customHeight="1">
      <c r="A112" s="574" t="s">
        <v>184</v>
      </c>
      <c r="B112" s="90" t="s">
        <v>85</v>
      </c>
      <c r="C112" s="90" t="s">
        <v>87</v>
      </c>
      <c r="D112" s="90" t="s">
        <v>85</v>
      </c>
      <c r="E112" s="90" t="s">
        <v>87</v>
      </c>
      <c r="F112" s="90" t="s">
        <v>85</v>
      </c>
      <c r="G112" s="90" t="s">
        <v>87</v>
      </c>
      <c r="H112" s="90" t="s">
        <v>85</v>
      </c>
      <c r="I112" s="90" t="s">
        <v>87</v>
      </c>
    </row>
    <row r="113" spans="1:9" ht="36" customHeight="1">
      <c r="A113" s="575"/>
      <c r="B113" s="45">
        <v>0.25</v>
      </c>
      <c r="C113" s="162">
        <v>0</v>
      </c>
      <c r="D113" s="45">
        <v>0.5</v>
      </c>
      <c r="E113" s="162">
        <v>0</v>
      </c>
      <c r="F113" s="45">
        <v>0</v>
      </c>
      <c r="G113" s="357">
        <v>0</v>
      </c>
      <c r="H113" s="162"/>
      <c r="I113" s="163"/>
    </row>
    <row r="114" spans="1:9" ht="36" customHeight="1">
      <c r="A114" s="43" t="s">
        <v>236</v>
      </c>
      <c r="B114" s="652"/>
      <c r="C114" s="653"/>
      <c r="D114" s="652"/>
      <c r="E114" s="653"/>
      <c r="F114" s="612"/>
      <c r="G114" s="654"/>
      <c r="H114" s="468"/>
      <c r="I114" s="468"/>
    </row>
    <row r="115" spans="1:9" ht="36" customHeight="1">
      <c r="A115" s="43" t="s">
        <v>237</v>
      </c>
      <c r="B115" s="488"/>
      <c r="C115" s="489"/>
      <c r="D115" s="488"/>
      <c r="E115" s="489"/>
      <c r="F115" s="488"/>
      <c r="G115" s="463"/>
      <c r="H115" s="586"/>
      <c r="I115" s="463"/>
    </row>
    <row r="116" spans="1:9" ht="16.899999999999999">
      <c r="A116" s="44" t="s">
        <v>253</v>
      </c>
      <c r="B116" s="48">
        <f t="shared" ref="B116:I116" si="1">(B69+B73+B77+B81+B85+B89+B93+B97+B101+B105+B109+B113)</f>
        <v>1</v>
      </c>
      <c r="C116" s="48">
        <f t="shared" si="1"/>
        <v>0.25</v>
      </c>
      <c r="D116" s="48">
        <f t="shared" si="1"/>
        <v>1</v>
      </c>
      <c r="E116" s="48">
        <f t="shared" si="1"/>
        <v>0.1</v>
      </c>
      <c r="F116" s="48">
        <f t="shared" si="1"/>
        <v>0</v>
      </c>
      <c r="G116" s="48">
        <f t="shared" si="1"/>
        <v>0</v>
      </c>
      <c r="H116" s="48">
        <f t="shared" si="1"/>
        <v>0</v>
      </c>
      <c r="I116" s="48">
        <f t="shared" si="1"/>
        <v>0</v>
      </c>
    </row>
    <row r="121" spans="1:9" ht="37.5" customHeight="1"/>
    <row r="122" spans="1:9" ht="19.5" customHeight="1"/>
    <row r="123" spans="1:9" ht="19.5" customHeight="1"/>
    <row r="124" spans="1:9" ht="34.5" customHeight="1"/>
    <row r="125" spans="1:9" ht="15" customHeight="1"/>
    <row r="126" spans="1:9" ht="15.75" customHeight="1"/>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A51" zoomScaleNormal="100" workbookViewId="0">
      <selection activeCell="I37" sqref="I37"/>
    </sheetView>
  </sheetViews>
  <sheetFormatPr defaultColWidth="10.42578125" defaultRowHeight="13.9"/>
  <cols>
    <col min="1" max="1" width="42.42578125" style="1" customWidth="1"/>
    <col min="2" max="5" width="35.7109375" style="1" customWidth="1"/>
    <col min="6" max="6" width="41.28515625" style="1" customWidth="1"/>
    <col min="7" max="7" width="35.7109375" style="1" customWidth="1"/>
    <col min="8" max="8" width="60.42578125" style="1" customWidth="1"/>
    <col min="9" max="9" width="57.7109375" style="1" customWidth="1"/>
    <col min="10" max="10" width="35.7109375" style="1" customWidth="1"/>
    <col min="11" max="11" width="14.42578125" style="1" bestFit="1" customWidth="1"/>
    <col min="12" max="12" width="19.140625" style="1" bestFit="1" customWidth="1"/>
    <col min="13" max="13" width="18" style="1" bestFit="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c r="A1" s="700"/>
      <c r="B1" s="532" t="s">
        <v>160</v>
      </c>
      <c r="C1" s="533"/>
      <c r="D1" s="533"/>
      <c r="E1" s="533"/>
      <c r="F1" s="533"/>
      <c r="G1" s="533"/>
      <c r="H1" s="534"/>
      <c r="I1" s="51" t="s">
        <v>301</v>
      </c>
      <c r="J1" s="529" t="s">
        <v>161</v>
      </c>
      <c r="K1" s="530"/>
      <c r="L1" s="531"/>
      <c r="M1" s="84"/>
    </row>
    <row r="2" spans="1:25" ht="24" customHeight="1" thickBot="1">
      <c r="A2" s="701"/>
      <c r="B2" s="535" t="s">
        <v>162</v>
      </c>
      <c r="C2" s="536"/>
      <c r="D2" s="536"/>
      <c r="E2" s="536"/>
      <c r="F2" s="536"/>
      <c r="G2" s="536"/>
      <c r="H2" s="537"/>
      <c r="I2" s="51" t="s">
        <v>302</v>
      </c>
      <c r="J2" s="529" t="s">
        <v>163</v>
      </c>
      <c r="K2" s="530"/>
      <c r="L2" s="531"/>
      <c r="M2" s="84"/>
    </row>
    <row r="3" spans="1:25" ht="24" customHeight="1" thickBot="1">
      <c r="A3" s="701"/>
      <c r="B3" s="535" t="s">
        <v>0</v>
      </c>
      <c r="C3" s="536"/>
      <c r="D3" s="536"/>
      <c r="E3" s="536"/>
      <c r="F3" s="536"/>
      <c r="G3" s="536"/>
      <c r="H3" s="537"/>
      <c r="I3" s="51" t="s">
        <v>303</v>
      </c>
      <c r="J3" s="529" t="s">
        <v>164</v>
      </c>
      <c r="K3" s="530"/>
      <c r="L3" s="531"/>
      <c r="M3" s="84"/>
    </row>
    <row r="4" spans="1:25" ht="24" customHeight="1" thickBot="1">
      <c r="A4" s="702"/>
      <c r="B4" s="538" t="s">
        <v>304</v>
      </c>
      <c r="C4" s="539"/>
      <c r="D4" s="539"/>
      <c r="E4" s="539"/>
      <c r="F4" s="539"/>
      <c r="G4" s="539"/>
      <c r="H4" s="540"/>
      <c r="I4" s="51" t="s">
        <v>305</v>
      </c>
      <c r="J4" s="529" t="s">
        <v>306</v>
      </c>
      <c r="K4" s="530"/>
      <c r="L4" s="531"/>
      <c r="M4" s="84"/>
    </row>
    <row r="6" spans="1:25" ht="15" customHeight="1" thickBot="1">
      <c r="A6" s="6"/>
      <c r="B6" s="7"/>
      <c r="C6" s="7"/>
      <c r="D6" s="9"/>
      <c r="E6" s="8"/>
      <c r="F6" s="8"/>
      <c r="G6" s="191"/>
      <c r="H6" s="191"/>
      <c r="I6" s="10"/>
      <c r="J6" s="10"/>
      <c r="K6" s="7"/>
      <c r="L6" s="7"/>
      <c r="M6" s="7"/>
      <c r="N6" s="7"/>
      <c r="O6" s="7"/>
      <c r="P6" s="7"/>
      <c r="Q6" s="7"/>
      <c r="R6" s="7"/>
      <c r="S6" s="7"/>
      <c r="T6" s="11"/>
      <c r="U6" s="7"/>
      <c r="V6" s="7"/>
      <c r="X6" s="12"/>
      <c r="Y6" s="13"/>
    </row>
    <row r="7" spans="1:25" ht="15" customHeight="1">
      <c r="A7" s="707" t="s">
        <v>4</v>
      </c>
      <c r="B7" s="544" t="s">
        <v>168</v>
      </c>
      <c r="C7" s="545"/>
      <c r="D7" s="545"/>
      <c r="E7" s="545"/>
      <c r="F7" s="545"/>
      <c r="G7" s="545"/>
      <c r="H7" s="546"/>
      <c r="I7" s="707" t="s">
        <v>169</v>
      </c>
      <c r="J7" s="710">
        <v>2024110010313</v>
      </c>
      <c r="K7" s="7"/>
      <c r="L7" s="7"/>
      <c r="M7" s="7"/>
      <c r="N7" s="7"/>
      <c r="O7" s="7"/>
      <c r="P7" s="7"/>
      <c r="Q7" s="7"/>
      <c r="R7" s="7"/>
      <c r="S7" s="7"/>
      <c r="T7" s="7"/>
      <c r="U7" s="7"/>
      <c r="V7" s="7"/>
      <c r="W7" s="7"/>
      <c r="X7" s="7"/>
      <c r="Y7" s="7"/>
    </row>
    <row r="8" spans="1:25" ht="15" customHeight="1">
      <c r="A8" s="708"/>
      <c r="B8" s="547"/>
      <c r="C8" s="548"/>
      <c r="D8" s="548"/>
      <c r="E8" s="548"/>
      <c r="F8" s="548"/>
      <c r="G8" s="548"/>
      <c r="H8" s="549"/>
      <c r="I8" s="708"/>
      <c r="J8" s="711"/>
      <c r="K8" s="7"/>
      <c r="L8" s="7"/>
      <c r="M8" s="7"/>
      <c r="N8" s="7"/>
      <c r="O8" s="7"/>
      <c r="P8" s="7"/>
      <c r="Q8" s="7"/>
      <c r="R8" s="7"/>
      <c r="S8" s="7"/>
      <c r="T8" s="7"/>
      <c r="U8" s="7"/>
      <c r="V8" s="7"/>
      <c r="W8" s="7"/>
      <c r="X8" s="7"/>
      <c r="Y8" s="7"/>
    </row>
    <row r="9" spans="1:25" ht="15" customHeight="1">
      <c r="A9" s="708"/>
      <c r="B9" s="547"/>
      <c r="C9" s="548"/>
      <c r="D9" s="548"/>
      <c r="E9" s="548"/>
      <c r="F9" s="548"/>
      <c r="G9" s="548"/>
      <c r="H9" s="549"/>
      <c r="I9" s="708"/>
      <c r="J9" s="711"/>
      <c r="K9" s="7"/>
      <c r="L9" s="7"/>
      <c r="M9" s="7"/>
      <c r="N9" s="7"/>
      <c r="O9" s="7"/>
      <c r="P9" s="7"/>
      <c r="Q9" s="7"/>
      <c r="R9" s="7"/>
      <c r="S9" s="7"/>
      <c r="T9" s="7"/>
      <c r="U9" s="7"/>
      <c r="V9" s="7"/>
      <c r="W9" s="7"/>
      <c r="X9" s="7"/>
      <c r="Y9" s="7"/>
    </row>
    <row r="10" spans="1:25" ht="15" customHeight="1" thickBot="1">
      <c r="A10" s="709"/>
      <c r="B10" s="550"/>
      <c r="C10" s="551"/>
      <c r="D10" s="551"/>
      <c r="E10" s="551"/>
      <c r="F10" s="551"/>
      <c r="G10" s="551"/>
      <c r="H10" s="552"/>
      <c r="I10" s="709"/>
      <c r="J10" s="712"/>
      <c r="K10" s="7"/>
      <c r="L10" s="7"/>
      <c r="M10" s="7"/>
      <c r="N10" s="7"/>
      <c r="O10" s="7"/>
      <c r="P10" s="7"/>
      <c r="Q10" s="7"/>
      <c r="R10" s="7"/>
      <c r="S10" s="7"/>
      <c r="T10" s="7"/>
      <c r="U10" s="7"/>
      <c r="V10" s="7"/>
      <c r="W10" s="7"/>
      <c r="X10" s="7"/>
      <c r="Y10" s="7"/>
    </row>
    <row r="11" spans="1:25" ht="9" customHeight="1" thickBot="1">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c r="A12" s="559" t="s">
        <v>6</v>
      </c>
      <c r="B12" s="136" t="s">
        <v>170</v>
      </c>
      <c r="C12" s="153"/>
      <c r="D12" s="136" t="s">
        <v>171</v>
      </c>
      <c r="E12" s="153"/>
      <c r="F12" s="136" t="s">
        <v>172</v>
      </c>
      <c r="G12" s="153"/>
      <c r="H12" s="136" t="s">
        <v>173</v>
      </c>
      <c r="I12" s="154"/>
    </row>
    <row r="13" spans="1:25" s="79" customFormat="1" ht="21.75" customHeight="1" thickBot="1">
      <c r="A13" s="559"/>
      <c r="B13" s="138" t="s">
        <v>175</v>
      </c>
      <c r="C13" s="86" t="s">
        <v>176</v>
      </c>
      <c r="D13" s="136" t="s">
        <v>177</v>
      </c>
      <c r="E13" s="153"/>
      <c r="F13" s="136" t="s">
        <v>178</v>
      </c>
      <c r="G13" s="153"/>
      <c r="H13" s="136" t="s">
        <v>179</v>
      </c>
      <c r="I13" s="154"/>
    </row>
    <row r="14" spans="1:25" s="79" customFormat="1" ht="21.75" customHeight="1" thickBot="1">
      <c r="A14" s="559"/>
      <c r="B14" s="136" t="s">
        <v>181</v>
      </c>
      <c r="C14" s="86"/>
      <c r="D14" s="136" t="s">
        <v>182</v>
      </c>
      <c r="E14" s="153"/>
      <c r="F14" s="136" t="s">
        <v>183</v>
      </c>
      <c r="G14" s="153"/>
      <c r="H14" s="136" t="s">
        <v>184</v>
      </c>
      <c r="I14" s="154"/>
    </row>
    <row r="15" spans="1:25" s="79" customFormat="1" ht="21.75" customHeight="1" thickBot="1">
      <c r="A15" s="1"/>
      <c r="B15" s="1"/>
      <c r="C15" s="1"/>
      <c r="D15" s="1"/>
      <c r="E15" s="1"/>
      <c r="F15" s="1"/>
      <c r="G15" s="1"/>
      <c r="H15" s="1"/>
      <c r="I15" s="1"/>
      <c r="J15" s="1"/>
      <c r="K15" s="1"/>
      <c r="L15" s="91"/>
      <c r="M15" s="92"/>
      <c r="N15" s="92"/>
      <c r="O15" s="92"/>
    </row>
    <row r="16" spans="1:25" s="79" customFormat="1" ht="21.75" customHeight="1" thickBot="1">
      <c r="A16" s="558" t="s">
        <v>8</v>
      </c>
      <c r="B16" s="558"/>
      <c r="C16" s="150" t="s">
        <v>174</v>
      </c>
      <c r="D16" s="573"/>
      <c r="E16" s="573"/>
      <c r="F16" s="573"/>
      <c r="G16" s="1"/>
      <c r="H16" s="1"/>
      <c r="I16" s="1"/>
      <c r="J16" s="1"/>
      <c r="K16" s="1"/>
      <c r="L16" s="91"/>
      <c r="M16" s="92"/>
      <c r="N16" s="92"/>
      <c r="O16" s="92"/>
    </row>
    <row r="17" spans="1:15" s="79" customFormat="1" ht="21.75" customHeight="1" thickBot="1">
      <c r="A17" s="558"/>
      <c r="B17" s="558"/>
      <c r="C17" s="150" t="s">
        <v>180</v>
      </c>
      <c r="D17" s="573"/>
      <c r="E17" s="573"/>
      <c r="F17" s="573"/>
      <c r="G17" s="1"/>
      <c r="H17" s="1"/>
      <c r="I17" s="1"/>
      <c r="J17" s="1"/>
      <c r="K17" s="1"/>
      <c r="L17" s="91"/>
      <c r="M17" s="92"/>
      <c r="N17" s="92"/>
      <c r="O17" s="92"/>
    </row>
    <row r="18" spans="1:15" s="79" customFormat="1" ht="21.75" customHeight="1" thickBot="1">
      <c r="A18" s="558"/>
      <c r="B18" s="558"/>
      <c r="C18" s="150" t="s">
        <v>185</v>
      </c>
      <c r="D18" s="573" t="s">
        <v>176</v>
      </c>
      <c r="E18" s="573"/>
      <c r="F18" s="573"/>
      <c r="G18" s="1"/>
      <c r="H18" s="1"/>
      <c r="I18" s="1"/>
      <c r="J18" s="1"/>
      <c r="K18" s="1"/>
      <c r="L18" s="91"/>
      <c r="M18" s="92"/>
      <c r="N18" s="92"/>
      <c r="O18" s="92"/>
    </row>
    <row r="19" spans="1:15" s="79" customFormat="1" ht="21.75" customHeight="1">
      <c r="A19" s="1"/>
      <c r="B19" s="1"/>
      <c r="C19" s="1"/>
      <c r="D19" s="1"/>
      <c r="E19" s="1"/>
      <c r="F19" s="1"/>
      <c r="G19" s="1"/>
      <c r="H19" s="1"/>
      <c r="I19" s="1"/>
      <c r="J19" s="1"/>
      <c r="K19" s="1"/>
      <c r="L19" s="91"/>
      <c r="M19" s="92"/>
      <c r="N19" s="92"/>
      <c r="O19" s="92"/>
    </row>
    <row r="20" spans="1:15" s="26" customFormat="1" ht="16.5" customHeight="1"/>
    <row r="21" spans="1:15" ht="5.25" customHeight="1" thickBot="1"/>
    <row r="22" spans="1:15" ht="48" customHeight="1" thickBot="1">
      <c r="A22" s="713" t="s">
        <v>307</v>
      </c>
      <c r="B22" s="713"/>
      <c r="C22" s="713"/>
      <c r="D22" s="713"/>
      <c r="E22" s="713"/>
      <c r="F22" s="713"/>
      <c r="G22" s="713"/>
      <c r="H22" s="713"/>
      <c r="I22" s="713"/>
      <c r="J22" s="713"/>
    </row>
    <row r="23" spans="1:15" ht="70.349999999999994" customHeight="1" thickBot="1">
      <c r="A23" s="141" t="s">
        <v>21</v>
      </c>
      <c r="B23" s="703" t="s">
        <v>192</v>
      </c>
      <c r="C23" s="704"/>
      <c r="D23" s="705"/>
      <c r="E23" s="142" t="s">
        <v>72</v>
      </c>
      <c r="F23" s="277" t="s">
        <v>308</v>
      </c>
      <c r="G23" s="142" t="s">
        <v>74</v>
      </c>
      <c r="H23" s="703" t="s">
        <v>309</v>
      </c>
      <c r="I23" s="704"/>
      <c r="J23" s="705"/>
    </row>
    <row r="24" spans="1:15" ht="50.25" customHeight="1" thickBot="1">
      <c r="A24" s="119" t="s">
        <v>76</v>
      </c>
      <c r="B24" s="703" t="s">
        <v>310</v>
      </c>
      <c r="C24" s="704"/>
      <c r="D24" s="704"/>
      <c r="E24" s="704"/>
      <c r="F24" s="704"/>
      <c r="G24" s="704"/>
      <c r="H24" s="704"/>
      <c r="I24" s="704"/>
      <c r="J24" s="705"/>
    </row>
    <row r="25" spans="1:15" ht="50.25" customHeight="1" thickBot="1">
      <c r="A25" s="687" t="s">
        <v>78</v>
      </c>
      <c r="B25" s="143">
        <v>2024</v>
      </c>
      <c r="C25" s="144">
        <v>2025</v>
      </c>
      <c r="D25" s="144">
        <v>2026</v>
      </c>
      <c r="E25" s="144">
        <v>2027</v>
      </c>
      <c r="F25" s="145" t="s">
        <v>311</v>
      </c>
      <c r="G25" s="146" t="s">
        <v>80</v>
      </c>
      <c r="H25" s="714" t="s">
        <v>82</v>
      </c>
      <c r="I25" s="715"/>
      <c r="J25" s="716"/>
    </row>
    <row r="26" spans="1:15" ht="50.25" customHeight="1" thickBot="1">
      <c r="A26" s="688"/>
      <c r="B26" s="228">
        <v>3479</v>
      </c>
      <c r="C26" s="228">
        <v>7721</v>
      </c>
      <c r="D26" s="228">
        <v>7900</v>
      </c>
      <c r="E26" s="228">
        <v>7900</v>
      </c>
      <c r="F26" s="229">
        <f>B26+C26+D26+E26</f>
        <v>27000</v>
      </c>
      <c r="G26" s="360">
        <f>B26+C26</f>
        <v>11200</v>
      </c>
      <c r="H26" s="703" t="s">
        <v>201</v>
      </c>
      <c r="I26" s="704"/>
      <c r="J26" s="705"/>
    </row>
    <row r="27" spans="1:15" ht="52.5" customHeight="1" thickBot="1">
      <c r="A27" s="119"/>
      <c r="B27" s="717" t="s">
        <v>312</v>
      </c>
      <c r="C27" s="718"/>
      <c r="D27" s="718"/>
      <c r="E27" s="718"/>
      <c r="F27" s="718"/>
      <c r="G27" s="718"/>
      <c r="H27" s="718"/>
      <c r="I27" s="718"/>
      <c r="J27" s="719"/>
    </row>
    <row r="28" spans="1:15" s="29" customFormat="1" ht="42" customHeight="1">
      <c r="A28" s="687" t="s">
        <v>203</v>
      </c>
      <c r="B28" s="119" t="s">
        <v>204</v>
      </c>
      <c r="C28" s="141" t="s">
        <v>87</v>
      </c>
      <c r="D28" s="689" t="s">
        <v>89</v>
      </c>
      <c r="E28" s="690"/>
      <c r="F28" s="689" t="s">
        <v>91</v>
      </c>
      <c r="G28" s="690"/>
      <c r="H28" s="120" t="s">
        <v>93</v>
      </c>
      <c r="I28" s="118" t="s">
        <v>94</v>
      </c>
      <c r="J28" s="118" t="s">
        <v>96</v>
      </c>
    </row>
    <row r="29" spans="1:15" ht="132" customHeight="1">
      <c r="A29" s="688"/>
      <c r="B29" s="147">
        <v>80</v>
      </c>
      <c r="C29" s="88">
        <v>82</v>
      </c>
      <c r="D29" s="691" t="s">
        <v>313</v>
      </c>
      <c r="E29" s="706"/>
      <c r="F29" s="691" t="s">
        <v>314</v>
      </c>
      <c r="G29" s="706"/>
      <c r="H29" s="207" t="s">
        <v>210</v>
      </c>
      <c r="I29" s="148" t="s">
        <v>315</v>
      </c>
      <c r="J29" s="404" t="s">
        <v>316</v>
      </c>
    </row>
    <row r="30" spans="1:15" s="29" customFormat="1" ht="42" customHeight="1">
      <c r="A30" s="687" t="s">
        <v>207</v>
      </c>
      <c r="B30" s="117" t="s">
        <v>204</v>
      </c>
      <c r="C30" s="120" t="s">
        <v>87</v>
      </c>
      <c r="D30" s="689" t="s">
        <v>89</v>
      </c>
      <c r="E30" s="690"/>
      <c r="F30" s="689" t="s">
        <v>91</v>
      </c>
      <c r="G30" s="690"/>
      <c r="H30" s="120" t="s">
        <v>93</v>
      </c>
      <c r="I30" s="118" t="s">
        <v>94</v>
      </c>
      <c r="J30" s="118" t="s">
        <v>96</v>
      </c>
    </row>
    <row r="31" spans="1:15" ht="265.5" customHeight="1" thickBot="1">
      <c r="A31" s="688"/>
      <c r="B31" s="147">
        <v>350</v>
      </c>
      <c r="C31" s="88">
        <v>352</v>
      </c>
      <c r="D31" s="691" t="s">
        <v>317</v>
      </c>
      <c r="E31" s="706"/>
      <c r="F31" s="691" t="s">
        <v>318</v>
      </c>
      <c r="G31" s="706"/>
      <c r="H31" s="207" t="s">
        <v>210</v>
      </c>
      <c r="I31" s="402" t="s">
        <v>319</v>
      </c>
      <c r="J31" s="404" t="s">
        <v>320</v>
      </c>
    </row>
    <row r="32" spans="1:15" s="29" customFormat="1" ht="42" customHeight="1" thickBot="1">
      <c r="A32" s="687" t="s">
        <v>212</v>
      </c>
      <c r="B32" s="117" t="s">
        <v>204</v>
      </c>
      <c r="C32" s="120" t="s">
        <v>87</v>
      </c>
      <c r="D32" s="689" t="s">
        <v>89</v>
      </c>
      <c r="E32" s="690"/>
      <c r="F32" s="689" t="s">
        <v>91</v>
      </c>
      <c r="G32" s="690"/>
      <c r="H32" s="120" t="s">
        <v>93</v>
      </c>
      <c r="I32" s="118" t="s">
        <v>94</v>
      </c>
      <c r="J32" s="118" t="s">
        <v>96</v>
      </c>
    </row>
    <row r="33" spans="1:10" ht="180" customHeight="1" thickBot="1">
      <c r="A33" s="688"/>
      <c r="B33" s="147">
        <v>800</v>
      </c>
      <c r="C33" s="88">
        <v>810</v>
      </c>
      <c r="D33" s="691" t="s">
        <v>321</v>
      </c>
      <c r="E33" s="706"/>
      <c r="F33" s="691" t="s">
        <v>322</v>
      </c>
      <c r="G33" s="706"/>
      <c r="H33" s="416" t="s">
        <v>210</v>
      </c>
      <c r="I33" s="418" t="s">
        <v>323</v>
      </c>
      <c r="J33" s="431" t="s">
        <v>324</v>
      </c>
    </row>
    <row r="34" spans="1:10" s="29" customFormat="1" ht="42" customHeight="1" thickBot="1">
      <c r="A34" s="687" t="s">
        <v>216</v>
      </c>
      <c r="B34" s="117" t="s">
        <v>204</v>
      </c>
      <c r="C34" s="117" t="s">
        <v>87</v>
      </c>
      <c r="D34" s="689" t="s">
        <v>89</v>
      </c>
      <c r="E34" s="690"/>
      <c r="F34" s="689" t="s">
        <v>91</v>
      </c>
      <c r="G34" s="690"/>
      <c r="H34" s="120" t="s">
        <v>93</v>
      </c>
      <c r="I34" s="120" t="s">
        <v>94</v>
      </c>
      <c r="J34" s="118" t="s">
        <v>96</v>
      </c>
    </row>
    <row r="35" spans="1:10" ht="281.25" customHeight="1" thickBot="1">
      <c r="A35" s="688"/>
      <c r="B35" s="147">
        <v>600</v>
      </c>
      <c r="C35" s="147">
        <v>603</v>
      </c>
      <c r="D35" s="691" t="s">
        <v>325</v>
      </c>
      <c r="E35" s="706"/>
      <c r="F35" s="691" t="s">
        <v>326</v>
      </c>
      <c r="G35" s="706"/>
      <c r="H35" s="207" t="s">
        <v>210</v>
      </c>
      <c r="I35" s="148" t="s">
        <v>327</v>
      </c>
      <c r="J35" s="430" t="s">
        <v>328</v>
      </c>
    </row>
    <row r="36" spans="1:10" s="29" customFormat="1" ht="42" customHeight="1">
      <c r="A36" s="687" t="s">
        <v>220</v>
      </c>
      <c r="B36" s="117" t="s">
        <v>204</v>
      </c>
      <c r="C36" s="120" t="s">
        <v>87</v>
      </c>
      <c r="D36" s="689" t="s">
        <v>89</v>
      </c>
      <c r="E36" s="690"/>
      <c r="F36" s="689" t="s">
        <v>91</v>
      </c>
      <c r="G36" s="690"/>
      <c r="H36" s="120" t="s">
        <v>93</v>
      </c>
      <c r="I36" s="118" t="s">
        <v>94</v>
      </c>
      <c r="J36" s="118" t="s">
        <v>96</v>
      </c>
    </row>
    <row r="37" spans="1:10" ht="287.25" customHeight="1">
      <c r="A37" s="688"/>
      <c r="B37" s="147">
        <v>800</v>
      </c>
      <c r="C37" s="88">
        <v>799</v>
      </c>
      <c r="D37" s="691" t="s">
        <v>329</v>
      </c>
      <c r="E37" s="692"/>
      <c r="F37" s="691" t="s">
        <v>330</v>
      </c>
      <c r="G37" s="692"/>
      <c r="H37" s="207" t="s">
        <v>210</v>
      </c>
      <c r="I37" s="279" t="s">
        <v>331</v>
      </c>
      <c r="J37" s="456" t="s">
        <v>332</v>
      </c>
    </row>
    <row r="38" spans="1:10" s="29" customFormat="1" ht="42" customHeight="1">
      <c r="A38" s="687" t="s">
        <v>224</v>
      </c>
      <c r="B38" s="117" t="s">
        <v>204</v>
      </c>
      <c r="C38" s="120" t="s">
        <v>87</v>
      </c>
      <c r="D38" s="689" t="s">
        <v>89</v>
      </c>
      <c r="E38" s="690"/>
      <c r="F38" s="689" t="s">
        <v>91</v>
      </c>
      <c r="G38" s="690"/>
      <c r="H38" s="120" t="s">
        <v>93</v>
      </c>
      <c r="I38" s="118" t="s">
        <v>94</v>
      </c>
      <c r="J38" s="118" t="s">
        <v>96</v>
      </c>
    </row>
    <row r="39" spans="1:10" ht="42" customHeight="1" thickBot="1">
      <c r="A39" s="688"/>
      <c r="B39" s="149">
        <v>800</v>
      </c>
      <c r="C39" s="89">
        <v>0</v>
      </c>
      <c r="D39" s="691"/>
      <c r="E39" s="692"/>
      <c r="F39" s="693"/>
      <c r="G39" s="694"/>
      <c r="H39" s="290"/>
      <c r="I39" s="279"/>
      <c r="J39" s="279"/>
    </row>
    <row r="40" spans="1:10" ht="42" customHeight="1" thickBot="1">
      <c r="A40" s="687" t="s">
        <v>225</v>
      </c>
      <c r="B40" s="119" t="s">
        <v>204</v>
      </c>
      <c r="C40" s="141" t="s">
        <v>87</v>
      </c>
      <c r="D40" s="689" t="s">
        <v>89</v>
      </c>
      <c r="E40" s="690"/>
      <c r="F40" s="689" t="s">
        <v>91</v>
      </c>
      <c r="G40" s="690"/>
      <c r="H40" s="120" t="s">
        <v>93</v>
      </c>
      <c r="I40" s="118" t="s">
        <v>94</v>
      </c>
      <c r="J40" s="118" t="s">
        <v>96</v>
      </c>
    </row>
    <row r="41" spans="1:10" ht="42" customHeight="1" thickBot="1">
      <c r="A41" s="688"/>
      <c r="B41" s="149">
        <v>800</v>
      </c>
      <c r="C41" s="89">
        <v>0</v>
      </c>
      <c r="D41" s="691"/>
      <c r="E41" s="692"/>
      <c r="F41" s="693"/>
      <c r="G41" s="694"/>
      <c r="H41" s="299"/>
      <c r="I41" s="279"/>
      <c r="J41" s="279"/>
    </row>
    <row r="42" spans="1:10" ht="42" customHeight="1" thickBot="1">
      <c r="A42" s="687" t="s">
        <v>226</v>
      </c>
      <c r="B42" s="119" t="s">
        <v>204</v>
      </c>
      <c r="C42" s="141" t="s">
        <v>87</v>
      </c>
      <c r="D42" s="689" t="s">
        <v>89</v>
      </c>
      <c r="E42" s="690"/>
      <c r="F42" s="689" t="s">
        <v>91</v>
      </c>
      <c r="G42" s="690"/>
      <c r="H42" s="120" t="s">
        <v>93</v>
      </c>
      <c r="I42" s="118" t="s">
        <v>94</v>
      </c>
      <c r="J42" s="118" t="s">
        <v>96</v>
      </c>
    </row>
    <row r="43" spans="1:10" ht="42" customHeight="1" thickBot="1">
      <c r="A43" s="688"/>
      <c r="B43" s="149">
        <v>800</v>
      </c>
      <c r="C43" s="89">
        <v>0</v>
      </c>
      <c r="D43" s="691"/>
      <c r="E43" s="697"/>
      <c r="F43" s="698"/>
      <c r="G43" s="699"/>
      <c r="H43" s="300"/>
      <c r="I43" s="301"/>
      <c r="J43" s="279"/>
    </row>
    <row r="44" spans="1:10" ht="42" customHeight="1" thickBot="1">
      <c r="A44" s="687" t="s">
        <v>227</v>
      </c>
      <c r="B44" s="119" t="s">
        <v>204</v>
      </c>
      <c r="C44" s="141" t="s">
        <v>87</v>
      </c>
      <c r="D44" s="689" t="s">
        <v>89</v>
      </c>
      <c r="E44" s="690"/>
      <c r="F44" s="689" t="s">
        <v>91</v>
      </c>
      <c r="G44" s="690"/>
      <c r="H44" s="120" t="s">
        <v>93</v>
      </c>
      <c r="I44" s="118" t="s">
        <v>94</v>
      </c>
      <c r="J44" s="118" t="s">
        <v>96</v>
      </c>
    </row>
    <row r="45" spans="1:10" ht="42" customHeight="1" thickBot="1">
      <c r="A45" s="688"/>
      <c r="B45" s="149">
        <v>800</v>
      </c>
      <c r="C45" s="89">
        <v>0</v>
      </c>
      <c r="D45" s="691"/>
      <c r="E45" s="692"/>
      <c r="F45" s="693"/>
      <c r="G45" s="694"/>
      <c r="H45" s="207"/>
      <c r="I45" s="207"/>
      <c r="J45" s="207"/>
    </row>
    <row r="46" spans="1:10" ht="42" customHeight="1" thickBot="1">
      <c r="A46" s="687" t="s">
        <v>228</v>
      </c>
      <c r="B46" s="119" t="s">
        <v>204</v>
      </c>
      <c r="C46" s="141" t="s">
        <v>87</v>
      </c>
      <c r="D46" s="689" t="s">
        <v>89</v>
      </c>
      <c r="E46" s="690"/>
      <c r="F46" s="689" t="s">
        <v>91</v>
      </c>
      <c r="G46" s="690"/>
      <c r="H46" s="120" t="s">
        <v>93</v>
      </c>
      <c r="I46" s="118" t="s">
        <v>94</v>
      </c>
      <c r="J46" s="118" t="s">
        <v>96</v>
      </c>
    </row>
    <row r="47" spans="1:10" ht="42" customHeight="1" thickBot="1">
      <c r="A47" s="688"/>
      <c r="B47" s="149">
        <v>800</v>
      </c>
      <c r="C47" s="89">
        <v>0</v>
      </c>
      <c r="D47" s="691"/>
      <c r="E47" s="692"/>
      <c r="F47" s="693"/>
      <c r="G47" s="694"/>
      <c r="H47" s="87"/>
      <c r="I47" s="279"/>
      <c r="J47" s="279"/>
    </row>
    <row r="48" spans="1:10" ht="42" customHeight="1" thickBot="1">
      <c r="A48" s="687" t="s">
        <v>229</v>
      </c>
      <c r="B48" s="119" t="s">
        <v>204</v>
      </c>
      <c r="C48" s="141" t="s">
        <v>87</v>
      </c>
      <c r="D48" s="689" t="s">
        <v>89</v>
      </c>
      <c r="E48" s="690"/>
      <c r="F48" s="689" t="s">
        <v>91</v>
      </c>
      <c r="G48" s="690"/>
      <c r="H48" s="120" t="s">
        <v>93</v>
      </c>
      <c r="I48" s="118" t="s">
        <v>94</v>
      </c>
      <c r="J48" s="118" t="s">
        <v>96</v>
      </c>
    </row>
    <row r="49" spans="1:13" ht="42" customHeight="1" thickBot="1">
      <c r="A49" s="688"/>
      <c r="B49" s="149">
        <v>800</v>
      </c>
      <c r="C49" s="89">
        <v>0</v>
      </c>
      <c r="D49" s="691"/>
      <c r="E49" s="692"/>
      <c r="F49" s="695"/>
      <c r="G49" s="696"/>
      <c r="H49" s="87"/>
      <c r="I49" s="207"/>
      <c r="J49" s="207"/>
    </row>
    <row r="50" spans="1:13" ht="42" customHeight="1" thickBot="1">
      <c r="A50" s="687" t="s">
        <v>230</v>
      </c>
      <c r="B50" s="119" t="s">
        <v>204</v>
      </c>
      <c r="C50" s="141" t="s">
        <v>87</v>
      </c>
      <c r="D50" s="689" t="s">
        <v>89</v>
      </c>
      <c r="E50" s="690"/>
      <c r="F50" s="689" t="s">
        <v>91</v>
      </c>
      <c r="G50" s="690"/>
      <c r="H50" s="120" t="s">
        <v>93</v>
      </c>
      <c r="I50" s="118" t="s">
        <v>94</v>
      </c>
      <c r="J50" s="118" t="s">
        <v>96</v>
      </c>
    </row>
    <row r="51" spans="1:13" ht="42" customHeight="1" thickBot="1">
      <c r="A51" s="688"/>
      <c r="B51" s="149">
        <v>470</v>
      </c>
      <c r="C51" s="89">
        <v>0</v>
      </c>
      <c r="D51" s="691"/>
      <c r="E51" s="692"/>
      <c r="F51" s="695"/>
      <c r="G51" s="696"/>
      <c r="H51" s="87"/>
      <c r="I51" s="207"/>
      <c r="J51" s="207"/>
    </row>
    <row r="52" spans="1:13">
      <c r="B52" s="1">
        <f>B29+B31+B33+B35+B37+B39+B41+B43+B45+B47+B49+B51</f>
        <v>7900</v>
      </c>
      <c r="C52" s="1">
        <f>C29+C31+C33+C35+C37+C39+C41+C43+C45+C47+C49+C51</f>
        <v>2646</v>
      </c>
      <c r="D52" s="396"/>
    </row>
    <row r="54" spans="1:13" ht="18" customHeight="1"/>
    <row r="55" spans="1:13" ht="17.45">
      <c r="A55" s="50" t="s">
        <v>333</v>
      </c>
      <c r="B55" s="1" t="s">
        <v>334</v>
      </c>
    </row>
    <row r="56" spans="1:13" ht="24.75" customHeight="1">
      <c r="A56" s="35"/>
    </row>
    <row r="57" spans="1:13" s="28" customFormat="1" ht="13.35" customHeight="1">
      <c r="A57" s="1"/>
      <c r="B57" s="1"/>
      <c r="C57" s="1"/>
      <c r="D57" s="1"/>
      <c r="E57" s="1"/>
      <c r="F57" s="1"/>
      <c r="G57" s="1"/>
      <c r="H57" s="1"/>
      <c r="I57" s="1"/>
      <c r="J57" s="1"/>
      <c r="K57" s="1"/>
      <c r="L57" s="1"/>
      <c r="M57" s="1"/>
    </row>
    <row r="58" spans="1:13" ht="22.9">
      <c r="A58" s="683" t="s">
        <v>335</v>
      </c>
      <c r="B58" s="36" t="s">
        <v>170</v>
      </c>
      <c r="C58" s="36" t="s">
        <v>171</v>
      </c>
      <c r="D58" s="36" t="s">
        <v>172</v>
      </c>
      <c r="E58" s="36" t="s">
        <v>173</v>
      </c>
      <c r="F58" s="36" t="s">
        <v>175</v>
      </c>
      <c r="G58" s="36" t="s">
        <v>177</v>
      </c>
      <c r="H58" s="36" t="s">
        <v>178</v>
      </c>
      <c r="I58" s="36" t="s">
        <v>179</v>
      </c>
      <c r="J58" s="36" t="s">
        <v>181</v>
      </c>
      <c r="K58" s="36" t="s">
        <v>182</v>
      </c>
      <c r="L58" s="36" t="s">
        <v>183</v>
      </c>
      <c r="M58" s="36" t="s">
        <v>184</v>
      </c>
    </row>
    <row r="59" spans="1:13" ht="44.25" customHeight="1">
      <c r="A59" s="683"/>
      <c r="B59" s="37">
        <v>82</v>
      </c>
      <c r="C59" s="37">
        <v>352</v>
      </c>
      <c r="D59" s="417">
        <v>810</v>
      </c>
      <c r="E59" s="37">
        <v>603</v>
      </c>
      <c r="F59" s="37">
        <v>799</v>
      </c>
      <c r="G59" s="37"/>
      <c r="H59" s="37"/>
      <c r="I59" s="37"/>
      <c r="J59" s="37"/>
      <c r="K59" s="37"/>
      <c r="L59" s="37"/>
      <c r="M59" s="37"/>
    </row>
    <row r="60" spans="1:13">
      <c r="B60" s="10"/>
      <c r="C60" s="10"/>
      <c r="D60" s="10"/>
      <c r="E60" s="10"/>
      <c r="F60" s="10"/>
      <c r="G60" s="10"/>
    </row>
    <row r="61" spans="1:13">
      <c r="J61" s="28"/>
      <c r="K61" s="28"/>
      <c r="L61" s="28"/>
      <c r="M61" s="28"/>
    </row>
    <row r="62" spans="1:13" ht="39.75" customHeight="1" thickBot="1"/>
    <row r="63" spans="1:13" ht="43.35" customHeight="1">
      <c r="A63" s="684" t="s">
        <v>336</v>
      </c>
      <c r="B63" s="179" t="s">
        <v>337</v>
      </c>
      <c r="C63" s="155"/>
      <c r="D63" s="685" t="s">
        <v>338</v>
      </c>
      <c r="E63" s="179" t="s">
        <v>337</v>
      </c>
      <c r="F63" s="155"/>
      <c r="G63" s="685" t="s">
        <v>339</v>
      </c>
      <c r="H63" s="179" t="s">
        <v>340</v>
      </c>
      <c r="I63" s="686"/>
      <c r="J63" s="686"/>
    </row>
    <row r="64" spans="1:13">
      <c r="A64" s="684"/>
      <c r="B64" s="179" t="s">
        <v>341</v>
      </c>
      <c r="C64" s="387" t="s">
        <v>342</v>
      </c>
      <c r="D64" s="685"/>
      <c r="E64" s="179" t="s">
        <v>341</v>
      </c>
      <c r="F64" s="387" t="s">
        <v>343</v>
      </c>
      <c r="G64" s="685"/>
      <c r="H64" s="179" t="s">
        <v>344</v>
      </c>
      <c r="I64" s="390" t="s">
        <v>345</v>
      </c>
      <c r="J64" s="391" t="s">
        <v>346</v>
      </c>
    </row>
    <row r="65" spans="1:10">
      <c r="A65" s="684"/>
      <c r="B65" s="179" t="s">
        <v>347</v>
      </c>
      <c r="C65" s="388" t="s">
        <v>348</v>
      </c>
      <c r="D65" s="685"/>
      <c r="E65" s="179" t="s">
        <v>347</v>
      </c>
      <c r="F65" s="388" t="s">
        <v>349</v>
      </c>
      <c r="G65" s="685"/>
      <c r="H65" s="179" t="s">
        <v>350</v>
      </c>
      <c r="I65" s="392" t="s">
        <v>351</v>
      </c>
      <c r="J65" s="393" t="s">
        <v>346</v>
      </c>
    </row>
    <row r="66" spans="1:10" ht="43.35" customHeight="1">
      <c r="A66" s="684"/>
      <c r="B66" s="179" t="s">
        <v>337</v>
      </c>
      <c r="C66" s="155"/>
      <c r="D66" s="685"/>
      <c r="E66" s="179" t="s">
        <v>337</v>
      </c>
      <c r="F66" s="155"/>
      <c r="G66" s="685"/>
      <c r="H66" s="179" t="s">
        <v>340</v>
      </c>
      <c r="I66" s="686"/>
      <c r="J66" s="686"/>
    </row>
    <row r="67" spans="1:10">
      <c r="A67" s="684"/>
      <c r="B67" s="179" t="s">
        <v>341</v>
      </c>
      <c r="C67" s="155"/>
      <c r="D67" s="685"/>
      <c r="E67" s="179" t="s">
        <v>341</v>
      </c>
      <c r="F67" s="387" t="s">
        <v>352</v>
      </c>
      <c r="G67" s="685"/>
      <c r="H67" s="179" t="s">
        <v>344</v>
      </c>
      <c r="I67" s="686"/>
      <c r="J67" s="686"/>
    </row>
    <row r="68" spans="1:10" ht="27.6">
      <c r="A68" s="684"/>
      <c r="B68" s="179" t="s">
        <v>347</v>
      </c>
      <c r="C68" s="155"/>
      <c r="D68" s="685"/>
      <c r="E68" s="179" t="s">
        <v>347</v>
      </c>
      <c r="F68" s="389" t="s">
        <v>353</v>
      </c>
      <c r="G68" s="685"/>
      <c r="H68" s="179" t="s">
        <v>350</v>
      </c>
      <c r="I68" s="686"/>
      <c r="J68" s="686"/>
    </row>
  </sheetData>
  <mergeCells count="94">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0:A51"/>
    <mergeCell ref="D50:E50"/>
    <mergeCell ref="F50:G50"/>
    <mergeCell ref="D51:E51"/>
    <mergeCell ref="F51:G51"/>
    <mergeCell ref="A48:A49"/>
    <mergeCell ref="D48:E48"/>
    <mergeCell ref="F48:G48"/>
    <mergeCell ref="D49:E49"/>
    <mergeCell ref="F49:G49"/>
    <mergeCell ref="A46:A47"/>
    <mergeCell ref="D46:E46"/>
    <mergeCell ref="F46:G46"/>
    <mergeCell ref="D47:E47"/>
    <mergeCell ref="F47:G47"/>
    <mergeCell ref="A58:A59"/>
    <mergeCell ref="A63:A68"/>
    <mergeCell ref="D63:D68"/>
    <mergeCell ref="G63:G68"/>
    <mergeCell ref="I63:J63"/>
    <mergeCell ref="I66:J66"/>
    <mergeCell ref="I67:J67"/>
    <mergeCell ref="I68:J68"/>
  </mergeCells>
  <hyperlinks>
    <hyperlink ref="J29" r:id="rId1" xr:uid="{889FBC69-9338-4272-9624-4D7A9624ABB9}"/>
    <hyperlink ref="J31" r:id="rId2" display="https://secretariadistritald.sharepoint.com/:f:/s/ContratacinSPI-2022/IgDAz5ehn3GkTZnahLEX-s24AeSw7H__DvVGchnb_hYfj3E?e=fYV4C8" xr:uid="{DD54D5BE-91C7-40FA-990F-4009EF94F460}"/>
    <hyperlink ref="J33" r:id="rId3" xr:uid="{B3C5D600-7A01-4A82-A32A-7AC758EB2880}"/>
    <hyperlink ref="J35" r:id="rId4" xr:uid="{246BEA39-5224-4B7A-A929-5A28E92ABD0D}"/>
  </hyperlinks>
  <pageMargins left="0.25" right="0.25" top="0.75" bottom="0.75" header="0.3" footer="0.3"/>
  <pageSetup scale="21" orientation="landscape"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D6" zoomScale="80" zoomScaleNormal="80" workbookViewId="0">
      <selection activeCell="I24" sqref="I24:I25"/>
    </sheetView>
  </sheetViews>
  <sheetFormatPr defaultColWidth="10.42578125" defaultRowHeight="13.9"/>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32.25" customHeight="1" thickBot="1">
      <c r="A1" s="555"/>
      <c r="B1" s="532" t="s">
        <v>160</v>
      </c>
      <c r="C1" s="533"/>
      <c r="D1" s="533"/>
      <c r="E1" s="533"/>
      <c r="F1" s="533"/>
      <c r="G1" s="533"/>
      <c r="H1" s="533"/>
      <c r="I1" s="534"/>
      <c r="J1" s="529" t="s">
        <v>161</v>
      </c>
      <c r="K1" s="530"/>
      <c r="L1" s="531"/>
    </row>
    <row r="2" spans="1:15" s="79" customFormat="1" ht="30.75" customHeight="1" thickBot="1">
      <c r="A2" s="556"/>
      <c r="B2" s="535" t="s">
        <v>162</v>
      </c>
      <c r="C2" s="536"/>
      <c r="D2" s="536"/>
      <c r="E2" s="536"/>
      <c r="F2" s="536"/>
      <c r="G2" s="536"/>
      <c r="H2" s="536"/>
      <c r="I2" s="537"/>
      <c r="J2" s="529" t="s">
        <v>163</v>
      </c>
      <c r="K2" s="530"/>
      <c r="L2" s="531"/>
    </row>
    <row r="3" spans="1:15" s="79" customFormat="1" ht="24" customHeight="1" thickBot="1">
      <c r="A3" s="556"/>
      <c r="B3" s="535" t="s">
        <v>0</v>
      </c>
      <c r="C3" s="536"/>
      <c r="D3" s="536"/>
      <c r="E3" s="536"/>
      <c r="F3" s="536"/>
      <c r="G3" s="536"/>
      <c r="H3" s="536"/>
      <c r="I3" s="537"/>
      <c r="J3" s="529" t="s">
        <v>164</v>
      </c>
      <c r="K3" s="530"/>
      <c r="L3" s="531"/>
    </row>
    <row r="4" spans="1:15" s="79" customFormat="1" ht="21.75" customHeight="1" thickBot="1">
      <c r="A4" s="557"/>
      <c r="B4" s="538" t="s">
        <v>354</v>
      </c>
      <c r="C4" s="539"/>
      <c r="D4" s="539"/>
      <c r="E4" s="539"/>
      <c r="F4" s="539"/>
      <c r="G4" s="539"/>
      <c r="H4" s="539"/>
      <c r="I4" s="540"/>
      <c r="J4" s="529" t="s">
        <v>355</v>
      </c>
      <c r="K4" s="530"/>
      <c r="L4" s="531"/>
    </row>
    <row r="5" spans="1:15" s="79" customFormat="1" ht="21.75" customHeight="1" thickBot="1">
      <c r="A5" s="80"/>
      <c r="B5" s="81"/>
      <c r="C5" s="81"/>
      <c r="D5" s="81"/>
      <c r="E5" s="81"/>
      <c r="F5" s="81"/>
      <c r="G5" s="81"/>
      <c r="H5" s="81"/>
      <c r="I5" s="81"/>
      <c r="J5" s="82"/>
      <c r="K5" s="82"/>
      <c r="L5" s="82"/>
    </row>
    <row r="6" spans="1:15" ht="40.35" customHeight="1" thickBot="1">
      <c r="A6" s="51" t="s">
        <v>167</v>
      </c>
      <c r="B6" s="774" t="s">
        <v>168</v>
      </c>
      <c r="C6" s="775"/>
      <c r="D6" s="775"/>
      <c r="E6" s="775"/>
      <c r="F6" s="775"/>
      <c r="G6" s="775"/>
      <c r="H6" s="775"/>
      <c r="I6" s="776"/>
      <c r="J6" s="183" t="s">
        <v>169</v>
      </c>
      <c r="K6" s="777">
        <v>2024110010313</v>
      </c>
      <c r="L6" s="778"/>
      <c r="M6" s="779"/>
      <c r="N6" s="779"/>
      <c r="O6" s="779"/>
    </row>
    <row r="7" spans="1:15" s="79" customFormat="1" ht="21.75" customHeight="1" thickBot="1">
      <c r="A7" s="80"/>
      <c r="B7" s="81"/>
      <c r="C7" s="81"/>
      <c r="D7" s="81"/>
      <c r="E7" s="81"/>
      <c r="F7" s="81"/>
      <c r="G7" s="81"/>
      <c r="H7" s="81"/>
      <c r="I7" s="81"/>
      <c r="J7" s="81"/>
      <c r="K7" s="81"/>
      <c r="L7" s="81"/>
      <c r="M7" s="82"/>
      <c r="N7" s="82"/>
      <c r="O7" s="82"/>
    </row>
    <row r="8" spans="1:15" s="79" customFormat="1" ht="21.75" customHeight="1" thickBot="1">
      <c r="A8" s="769" t="s">
        <v>6</v>
      </c>
      <c r="B8" s="151" t="s">
        <v>170</v>
      </c>
      <c r="C8" s="124"/>
      <c r="D8" s="151" t="s">
        <v>171</v>
      </c>
      <c r="E8" s="124"/>
      <c r="F8" s="151" t="s">
        <v>172</v>
      </c>
      <c r="G8" s="124"/>
      <c r="H8" s="151" t="s">
        <v>173</v>
      </c>
      <c r="I8" s="125"/>
      <c r="J8" s="773" t="s">
        <v>8</v>
      </c>
      <c r="K8" s="150" t="s">
        <v>174</v>
      </c>
      <c r="L8" s="257"/>
      <c r="M8" s="779"/>
      <c r="N8" s="779"/>
      <c r="O8" s="779"/>
    </row>
    <row r="9" spans="1:15" s="79" customFormat="1" ht="21.75" customHeight="1" thickBot="1">
      <c r="A9" s="769"/>
      <c r="B9" s="152" t="s">
        <v>175</v>
      </c>
      <c r="C9" s="124" t="s">
        <v>176</v>
      </c>
      <c r="D9" s="151" t="s">
        <v>177</v>
      </c>
      <c r="E9" s="124"/>
      <c r="F9" s="151" t="s">
        <v>178</v>
      </c>
      <c r="G9" s="124"/>
      <c r="H9" s="151" t="s">
        <v>179</v>
      </c>
      <c r="I9" s="125"/>
      <c r="J9" s="773"/>
      <c r="K9" s="150" t="s">
        <v>180</v>
      </c>
      <c r="L9" s="83"/>
      <c r="M9" s="779"/>
      <c r="N9" s="779"/>
      <c r="O9" s="779"/>
    </row>
    <row r="10" spans="1:15" s="79" customFormat="1" ht="21.75" customHeight="1" thickBot="1">
      <c r="A10" s="769"/>
      <c r="B10" s="151" t="s">
        <v>181</v>
      </c>
      <c r="C10" s="124"/>
      <c r="D10" s="151" t="s">
        <v>182</v>
      </c>
      <c r="E10" s="124"/>
      <c r="F10" s="151" t="s">
        <v>183</v>
      </c>
      <c r="G10" s="124"/>
      <c r="H10" s="151" t="s">
        <v>184</v>
      </c>
      <c r="I10" s="125"/>
      <c r="J10" s="773"/>
      <c r="K10" s="150" t="s">
        <v>185</v>
      </c>
      <c r="L10" s="257" t="s">
        <v>176</v>
      </c>
      <c r="M10" s="779"/>
      <c r="N10" s="779"/>
      <c r="O10" s="779"/>
    </row>
    <row r="11" spans="1:15" ht="14.45" thickBot="1"/>
    <row r="12" spans="1:15" ht="32.1" customHeight="1" thickBot="1">
      <c r="A12" s="770" t="s">
        <v>356</v>
      </c>
      <c r="B12" s="771"/>
      <c r="C12" s="771"/>
      <c r="D12" s="771"/>
      <c r="E12" s="771"/>
      <c r="F12" s="771"/>
      <c r="G12" s="771"/>
      <c r="H12" s="771"/>
      <c r="I12" s="771"/>
      <c r="J12" s="771"/>
      <c r="K12" s="771"/>
      <c r="L12" s="772"/>
    </row>
    <row r="13" spans="1:15" ht="24" customHeight="1" thickBot="1">
      <c r="A13" s="738" t="s">
        <v>357</v>
      </c>
      <c r="B13" s="740" t="s">
        <v>102</v>
      </c>
      <c r="C13" s="742" t="s">
        <v>13</v>
      </c>
      <c r="D13" s="744" t="s">
        <v>203</v>
      </c>
      <c r="E13" s="745"/>
      <c r="F13" s="746"/>
      <c r="G13" s="744" t="s">
        <v>207</v>
      </c>
      <c r="H13" s="745"/>
      <c r="I13" s="746"/>
      <c r="J13" s="541" t="s">
        <v>212</v>
      </c>
      <c r="K13" s="542"/>
      <c r="L13" s="543"/>
    </row>
    <row r="14" spans="1:15" ht="22.35" customHeight="1" thickBot="1">
      <c r="A14" s="739"/>
      <c r="B14" s="741"/>
      <c r="C14" s="743"/>
      <c r="D14" s="111" t="s">
        <v>26</v>
      </c>
      <c r="E14" s="109" t="s">
        <v>28</v>
      </c>
      <c r="F14" s="110" t="s">
        <v>107</v>
      </c>
      <c r="G14" s="111" t="s">
        <v>26</v>
      </c>
      <c r="H14" s="109" t="s">
        <v>28</v>
      </c>
      <c r="I14" s="110" t="s">
        <v>107</v>
      </c>
      <c r="J14" s="111" t="s">
        <v>26</v>
      </c>
      <c r="K14" s="109" t="s">
        <v>28</v>
      </c>
      <c r="L14" s="110" t="s">
        <v>107</v>
      </c>
    </row>
    <row r="15" spans="1:15" ht="21" customHeight="1">
      <c r="A15" s="733" t="s">
        <v>358</v>
      </c>
      <c r="B15" s="752" t="s">
        <v>187</v>
      </c>
      <c r="C15" s="730" t="s">
        <v>359</v>
      </c>
      <c r="D15" s="760">
        <f>ACTIVIDAD_1!B25+ACTIVIDAD_2!B25</f>
        <v>1253518000</v>
      </c>
      <c r="E15" s="784">
        <f>ACTIVIDAD_1!B26+ACTIVIDAD_2!B26</f>
        <v>0</v>
      </c>
      <c r="F15" s="757">
        <f>ACTIVIDAD_1!C39+ACTIVIDAD_2!C39</f>
        <v>0</v>
      </c>
      <c r="G15" s="760">
        <f>ACTIVIDAD_1!C25+ACTIVIDAD_2!C25</f>
        <v>0</v>
      </c>
      <c r="H15" s="760">
        <f>ACTIVIDAD_1!C26+ACTIVIDAD_2!C26</f>
        <v>17787731</v>
      </c>
      <c r="I15" s="763">
        <f>ACTIVIDAD_1!C41+ACTIVIDAD_2!C41</f>
        <v>0.28000000000000003</v>
      </c>
      <c r="J15" s="766">
        <f>ACTIVIDAD_1!D25+ACTIVIDAD_2!D25</f>
        <v>-1320000</v>
      </c>
      <c r="K15" s="787">
        <f>ACTIVIDAD_1!D26+ACTIVIDAD_2!D26</f>
        <v>112651999</v>
      </c>
      <c r="L15" s="790">
        <f>ACTIVIDAD_1!C43+ACTIVIDAD_2!C43</f>
        <v>0.28000000000000003</v>
      </c>
    </row>
    <row r="16" spans="1:15" ht="21" customHeight="1">
      <c r="A16" s="751"/>
      <c r="B16" s="753"/>
      <c r="C16" s="782"/>
      <c r="D16" s="761"/>
      <c r="E16" s="785"/>
      <c r="F16" s="758"/>
      <c r="G16" s="761"/>
      <c r="H16" s="761"/>
      <c r="I16" s="764"/>
      <c r="J16" s="767"/>
      <c r="K16" s="788"/>
      <c r="L16" s="791"/>
    </row>
    <row r="17" spans="1:14" s="26" customFormat="1" ht="55.15">
      <c r="A17" s="734"/>
      <c r="B17" s="176" t="s">
        <v>254</v>
      </c>
      <c r="C17" s="783"/>
      <c r="D17" s="762"/>
      <c r="E17" s="786"/>
      <c r="F17" s="759"/>
      <c r="G17" s="762"/>
      <c r="H17" s="762"/>
      <c r="I17" s="765"/>
      <c r="J17" s="768"/>
      <c r="K17" s="789"/>
      <c r="L17" s="792"/>
      <c r="M17" s="1"/>
    </row>
    <row r="18" spans="1:14" ht="69">
      <c r="A18" s="177" t="s">
        <v>360</v>
      </c>
      <c r="B18" s="176" t="s">
        <v>278</v>
      </c>
      <c r="C18" s="175" t="s">
        <v>361</v>
      </c>
      <c r="D18" s="230">
        <f>ACTIVIDAD_3!B25</f>
        <v>591874000</v>
      </c>
      <c r="E18" s="231">
        <f>+[1]ACTIVIDAD_3!B27</f>
        <v>0</v>
      </c>
      <c r="F18" s="232">
        <f>ACTIVIDAD_3!C39</f>
        <v>0</v>
      </c>
      <c r="G18" s="233">
        <f>ACTIVIDAD_3!C25</f>
        <v>6636135</v>
      </c>
      <c r="H18" s="233">
        <f>ACTIVIDAD_3!C26</f>
        <v>41813688</v>
      </c>
      <c r="I18" s="234">
        <f>ACTIVIDAD_3!C41</f>
        <v>0.1</v>
      </c>
      <c r="J18" s="407">
        <f>ACTIVIDAD_3!D25</f>
        <v>-880000</v>
      </c>
      <c r="K18" s="408">
        <f>ACTIVIDAD_3!D26</f>
        <v>48864185</v>
      </c>
      <c r="L18" s="409" t="s">
        <v>362</v>
      </c>
    </row>
    <row r="19" spans="1:14" ht="20.85" customHeight="1">
      <c r="A19" s="26"/>
      <c r="B19" s="26"/>
      <c r="C19" s="26"/>
      <c r="D19" s="235">
        <f>SUM(D15:D18)</f>
        <v>1845392000</v>
      </c>
      <c r="E19" s="395"/>
      <c r="F19" s="26"/>
      <c r="G19" s="235">
        <f>SUM(G15:G18)</f>
        <v>6636135</v>
      </c>
      <c r="H19" s="26"/>
      <c r="I19" s="26"/>
      <c r="J19" s="26"/>
      <c r="K19" s="26"/>
      <c r="L19" s="26"/>
    </row>
    <row r="20" spans="1:14" ht="8.85" customHeight="1"/>
    <row r="21" spans="1:14" ht="35.1" customHeight="1">
      <c r="A21" s="770" t="s">
        <v>363</v>
      </c>
      <c r="B21" s="771"/>
      <c r="C21" s="771"/>
      <c r="D21" s="771"/>
      <c r="E21" s="771"/>
      <c r="F21" s="771"/>
      <c r="G21" s="771"/>
      <c r="H21" s="771"/>
      <c r="I21" s="771"/>
      <c r="J21" s="771"/>
      <c r="K21" s="771"/>
      <c r="L21" s="772"/>
    </row>
    <row r="22" spans="1:14" ht="27.6" customHeight="1">
      <c r="A22" s="738" t="s">
        <v>357</v>
      </c>
      <c r="B22" s="740" t="s">
        <v>102</v>
      </c>
      <c r="C22" s="742" t="s">
        <v>13</v>
      </c>
      <c r="D22" s="744" t="s">
        <v>216</v>
      </c>
      <c r="E22" s="745"/>
      <c r="F22" s="746"/>
      <c r="G22" s="744" t="s">
        <v>220</v>
      </c>
      <c r="H22" s="745"/>
      <c r="I22" s="746"/>
      <c r="J22" s="744" t="s">
        <v>224</v>
      </c>
      <c r="K22" s="745"/>
      <c r="L22" s="746"/>
    </row>
    <row r="23" spans="1:14" ht="20.100000000000001" customHeight="1" thickBot="1">
      <c r="A23" s="739"/>
      <c r="B23" s="741"/>
      <c r="C23" s="743"/>
      <c r="D23" s="111" t="s">
        <v>26</v>
      </c>
      <c r="E23" s="109" t="s">
        <v>28</v>
      </c>
      <c r="F23" s="110" t="s">
        <v>107</v>
      </c>
      <c r="G23" s="111" t="s">
        <v>26</v>
      </c>
      <c r="H23" s="109" t="s">
        <v>28</v>
      </c>
      <c r="I23" s="110" t="s">
        <v>107</v>
      </c>
      <c r="J23" s="111" t="s">
        <v>26</v>
      </c>
      <c r="K23" s="109" t="s">
        <v>28</v>
      </c>
      <c r="L23" s="110" t="s">
        <v>107</v>
      </c>
    </row>
    <row r="24" spans="1:14" ht="41.45">
      <c r="A24" s="733" t="s">
        <v>358</v>
      </c>
      <c r="B24" s="236" t="s">
        <v>187</v>
      </c>
      <c r="C24" s="730" t="s">
        <v>359</v>
      </c>
      <c r="D24" s="724">
        <f>ACTIVIDAD_1!E25+ACTIVIDAD_2!E25</f>
        <v>-1393333</v>
      </c>
      <c r="E24" s="724">
        <f>ACTIVIDAD_1!E26+ACTIVIDAD_2!E26</f>
        <v>112865333</v>
      </c>
      <c r="F24" s="780">
        <f>ACTIVIDAD_1!C45+ACTIVIDAD_2!C45</f>
        <v>0.28000000000000003</v>
      </c>
      <c r="G24" s="726">
        <f>ACTIVIDAD_1!F25+ACTIVIDAD_2!F25</f>
        <v>208740</v>
      </c>
      <c r="H24" s="724">
        <f>ACTIVIDAD_1!F26+ACTIVIDAD_2!F26</f>
        <v>111035333</v>
      </c>
      <c r="I24" s="755">
        <f>ACTIVIDAD_1!C47+ACTIVIDAD_2!C47</f>
        <v>0.28000000000000003</v>
      </c>
      <c r="J24" s="726">
        <f>ACTIVIDAD_1!G25+ACTIVIDAD_2!G25</f>
        <v>0</v>
      </c>
      <c r="K24" s="728">
        <f>ACTIVIDAD_1!G26+ACTIVIDAD_2!G26</f>
        <v>0</v>
      </c>
      <c r="L24" s="722">
        <v>0</v>
      </c>
      <c r="M24" s="181"/>
    </row>
    <row r="25" spans="1:14" ht="55.15">
      <c r="A25" s="734"/>
      <c r="B25" s="176" t="s">
        <v>254</v>
      </c>
      <c r="C25" s="731"/>
      <c r="D25" s="732"/>
      <c r="E25" s="732"/>
      <c r="F25" s="781"/>
      <c r="G25" s="727"/>
      <c r="H25" s="754"/>
      <c r="I25" s="756"/>
      <c r="J25" s="727"/>
      <c r="K25" s="729"/>
      <c r="L25" s="723"/>
      <c r="N25" s="325"/>
    </row>
    <row r="26" spans="1:14" ht="69.599999999999994" thickBot="1">
      <c r="A26" s="177" t="s">
        <v>360</v>
      </c>
      <c r="B26" s="176" t="s">
        <v>278</v>
      </c>
      <c r="C26" s="175" t="s">
        <v>361</v>
      </c>
      <c r="D26" s="273">
        <f>ACTIVIDAD_3!E25</f>
        <v>85448005</v>
      </c>
      <c r="E26" s="274">
        <f>ACTIVIDAD_3!E26</f>
        <v>53288365</v>
      </c>
      <c r="F26" s="234">
        <f>ACTIVIDAD_3!C43</f>
        <v>0.1</v>
      </c>
      <c r="G26" s="280">
        <f>ACTIVIDAD_3!F25</f>
        <v>0</v>
      </c>
      <c r="H26" s="280">
        <f>ACTIVIDAD_3!F26</f>
        <v>56231334</v>
      </c>
      <c r="I26" s="455">
        <f>ACTIVIDAD_3!C47</f>
        <v>0.1</v>
      </c>
      <c r="J26" s="113">
        <f>ACTIVIDAD_3!G25</f>
        <v>0</v>
      </c>
      <c r="K26" s="25">
        <f>ACTIVIDAD_3!G26</f>
        <v>0</v>
      </c>
      <c r="L26" s="234">
        <v>0</v>
      </c>
    </row>
    <row r="27" spans="1:14" ht="18.75" customHeight="1"/>
    <row r="28" spans="1:14" ht="9.75" customHeight="1" thickBot="1"/>
    <row r="29" spans="1:14" ht="81" customHeight="1" thickBot="1">
      <c r="A29" s="735" t="s">
        <v>364</v>
      </c>
      <c r="B29" s="736"/>
      <c r="C29" s="736"/>
      <c r="D29" s="736"/>
      <c r="E29" s="736"/>
      <c r="F29" s="736"/>
      <c r="G29" s="736"/>
      <c r="H29" s="736"/>
      <c r="I29" s="736"/>
      <c r="J29" s="736"/>
      <c r="K29" s="736"/>
      <c r="L29" s="737"/>
    </row>
    <row r="30" spans="1:14" ht="24.6" customHeight="1">
      <c r="A30" s="738" t="s">
        <v>357</v>
      </c>
      <c r="B30" s="740" t="s">
        <v>102</v>
      </c>
      <c r="C30" s="742" t="s">
        <v>13</v>
      </c>
      <c r="D30" s="744" t="s">
        <v>225</v>
      </c>
      <c r="E30" s="745"/>
      <c r="F30" s="746"/>
      <c r="G30" s="744" t="s">
        <v>226</v>
      </c>
      <c r="H30" s="745"/>
      <c r="I30" s="746"/>
      <c r="J30" s="744" t="s">
        <v>227</v>
      </c>
      <c r="K30" s="745"/>
      <c r="L30" s="746"/>
    </row>
    <row r="31" spans="1:14" ht="24" customHeight="1" thickBot="1">
      <c r="A31" s="739"/>
      <c r="B31" s="741"/>
      <c r="C31" s="743"/>
      <c r="D31" s="111" t="s">
        <v>26</v>
      </c>
      <c r="E31" s="109" t="s">
        <v>28</v>
      </c>
      <c r="F31" s="110" t="s">
        <v>107</v>
      </c>
      <c r="G31" s="111" t="s">
        <v>26</v>
      </c>
      <c r="H31" s="109" t="s">
        <v>28</v>
      </c>
      <c r="I31" s="110" t="s">
        <v>107</v>
      </c>
      <c r="J31" s="111" t="s">
        <v>26</v>
      </c>
      <c r="K31" s="109" t="s">
        <v>28</v>
      </c>
      <c r="L31" s="110" t="s">
        <v>107</v>
      </c>
    </row>
    <row r="32" spans="1:14" ht="48" customHeight="1">
      <c r="A32" s="733" t="s">
        <v>358</v>
      </c>
      <c r="B32" s="236" t="s">
        <v>187</v>
      </c>
      <c r="C32" s="730" t="s">
        <v>359</v>
      </c>
      <c r="D32" s="724">
        <f>[2]ACTIVIDAD_1!H25+[2]ACTIVIDAD_2!H25</f>
        <v>0</v>
      </c>
      <c r="E32" s="724">
        <v>0</v>
      </c>
      <c r="F32" s="722">
        <v>0</v>
      </c>
      <c r="G32" s="726">
        <f>ACTIVIDAD_1!I25+ACTIVIDAD_2!I25</f>
        <v>0</v>
      </c>
      <c r="H32" s="728">
        <f>ACTIVIDAD_1!I26+ACTIVIDAD_2!I26</f>
        <v>0</v>
      </c>
      <c r="I32" s="722">
        <v>0</v>
      </c>
      <c r="J32" s="747">
        <f>ACTIVIDAD_1!J25+ACTIVIDAD_2!J25</f>
        <v>0</v>
      </c>
      <c r="K32" s="749">
        <f>ACTIVIDAD_1!J26+ACTIVIDAD_2!J26</f>
        <v>0</v>
      </c>
      <c r="L32" s="722">
        <v>1</v>
      </c>
      <c r="N32" s="325"/>
    </row>
    <row r="33" spans="1:14" ht="56.1" customHeight="1">
      <c r="A33" s="734"/>
      <c r="B33" s="176" t="s">
        <v>254</v>
      </c>
      <c r="C33" s="731"/>
      <c r="D33" s="732"/>
      <c r="E33" s="732"/>
      <c r="F33" s="723"/>
      <c r="G33" s="727"/>
      <c r="H33" s="729"/>
      <c r="I33" s="723"/>
      <c r="J33" s="748"/>
      <c r="K33" s="750"/>
      <c r="L33" s="723"/>
      <c r="M33" s="325"/>
      <c r="N33" s="325"/>
    </row>
    <row r="34" spans="1:14" ht="53.1" customHeight="1" thickBot="1">
      <c r="A34" s="177" t="s">
        <v>360</v>
      </c>
      <c r="B34" s="176" t="s">
        <v>278</v>
      </c>
      <c r="C34" s="175" t="s">
        <v>361</v>
      </c>
      <c r="D34" s="280">
        <f>[2]ACTIVIDAD_3!H25</f>
        <v>0</v>
      </c>
      <c r="E34" s="280">
        <v>0</v>
      </c>
      <c r="F34" s="234">
        <v>0</v>
      </c>
      <c r="G34" s="112">
        <f>ACTIVIDAD_3!I25</f>
        <v>0</v>
      </c>
      <c r="H34" s="22">
        <f>ACTIVIDAD_3!I26</f>
        <v>0</v>
      </c>
      <c r="I34" s="234">
        <v>0</v>
      </c>
      <c r="J34" s="230">
        <v>0</v>
      </c>
      <c r="K34" s="189">
        <v>0</v>
      </c>
      <c r="L34" s="234">
        <v>0</v>
      </c>
      <c r="N34" s="325"/>
    </row>
    <row r="35" spans="1:14" ht="10.35" customHeight="1"/>
    <row r="36" spans="1:14" ht="21.75" customHeight="1"/>
    <row r="37" spans="1:14" ht="30" customHeight="1" thickBot="1">
      <c r="A37" s="735" t="s">
        <v>365</v>
      </c>
      <c r="B37" s="736"/>
      <c r="C37" s="736"/>
      <c r="D37" s="736"/>
      <c r="E37" s="736"/>
      <c r="F37" s="736"/>
      <c r="G37" s="736"/>
      <c r="H37" s="736"/>
      <c r="I37" s="736"/>
      <c r="J37" s="736"/>
      <c r="K37" s="736"/>
      <c r="L37" s="737"/>
    </row>
    <row r="38" spans="1:14" ht="28.35" customHeight="1">
      <c r="A38" s="738" t="s">
        <v>357</v>
      </c>
      <c r="B38" s="740" t="s">
        <v>102</v>
      </c>
      <c r="C38" s="742" t="s">
        <v>13</v>
      </c>
      <c r="D38" s="744" t="s">
        <v>228</v>
      </c>
      <c r="E38" s="745"/>
      <c r="F38" s="746"/>
      <c r="G38" s="744" t="s">
        <v>366</v>
      </c>
      <c r="H38" s="745"/>
      <c r="I38" s="746"/>
      <c r="J38" s="744" t="s">
        <v>230</v>
      </c>
      <c r="K38" s="745"/>
      <c r="L38" s="746"/>
    </row>
    <row r="39" spans="1:14" ht="18.600000000000001" customHeight="1" thickBot="1">
      <c r="A39" s="739"/>
      <c r="B39" s="741"/>
      <c r="C39" s="743"/>
      <c r="D39" s="111" t="s">
        <v>26</v>
      </c>
      <c r="E39" s="109" t="s">
        <v>28</v>
      </c>
      <c r="F39" s="110" t="s">
        <v>107</v>
      </c>
      <c r="G39" s="111" t="s">
        <v>26</v>
      </c>
      <c r="H39" s="109" t="s">
        <v>28</v>
      </c>
      <c r="I39" s="110" t="s">
        <v>107</v>
      </c>
      <c r="J39" s="111" t="s">
        <v>26</v>
      </c>
      <c r="K39" s="109" t="s">
        <v>28</v>
      </c>
      <c r="L39" s="110" t="s">
        <v>107</v>
      </c>
    </row>
    <row r="40" spans="1:14" ht="49.35" customHeight="1">
      <c r="A40" s="733" t="s">
        <v>358</v>
      </c>
      <c r="B40" s="236" t="s">
        <v>187</v>
      </c>
      <c r="C40" s="730" t="s">
        <v>359</v>
      </c>
      <c r="D40" s="724">
        <f>ACTIVIDAD_1!K25+ACTIVIDAD_2!K25</f>
        <v>0</v>
      </c>
      <c r="E40" s="720">
        <f>ACTIVIDAD_1!K26+ACTIVIDAD_2!K26</f>
        <v>0</v>
      </c>
      <c r="F40" s="722">
        <v>0</v>
      </c>
      <c r="G40" s="724">
        <v>0</v>
      </c>
      <c r="H40" s="724">
        <v>0</v>
      </c>
      <c r="I40" s="722">
        <v>0</v>
      </c>
      <c r="J40" s="726"/>
      <c r="K40" s="728"/>
      <c r="L40" s="722"/>
    </row>
    <row r="41" spans="1:14" ht="55.9" thickBot="1">
      <c r="A41" s="734"/>
      <c r="B41" s="176" t="s">
        <v>254</v>
      </c>
      <c r="C41" s="731"/>
      <c r="D41" s="725"/>
      <c r="E41" s="721"/>
      <c r="F41" s="723"/>
      <c r="G41" s="725"/>
      <c r="H41" s="725"/>
      <c r="I41" s="723"/>
      <c r="J41" s="727"/>
      <c r="K41" s="729"/>
      <c r="L41" s="723"/>
    </row>
    <row r="42" spans="1:14" ht="53.1" customHeight="1" thickBot="1">
      <c r="A42" s="177" t="s">
        <v>360</v>
      </c>
      <c r="B42" s="176" t="s">
        <v>278</v>
      </c>
      <c r="C42" s="175" t="s">
        <v>361</v>
      </c>
      <c r="D42" s="334">
        <f>ACTIVIDAD_3!K25</f>
        <v>0</v>
      </c>
      <c r="E42" s="335">
        <f>ACTIVIDAD_3!K26</f>
        <v>0</v>
      </c>
      <c r="F42" s="234">
        <v>0</v>
      </c>
      <c r="G42" s="334">
        <v>0</v>
      </c>
      <c r="H42" s="334">
        <v>0</v>
      </c>
      <c r="I42" s="234">
        <v>0</v>
      </c>
      <c r="J42" s="112"/>
      <c r="K42" s="22"/>
      <c r="L42" s="23"/>
    </row>
  </sheetData>
  <mergeCells count="90">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22:A23"/>
    <mergeCell ref="B22:B23"/>
    <mergeCell ref="C22:C23"/>
    <mergeCell ref="D22:F22"/>
    <mergeCell ref="G22:I22"/>
    <mergeCell ref="J22:L22"/>
    <mergeCell ref="F15:F17"/>
    <mergeCell ref="G15:G17"/>
    <mergeCell ref="H15:H17"/>
    <mergeCell ref="I15:I17"/>
    <mergeCell ref="J15:J17"/>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C32:C33"/>
    <mergeCell ref="D32:D33"/>
    <mergeCell ref="A40:A41"/>
    <mergeCell ref="C40:C41"/>
    <mergeCell ref="D40:D41"/>
    <mergeCell ref="E40:E41"/>
    <mergeCell ref="F40:F41"/>
    <mergeCell ref="L40:L41"/>
    <mergeCell ref="G40:G41"/>
    <mergeCell ref="H40:H41"/>
    <mergeCell ref="I40:I41"/>
    <mergeCell ref="J40:J41"/>
    <mergeCell ref="K40:K4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80"/>
  <sheetViews>
    <sheetView topLeftCell="W26" zoomScale="90" zoomScaleNormal="90" zoomScaleSheetLayoutView="90" workbookViewId="0">
      <selection activeCell="AB39" sqref="AB39"/>
    </sheetView>
  </sheetViews>
  <sheetFormatPr defaultColWidth="10.42578125" defaultRowHeight="13.9"/>
  <cols>
    <col min="1" max="1" width="25.42578125" style="77" customWidth="1"/>
    <col min="2" max="2" width="29.7109375" style="77" customWidth="1"/>
    <col min="3" max="3" width="20.7109375" style="77" customWidth="1"/>
    <col min="4" max="4" width="21.7109375" style="77" customWidth="1"/>
    <col min="5" max="5" width="20.7109375" style="77" bestFit="1" customWidth="1"/>
    <col min="6" max="6" width="21.71093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17.28515625" style="77" customWidth="1"/>
    <col min="16" max="16" width="20.28515625" style="77" customWidth="1"/>
    <col min="17" max="22" width="17.28515625" style="77" customWidth="1"/>
    <col min="23" max="23" width="24" style="77" customWidth="1"/>
    <col min="24" max="24" width="17.28515625" style="77" customWidth="1"/>
    <col min="25" max="25" width="24.140625" style="77" customWidth="1"/>
    <col min="26" max="26" width="22" style="77" customWidth="1"/>
    <col min="27" max="27" width="17.28515625" style="77" customWidth="1"/>
    <col min="28" max="28" width="23.42578125" style="77" customWidth="1"/>
    <col min="29" max="32" width="17.7109375" style="77" customWidth="1"/>
    <col min="33" max="36" width="20.42578125" style="77" bestFit="1" customWidth="1"/>
    <col min="37" max="16384" width="10.42578125" style="77"/>
  </cols>
  <sheetData>
    <row r="1" spans="1:62" s="1" customFormat="1" ht="20.25" customHeight="1">
      <c r="A1" s="700"/>
      <c r="B1" s="803" t="s">
        <v>367</v>
      </c>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5"/>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c r="A2" s="701"/>
      <c r="B2" s="806"/>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8"/>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c r="A3" s="701"/>
      <c r="B3" s="806"/>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8"/>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c r="A4" s="702"/>
      <c r="B4" s="809"/>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c r="AE4" s="810"/>
      <c r="AF4" s="811"/>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c r="A8" s="707" t="s">
        <v>4</v>
      </c>
      <c r="B8" s="823" t="s">
        <v>168</v>
      </c>
      <c r="C8" s="824"/>
      <c r="D8" s="824"/>
      <c r="E8" s="824"/>
      <c r="F8" s="824"/>
      <c r="G8" s="824"/>
      <c r="H8" s="824"/>
      <c r="I8" s="824"/>
      <c r="J8" s="824"/>
      <c r="K8" s="824"/>
      <c r="L8" s="824"/>
      <c r="M8" s="824"/>
      <c r="N8" s="824"/>
      <c r="O8" s="824"/>
      <c r="P8" s="824"/>
      <c r="Q8" s="824"/>
      <c r="R8" s="824"/>
      <c r="S8" s="824"/>
      <c r="T8" s="824"/>
      <c r="U8" s="824"/>
      <c r="V8" s="824"/>
      <c r="W8" s="824"/>
      <c r="X8" s="824"/>
      <c r="Y8" s="824"/>
      <c r="Z8" s="824"/>
      <c r="AA8" s="829" t="s">
        <v>169</v>
      </c>
      <c r="AB8" s="817">
        <v>2024110010313</v>
      </c>
      <c r="AC8" s="812" t="s">
        <v>301</v>
      </c>
      <c r="AD8" s="813"/>
      <c r="AE8" s="529" t="s">
        <v>161</v>
      </c>
      <c r="AF8" s="531"/>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c r="A9" s="708"/>
      <c r="B9" s="825"/>
      <c r="C9" s="826"/>
      <c r="D9" s="826"/>
      <c r="E9" s="826"/>
      <c r="F9" s="826"/>
      <c r="G9" s="826"/>
      <c r="H9" s="826"/>
      <c r="I9" s="826"/>
      <c r="J9" s="826"/>
      <c r="K9" s="826"/>
      <c r="L9" s="826"/>
      <c r="M9" s="826"/>
      <c r="N9" s="826"/>
      <c r="O9" s="826"/>
      <c r="P9" s="826"/>
      <c r="Q9" s="826"/>
      <c r="R9" s="826"/>
      <c r="S9" s="826"/>
      <c r="T9" s="826"/>
      <c r="U9" s="826"/>
      <c r="V9" s="826"/>
      <c r="W9" s="826"/>
      <c r="X9" s="826"/>
      <c r="Y9" s="826"/>
      <c r="Z9" s="826"/>
      <c r="AA9" s="830"/>
      <c r="AB9" s="818"/>
      <c r="AC9" s="812" t="s">
        <v>302</v>
      </c>
      <c r="AD9" s="813"/>
      <c r="AE9" s="529" t="s">
        <v>163</v>
      </c>
      <c r="AF9" s="531"/>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c r="A10" s="708"/>
      <c r="B10" s="825"/>
      <c r="C10" s="826"/>
      <c r="D10" s="826"/>
      <c r="E10" s="826"/>
      <c r="F10" s="826"/>
      <c r="G10" s="826"/>
      <c r="H10" s="826"/>
      <c r="I10" s="826"/>
      <c r="J10" s="826"/>
      <c r="K10" s="826"/>
      <c r="L10" s="826"/>
      <c r="M10" s="826"/>
      <c r="N10" s="826"/>
      <c r="O10" s="826"/>
      <c r="P10" s="826"/>
      <c r="Q10" s="826"/>
      <c r="R10" s="826"/>
      <c r="S10" s="826"/>
      <c r="T10" s="826"/>
      <c r="U10" s="826"/>
      <c r="V10" s="826"/>
      <c r="W10" s="826"/>
      <c r="X10" s="826"/>
      <c r="Y10" s="826"/>
      <c r="Z10" s="826"/>
      <c r="AA10" s="830"/>
      <c r="AB10" s="818"/>
      <c r="AC10" s="812" t="s">
        <v>303</v>
      </c>
      <c r="AD10" s="813"/>
      <c r="AE10" s="529" t="s">
        <v>164</v>
      </c>
      <c r="AF10" s="531"/>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c r="A11" s="709"/>
      <c r="B11" s="827"/>
      <c r="C11" s="828"/>
      <c r="D11" s="828"/>
      <c r="E11" s="828"/>
      <c r="F11" s="828"/>
      <c r="G11" s="828"/>
      <c r="H11" s="828"/>
      <c r="I11" s="828"/>
      <c r="J11" s="828"/>
      <c r="K11" s="828"/>
      <c r="L11" s="828"/>
      <c r="M11" s="828"/>
      <c r="N11" s="828"/>
      <c r="O11" s="828"/>
      <c r="P11" s="828"/>
      <c r="Q11" s="828"/>
      <c r="R11" s="828"/>
      <c r="S11" s="828"/>
      <c r="T11" s="828"/>
      <c r="U11" s="828"/>
      <c r="V11" s="828"/>
      <c r="W11" s="828"/>
      <c r="X11" s="828"/>
      <c r="Y11" s="828"/>
      <c r="Z11" s="828"/>
      <c r="AA11" s="831"/>
      <c r="AB11" s="819"/>
      <c r="AC11" s="812" t="s">
        <v>305</v>
      </c>
      <c r="AD11" s="813"/>
      <c r="AE11" s="529" t="s">
        <v>368</v>
      </c>
      <c r="AF11" s="531"/>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c r="A14" s="559" t="s">
        <v>6</v>
      </c>
      <c r="B14" s="151" t="s">
        <v>170</v>
      </c>
      <c r="C14" s="124"/>
      <c r="D14" s="151" t="s">
        <v>171</v>
      </c>
      <c r="E14" s="124"/>
      <c r="F14" s="151" t="s">
        <v>172</v>
      </c>
      <c r="G14" s="124"/>
      <c r="H14" s="151" t="s">
        <v>173</v>
      </c>
      <c r="I14" s="125" t="s">
        <v>176</v>
      </c>
      <c r="J14" s="97"/>
      <c r="K14" s="558" t="s">
        <v>8</v>
      </c>
      <c r="L14" s="558"/>
      <c r="M14" s="814" t="s">
        <v>174</v>
      </c>
      <c r="N14" s="814"/>
      <c r="O14" s="814"/>
      <c r="P14" s="257"/>
      <c r="Q14" s="160"/>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c r="A15" s="559"/>
      <c r="B15" s="152" t="s">
        <v>175</v>
      </c>
      <c r="C15" s="124"/>
      <c r="D15" s="151" t="s">
        <v>177</v>
      </c>
      <c r="E15" s="124"/>
      <c r="F15" s="151" t="s">
        <v>178</v>
      </c>
      <c r="G15" s="297"/>
      <c r="H15" s="151" t="s">
        <v>179</v>
      </c>
      <c r="I15" s="125"/>
      <c r="J15" s="97"/>
      <c r="K15" s="558"/>
      <c r="L15" s="558"/>
      <c r="M15" s="814" t="s">
        <v>180</v>
      </c>
      <c r="N15" s="814"/>
      <c r="O15" s="814"/>
      <c r="P15" s="126"/>
      <c r="Q15" s="160"/>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c r="A16" s="559"/>
      <c r="B16" s="151" t="s">
        <v>181</v>
      </c>
      <c r="C16" s="124"/>
      <c r="D16" s="151" t="s">
        <v>182</v>
      </c>
      <c r="E16" s="124"/>
      <c r="F16" s="151" t="s">
        <v>183</v>
      </c>
      <c r="G16" s="297"/>
      <c r="H16" s="151" t="s">
        <v>184</v>
      </c>
      <c r="I16" s="125"/>
      <c r="K16" s="558"/>
      <c r="L16" s="558"/>
      <c r="M16" s="814" t="s">
        <v>185</v>
      </c>
      <c r="N16" s="814"/>
      <c r="O16" s="814"/>
      <c r="P16" s="256" t="s">
        <v>176</v>
      </c>
      <c r="Q16" s="160"/>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c r="A18" s="508" t="s">
        <v>369</v>
      </c>
      <c r="B18" s="509"/>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10"/>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c r="A19" s="480" t="s">
        <v>370</v>
      </c>
      <c r="B19" s="481"/>
      <c r="C19" s="820" t="s">
        <v>310</v>
      </c>
      <c r="D19" s="820"/>
      <c r="E19" s="820"/>
      <c r="F19" s="820"/>
      <c r="G19" s="820"/>
      <c r="H19" s="820"/>
      <c r="I19" s="820"/>
      <c r="J19" s="820"/>
      <c r="K19" s="820"/>
      <c r="L19" s="820"/>
      <c r="M19" s="820"/>
      <c r="N19" s="820"/>
      <c r="O19" s="820"/>
      <c r="P19" s="820"/>
      <c r="Q19" s="820"/>
      <c r="R19" s="820"/>
      <c r="S19" s="820"/>
      <c r="T19" s="820"/>
      <c r="U19" s="820"/>
      <c r="V19" s="820"/>
      <c r="W19" s="820"/>
      <c r="X19" s="820"/>
      <c r="Y19" s="820"/>
      <c r="Z19" s="820"/>
      <c r="AA19" s="820"/>
      <c r="AB19" s="820"/>
      <c r="AC19" s="820"/>
      <c r="AD19" s="820"/>
      <c r="AE19" s="820"/>
      <c r="AF19" s="821"/>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c r="A20" s="494" t="s">
        <v>371</v>
      </c>
      <c r="B20" s="822" t="s">
        <v>372</v>
      </c>
      <c r="C20" s="689" t="s">
        <v>85</v>
      </c>
      <c r="D20" s="799"/>
      <c r="E20" s="799"/>
      <c r="F20" s="799"/>
      <c r="G20" s="799"/>
      <c r="H20" s="799"/>
      <c r="I20" s="799"/>
      <c r="J20" s="799"/>
      <c r="K20" s="799"/>
      <c r="L20" s="799"/>
      <c r="M20" s="799"/>
      <c r="N20" s="690"/>
      <c r="O20" s="793" t="s">
        <v>87</v>
      </c>
      <c r="P20" s="794"/>
      <c r="Q20" s="794"/>
      <c r="R20" s="794"/>
      <c r="S20" s="794"/>
      <c r="T20" s="794"/>
      <c r="U20" s="794"/>
      <c r="V20" s="794"/>
      <c r="W20" s="794"/>
      <c r="X20" s="794"/>
      <c r="Y20" s="794"/>
      <c r="Z20" s="794"/>
      <c r="AA20" s="794"/>
      <c r="AB20" s="794"/>
      <c r="AC20" s="794"/>
      <c r="AD20" s="794"/>
      <c r="AE20" s="794"/>
      <c r="AF20" s="795"/>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c r="A21" s="796"/>
      <c r="B21" s="822"/>
      <c r="C21" s="815" t="s">
        <v>203</v>
      </c>
      <c r="D21" s="816"/>
      <c r="E21" s="815" t="s">
        <v>207</v>
      </c>
      <c r="F21" s="816"/>
      <c r="G21" s="815" t="s">
        <v>212</v>
      </c>
      <c r="H21" s="816"/>
      <c r="I21" s="815" t="s">
        <v>216</v>
      </c>
      <c r="J21" s="816"/>
      <c r="K21" s="815" t="s">
        <v>220</v>
      </c>
      <c r="L21" s="816"/>
      <c r="M21" s="815" t="s">
        <v>224</v>
      </c>
      <c r="N21" s="816"/>
      <c r="O21" s="793" t="s">
        <v>203</v>
      </c>
      <c r="P21" s="794"/>
      <c r="Q21" s="795"/>
      <c r="R21" s="800" t="s">
        <v>207</v>
      </c>
      <c r="S21" s="801"/>
      <c r="T21" s="802"/>
      <c r="U21" s="800" t="s">
        <v>212</v>
      </c>
      <c r="V21" s="801"/>
      <c r="W21" s="802"/>
      <c r="X21" s="800" t="s">
        <v>216</v>
      </c>
      <c r="Y21" s="801"/>
      <c r="Z21" s="802"/>
      <c r="AA21" s="800" t="s">
        <v>220</v>
      </c>
      <c r="AB21" s="801"/>
      <c r="AC21" s="802"/>
      <c r="AD21" s="800" t="s">
        <v>224</v>
      </c>
      <c r="AE21" s="801"/>
      <c r="AF21" s="802"/>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c r="A22" s="796"/>
      <c r="B22" s="822"/>
      <c r="C22" s="371" t="s">
        <v>373</v>
      </c>
      <c r="D22" s="371" t="s">
        <v>374</v>
      </c>
      <c r="E22" s="120" t="s">
        <v>373</v>
      </c>
      <c r="F22" s="120" t="s">
        <v>374</v>
      </c>
      <c r="G22" s="120" t="s">
        <v>373</v>
      </c>
      <c r="H22" s="120" t="s">
        <v>374</v>
      </c>
      <c r="I22" s="120" t="s">
        <v>373</v>
      </c>
      <c r="J22" s="120" t="s">
        <v>374</v>
      </c>
      <c r="K22" s="120" t="s">
        <v>373</v>
      </c>
      <c r="L22" s="120" t="s">
        <v>374</v>
      </c>
      <c r="M22" s="120" t="s">
        <v>373</v>
      </c>
      <c r="N22" s="120" t="s">
        <v>374</v>
      </c>
      <c r="O22" s="121" t="s">
        <v>373</v>
      </c>
      <c r="P22" s="121" t="s">
        <v>375</v>
      </c>
      <c r="Q22" s="121" t="s">
        <v>28</v>
      </c>
      <c r="R22" s="121" t="s">
        <v>373</v>
      </c>
      <c r="S22" s="121" t="s">
        <v>375</v>
      </c>
      <c r="T22" s="121" t="s">
        <v>28</v>
      </c>
      <c r="U22" s="121" t="s">
        <v>373</v>
      </c>
      <c r="V22" s="121" t="s">
        <v>375</v>
      </c>
      <c r="W22" s="121" t="s">
        <v>28</v>
      </c>
      <c r="X22" s="121" t="s">
        <v>373</v>
      </c>
      <c r="Y22" s="121" t="s">
        <v>375</v>
      </c>
      <c r="Z22" s="121" t="s">
        <v>28</v>
      </c>
      <c r="AA22" s="121" t="s">
        <v>373</v>
      </c>
      <c r="AB22" s="121" t="s">
        <v>375</v>
      </c>
      <c r="AC22" s="121" t="s">
        <v>28</v>
      </c>
      <c r="AD22" s="121" t="s">
        <v>373</v>
      </c>
      <c r="AE22" s="121" t="s">
        <v>375</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c r="A23" s="796"/>
      <c r="B23" s="370" t="s">
        <v>376</v>
      </c>
      <c r="C23" s="394"/>
      <c r="D23" s="120"/>
      <c r="E23" s="394"/>
      <c r="F23" s="120"/>
      <c r="G23" s="237"/>
      <c r="H23" s="120"/>
      <c r="I23" s="237"/>
      <c r="J23" s="120"/>
      <c r="K23" s="237"/>
      <c r="L23" s="120"/>
      <c r="M23" s="237"/>
      <c r="N23" s="120"/>
      <c r="O23" s="419">
        <v>82</v>
      </c>
      <c r="P23" s="420">
        <f t="shared" ref="P23:P43" si="0">(P$44/O$44)*O23</f>
        <v>1845392000</v>
      </c>
      <c r="Q23" s="421">
        <v>0</v>
      </c>
      <c r="R23" s="208">
        <f>R44</f>
        <v>352</v>
      </c>
      <c r="S23" s="422">
        <f>PRODUCTO_MGA!G19</f>
        <v>6636135</v>
      </c>
      <c r="T23" s="423">
        <v>59601419</v>
      </c>
      <c r="U23" s="208">
        <f>SUM(U24:U43)</f>
        <v>810</v>
      </c>
      <c r="V23" s="424">
        <f>PRODUCTO_MGA!J15+PRODUCTO_MGA!J18</f>
        <v>-2200000</v>
      </c>
      <c r="W23" s="425">
        <f>PRODUCTO_MGA!K15+PRODUCTO_MGA!K18</f>
        <v>161516184</v>
      </c>
      <c r="X23" s="208">
        <f>SUM(X24:X43)</f>
        <v>603</v>
      </c>
      <c r="Y23" s="427">
        <f>PRODUCTO_MGA!D24+PRODUCTO_MGA!D26</f>
        <v>84054672</v>
      </c>
      <c r="Z23" s="427">
        <f>PRODUCTO_MGA!E24+PRODUCTO_MGA!E26</f>
        <v>166153698</v>
      </c>
      <c r="AA23" s="208">
        <v>799</v>
      </c>
      <c r="AB23" s="422">
        <f>PRODUCTO_MGA!G24+PRODUCTO_MGA!G26</f>
        <v>208740</v>
      </c>
      <c r="AC23" s="421">
        <f>PRODUCTO_MGA!H24+PRODUCTO_MGA!H26</f>
        <v>167266667</v>
      </c>
      <c r="AD23" s="208"/>
      <c r="AE23" s="121"/>
      <c r="AF23" s="209"/>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c r="A24" s="796"/>
      <c r="B24" s="74" t="s">
        <v>377</v>
      </c>
      <c r="C24" s="130"/>
      <c r="D24" s="128"/>
      <c r="E24" s="130"/>
      <c r="F24" s="128"/>
      <c r="G24" s="130"/>
      <c r="H24" s="128"/>
      <c r="I24" s="130"/>
      <c r="J24" s="128"/>
      <c r="K24" s="130"/>
      <c r="L24" s="128"/>
      <c r="M24" s="130"/>
      <c r="N24" s="128"/>
      <c r="O24" s="432">
        <v>0</v>
      </c>
      <c r="P24" s="433">
        <f>(P$44/O$44)*O24</f>
        <v>0</v>
      </c>
      <c r="Q24" s="434">
        <v>0</v>
      </c>
      <c r="R24" s="435">
        <v>22</v>
      </c>
      <c r="S24" s="433">
        <f>(S$23/R$23)*R24</f>
        <v>414758.4375</v>
      </c>
      <c r="T24" s="433">
        <f>(T$23/R$23)*R24</f>
        <v>3725088.6875</v>
      </c>
      <c r="U24" s="436">
        <v>0</v>
      </c>
      <c r="V24" s="437">
        <f>(V$23/U$23)*U24</f>
        <v>0</v>
      </c>
      <c r="W24" s="438">
        <f>(W$23/U$23)*U24</f>
        <v>0</v>
      </c>
      <c r="X24" s="432">
        <v>27</v>
      </c>
      <c r="Y24" s="439">
        <f>(Y$23/X$23)*X24</f>
        <v>3763642.029850746</v>
      </c>
      <c r="Z24" s="440">
        <f>(Z$23/X$23)*X24</f>
        <v>7439717.8208955228</v>
      </c>
      <c r="AA24" s="432"/>
      <c r="AB24" s="439">
        <f>(AB$23/AA$23)*AA24</f>
        <v>0</v>
      </c>
      <c r="AC24" s="440">
        <f>(AC$23/AA$23)*AA24</f>
        <v>0</v>
      </c>
      <c r="AD24" s="432"/>
      <c r="AE24" s="441"/>
      <c r="AF24" s="442"/>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c r="A25" s="796"/>
      <c r="B25" s="75" t="s">
        <v>378</v>
      </c>
      <c r="C25" s="72"/>
      <c r="D25" s="128"/>
      <c r="E25" s="72"/>
      <c r="F25" s="128"/>
      <c r="G25" s="72"/>
      <c r="H25" s="128"/>
      <c r="I25" s="72"/>
      <c r="J25" s="128"/>
      <c r="K25" s="72"/>
      <c r="L25" s="128"/>
      <c r="M25" s="72"/>
      <c r="N25" s="128"/>
      <c r="O25" s="432">
        <v>0</v>
      </c>
      <c r="P25" s="433">
        <f t="shared" si="0"/>
        <v>0</v>
      </c>
      <c r="Q25" s="434">
        <v>0</v>
      </c>
      <c r="R25" s="443">
        <v>15</v>
      </c>
      <c r="S25" s="433">
        <f t="shared" ref="S25:S43" si="1">(S$23/R$23)*R25</f>
        <v>282789.84375</v>
      </c>
      <c r="T25" s="433">
        <f>(T$23/R$23)*R25</f>
        <v>2539833.1960227275</v>
      </c>
      <c r="U25" s="436">
        <v>7</v>
      </c>
      <c r="V25" s="437">
        <f t="shared" ref="V25:V43" si="2">(V$23/U$23)*U25</f>
        <v>-19012.345679012345</v>
      </c>
      <c r="W25" s="438">
        <f t="shared" ref="W25:W43" si="3">(W$23/U$23)*U25</f>
        <v>1395818.874074074</v>
      </c>
      <c r="X25" s="432">
        <v>0</v>
      </c>
      <c r="Y25" s="439">
        <f t="shared" ref="Y25:Y43" si="4">(Y$23/X$23)*X25</f>
        <v>0</v>
      </c>
      <c r="Z25" s="440">
        <f t="shared" ref="Z25:Z43" si="5">(Z$23/X$23)*X25</f>
        <v>0</v>
      </c>
      <c r="AA25" s="432">
        <v>46</v>
      </c>
      <c r="AB25" s="439">
        <f t="shared" ref="AB25:AB43" si="6">(AB$23/AA$23)*AA25</f>
        <v>12017.571964956194</v>
      </c>
      <c r="AC25" s="440">
        <f t="shared" ref="AC25:AC43" si="7">(AC$23/AA$23)*AA25</f>
        <v>9629870.6908635795</v>
      </c>
      <c r="AD25" s="432"/>
      <c r="AE25" s="444"/>
      <c r="AF25" s="442"/>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c r="A26" s="796"/>
      <c r="B26" s="75" t="s">
        <v>379</v>
      </c>
      <c r="C26" s="72"/>
      <c r="D26" s="128"/>
      <c r="E26" s="72"/>
      <c r="F26" s="128"/>
      <c r="G26" s="72"/>
      <c r="H26" s="128"/>
      <c r="I26" s="72"/>
      <c r="J26" s="128"/>
      <c r="K26" s="72"/>
      <c r="L26" s="128"/>
      <c r="M26" s="72"/>
      <c r="N26" s="128"/>
      <c r="O26" s="432">
        <v>12</v>
      </c>
      <c r="P26" s="433">
        <f>(P$44/O$44)*O26</f>
        <v>270057365.85365856</v>
      </c>
      <c r="Q26" s="434">
        <v>0</v>
      </c>
      <c r="R26" s="443">
        <v>16</v>
      </c>
      <c r="S26" s="433">
        <f t="shared" si="1"/>
        <v>301642.5</v>
      </c>
      <c r="T26" s="433">
        <f t="shared" ref="T26:T43" si="8">(T$23/R$23)*R26</f>
        <v>2709155.4090909092</v>
      </c>
      <c r="U26" s="436">
        <v>66</v>
      </c>
      <c r="V26" s="437">
        <f t="shared" si="2"/>
        <v>-179259.25925925927</v>
      </c>
      <c r="W26" s="438">
        <f t="shared" si="3"/>
        <v>13160577.955555554</v>
      </c>
      <c r="X26" s="432">
        <v>0</v>
      </c>
      <c r="Y26" s="439">
        <f t="shared" si="4"/>
        <v>0</v>
      </c>
      <c r="Z26" s="440">
        <f t="shared" si="5"/>
        <v>0</v>
      </c>
      <c r="AA26" s="432">
        <v>56</v>
      </c>
      <c r="AB26" s="439">
        <f t="shared" si="6"/>
        <v>14630.087609511889</v>
      </c>
      <c r="AC26" s="440">
        <f t="shared" si="7"/>
        <v>11723320.841051314</v>
      </c>
      <c r="AD26" s="432"/>
      <c r="AE26" s="444"/>
      <c r="AF26" s="442"/>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c r="A27" s="796"/>
      <c r="B27" s="75" t="s">
        <v>380</v>
      </c>
      <c r="C27" s="72"/>
      <c r="D27" s="128"/>
      <c r="E27" s="72"/>
      <c r="F27" s="128"/>
      <c r="G27" s="72"/>
      <c r="H27" s="128"/>
      <c r="I27" s="72"/>
      <c r="J27" s="128"/>
      <c r="K27" s="72"/>
      <c r="L27" s="128"/>
      <c r="M27" s="72"/>
      <c r="N27" s="128"/>
      <c r="O27" s="432">
        <v>5</v>
      </c>
      <c r="P27" s="433">
        <f t="shared" si="0"/>
        <v>112523902.43902439</v>
      </c>
      <c r="Q27" s="434">
        <v>0</v>
      </c>
      <c r="R27" s="443">
        <v>0</v>
      </c>
      <c r="S27" s="433">
        <f t="shared" si="1"/>
        <v>0</v>
      </c>
      <c r="T27" s="433">
        <f t="shared" si="8"/>
        <v>0</v>
      </c>
      <c r="U27" s="436">
        <v>51</v>
      </c>
      <c r="V27" s="437">
        <f t="shared" si="2"/>
        <v>-138518.51851851851</v>
      </c>
      <c r="W27" s="438">
        <f t="shared" si="3"/>
        <v>10169537.51111111</v>
      </c>
      <c r="X27" s="432">
        <v>36</v>
      </c>
      <c r="Y27" s="439">
        <f t="shared" si="4"/>
        <v>5018189.3731343281</v>
      </c>
      <c r="Z27" s="440">
        <f t="shared" si="5"/>
        <v>9919623.7611940298</v>
      </c>
      <c r="AA27" s="432">
        <v>39</v>
      </c>
      <c r="AB27" s="439">
        <f t="shared" si="6"/>
        <v>10188.811013767208</v>
      </c>
      <c r="AC27" s="440">
        <f t="shared" si="7"/>
        <v>8164455.5857321657</v>
      </c>
      <c r="AD27" s="432"/>
      <c r="AE27" s="444"/>
      <c r="AF27" s="442"/>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c r="A28" s="796"/>
      <c r="B28" s="75" t="s">
        <v>381</v>
      </c>
      <c r="C28" s="72"/>
      <c r="D28" s="128"/>
      <c r="E28" s="72"/>
      <c r="F28" s="128"/>
      <c r="G28" s="72"/>
      <c r="H28" s="128"/>
      <c r="I28" s="72"/>
      <c r="J28" s="128"/>
      <c r="K28" s="72"/>
      <c r="L28" s="128"/>
      <c r="M28" s="72"/>
      <c r="N28" s="128"/>
      <c r="O28" s="432">
        <v>0</v>
      </c>
      <c r="P28" s="433">
        <f t="shared" si="0"/>
        <v>0</v>
      </c>
      <c r="Q28" s="434">
        <v>0</v>
      </c>
      <c r="R28" s="443">
        <v>9</v>
      </c>
      <c r="S28" s="433">
        <f t="shared" si="1"/>
        <v>169673.90625</v>
      </c>
      <c r="T28" s="433">
        <f t="shared" si="8"/>
        <v>1523899.9176136365</v>
      </c>
      <c r="U28" s="436">
        <v>13</v>
      </c>
      <c r="V28" s="437">
        <f t="shared" si="2"/>
        <v>-35308.641975308645</v>
      </c>
      <c r="W28" s="438">
        <f t="shared" si="3"/>
        <v>2592235.0518518519</v>
      </c>
      <c r="X28" s="432">
        <v>29</v>
      </c>
      <c r="Y28" s="439">
        <f t="shared" si="4"/>
        <v>4042430.3283582088</v>
      </c>
      <c r="Z28" s="440">
        <f t="shared" si="5"/>
        <v>7990808.0298507465</v>
      </c>
      <c r="AA28" s="432">
        <v>19</v>
      </c>
      <c r="AB28" s="439">
        <f t="shared" si="6"/>
        <v>4963.7797246558193</v>
      </c>
      <c r="AC28" s="440">
        <f t="shared" si="7"/>
        <v>3977555.2853566958</v>
      </c>
      <c r="AD28" s="432"/>
      <c r="AE28" s="444"/>
      <c r="AF28" s="442"/>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c r="A29" s="796"/>
      <c r="B29" s="75" t="s">
        <v>382</v>
      </c>
      <c r="C29" s="72"/>
      <c r="D29" s="128"/>
      <c r="E29" s="72"/>
      <c r="F29" s="128"/>
      <c r="G29" s="72"/>
      <c r="H29" s="128"/>
      <c r="I29" s="72"/>
      <c r="J29" s="128"/>
      <c r="K29" s="72"/>
      <c r="L29" s="128"/>
      <c r="M29" s="72"/>
      <c r="N29" s="128"/>
      <c r="O29" s="432">
        <v>0</v>
      </c>
      <c r="P29" s="433">
        <f t="shared" si="0"/>
        <v>0</v>
      </c>
      <c r="Q29" s="434">
        <v>0</v>
      </c>
      <c r="R29" s="443">
        <v>25</v>
      </c>
      <c r="S29" s="433">
        <f t="shared" si="1"/>
        <v>471316.40625</v>
      </c>
      <c r="T29" s="433">
        <f t="shared" si="8"/>
        <v>4233055.3267045459</v>
      </c>
      <c r="U29" s="436">
        <v>32</v>
      </c>
      <c r="V29" s="437">
        <f t="shared" si="2"/>
        <v>-86913.580246913582</v>
      </c>
      <c r="W29" s="438">
        <f t="shared" si="3"/>
        <v>6380886.2814814812</v>
      </c>
      <c r="X29" s="432">
        <v>57</v>
      </c>
      <c r="Y29" s="439">
        <f t="shared" si="4"/>
        <v>7945466.5074626859</v>
      </c>
      <c r="Z29" s="440">
        <f t="shared" si="5"/>
        <v>15706070.955223881</v>
      </c>
      <c r="AA29" s="432">
        <v>33</v>
      </c>
      <c r="AB29" s="439">
        <f t="shared" si="6"/>
        <v>8621.3016270337921</v>
      </c>
      <c r="AC29" s="440">
        <f t="shared" si="7"/>
        <v>6908385.4956195243</v>
      </c>
      <c r="AD29" s="432"/>
      <c r="AE29" s="444"/>
      <c r="AF29" s="442"/>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c r="A30" s="796"/>
      <c r="B30" s="75" t="s">
        <v>383</v>
      </c>
      <c r="C30" s="72"/>
      <c r="D30" s="128"/>
      <c r="E30" s="72"/>
      <c r="F30" s="128"/>
      <c r="G30" s="72"/>
      <c r="H30" s="128"/>
      <c r="I30" s="72"/>
      <c r="J30" s="128"/>
      <c r="K30" s="72"/>
      <c r="L30" s="128"/>
      <c r="M30" s="72"/>
      <c r="N30" s="128"/>
      <c r="O30" s="432">
        <v>0</v>
      </c>
      <c r="P30" s="433">
        <f t="shared" si="0"/>
        <v>0</v>
      </c>
      <c r="Q30" s="434">
        <v>0</v>
      </c>
      <c r="R30" s="443">
        <v>27</v>
      </c>
      <c r="S30" s="433">
        <f t="shared" si="1"/>
        <v>509021.71875</v>
      </c>
      <c r="T30" s="433">
        <f t="shared" si="8"/>
        <v>4571699.7528409092</v>
      </c>
      <c r="U30" s="436">
        <v>88</v>
      </c>
      <c r="V30" s="437">
        <f t="shared" si="2"/>
        <v>-239012.34567901236</v>
      </c>
      <c r="W30" s="438">
        <f t="shared" si="3"/>
        <v>17547437.274074074</v>
      </c>
      <c r="X30" s="432">
        <v>44</v>
      </c>
      <c r="Y30" s="439">
        <f t="shared" si="4"/>
        <v>6133342.5671641789</v>
      </c>
      <c r="Z30" s="440">
        <f t="shared" si="5"/>
        <v>12123984.597014926</v>
      </c>
      <c r="AA30" s="432">
        <v>55</v>
      </c>
      <c r="AB30" s="439">
        <f t="shared" si="6"/>
        <v>14368.83604505632</v>
      </c>
      <c r="AC30" s="440">
        <f t="shared" si="7"/>
        <v>11513975.826032542</v>
      </c>
      <c r="AD30" s="432"/>
      <c r="AE30" s="444"/>
      <c r="AF30" s="442"/>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c r="A31" s="796"/>
      <c r="B31" s="75" t="s">
        <v>384</v>
      </c>
      <c r="C31" s="72"/>
      <c r="D31" s="128"/>
      <c r="E31" s="72"/>
      <c r="F31" s="128"/>
      <c r="G31" s="72"/>
      <c r="H31" s="128"/>
      <c r="I31" s="72"/>
      <c r="J31" s="128"/>
      <c r="K31" s="72"/>
      <c r="L31" s="128"/>
      <c r="M31" s="72"/>
      <c r="N31" s="128"/>
      <c r="O31" s="432">
        <f>3+9</f>
        <v>12</v>
      </c>
      <c r="P31" s="433">
        <f t="shared" si="0"/>
        <v>270057365.85365856</v>
      </c>
      <c r="Q31" s="434">
        <v>0</v>
      </c>
      <c r="R31" s="443">
        <v>0</v>
      </c>
      <c r="S31" s="433">
        <f t="shared" si="1"/>
        <v>0</v>
      </c>
      <c r="T31" s="433">
        <f t="shared" si="8"/>
        <v>0</v>
      </c>
      <c r="U31" s="436">
        <v>63</v>
      </c>
      <c r="V31" s="437">
        <f t="shared" si="2"/>
        <v>-171111.11111111112</v>
      </c>
      <c r="W31" s="438">
        <f t="shared" si="3"/>
        <v>12562369.866666665</v>
      </c>
      <c r="X31" s="432">
        <v>8</v>
      </c>
      <c r="Y31" s="439">
        <f t="shared" si="4"/>
        <v>1115153.1940298507</v>
      </c>
      <c r="Z31" s="440">
        <f t="shared" si="5"/>
        <v>2204360.8358208956</v>
      </c>
      <c r="AA31" s="432">
        <v>36</v>
      </c>
      <c r="AB31" s="439">
        <f t="shared" si="6"/>
        <v>9405.0563204005011</v>
      </c>
      <c r="AC31" s="440">
        <f t="shared" si="7"/>
        <v>7536420.540675845</v>
      </c>
      <c r="AD31" s="432"/>
      <c r="AE31" s="444"/>
      <c r="AF31" s="442"/>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c r="A32" s="796"/>
      <c r="B32" s="75" t="s">
        <v>385</v>
      </c>
      <c r="C32" s="72"/>
      <c r="D32" s="128"/>
      <c r="E32" s="72"/>
      <c r="F32" s="128"/>
      <c r="G32" s="72"/>
      <c r="H32" s="128"/>
      <c r="I32" s="72"/>
      <c r="J32" s="128"/>
      <c r="K32" s="72"/>
      <c r="L32" s="128"/>
      <c r="M32" s="72"/>
      <c r="N32" s="128"/>
      <c r="O32" s="432">
        <v>0</v>
      </c>
      <c r="P32" s="433">
        <f t="shared" si="0"/>
        <v>0</v>
      </c>
      <c r="Q32" s="434">
        <v>0</v>
      </c>
      <c r="R32" s="443">
        <v>27</v>
      </c>
      <c r="S32" s="433">
        <f>(S$23/R$23)*R32</f>
        <v>509021.71875</v>
      </c>
      <c r="T32" s="433">
        <f>(T$23/R$23)*R32</f>
        <v>4571699.7528409092</v>
      </c>
      <c r="U32" s="436">
        <v>36</v>
      </c>
      <c r="V32" s="437">
        <f t="shared" si="2"/>
        <v>-97777.777777777781</v>
      </c>
      <c r="W32" s="438">
        <f t="shared" si="3"/>
        <v>7178497.0666666664</v>
      </c>
      <c r="X32" s="432">
        <v>37</v>
      </c>
      <c r="Y32" s="439">
        <f t="shared" si="4"/>
        <v>5157583.5223880596</v>
      </c>
      <c r="Z32" s="440">
        <f t="shared" si="5"/>
        <v>10195168.865671642</v>
      </c>
      <c r="AA32" s="432">
        <v>33</v>
      </c>
      <c r="AB32" s="439">
        <f t="shared" si="6"/>
        <v>8621.3016270337921</v>
      </c>
      <c r="AC32" s="440">
        <f t="shared" si="7"/>
        <v>6908385.4956195243</v>
      </c>
      <c r="AD32" s="432"/>
      <c r="AE32" s="444"/>
      <c r="AF32" s="442"/>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c r="A33" s="796"/>
      <c r="B33" s="75" t="s">
        <v>386</v>
      </c>
      <c r="C33" s="72"/>
      <c r="D33" s="128"/>
      <c r="E33" s="72"/>
      <c r="F33" s="128"/>
      <c r="G33" s="72"/>
      <c r="H33" s="128"/>
      <c r="I33" s="72"/>
      <c r="J33" s="128"/>
      <c r="K33" s="72"/>
      <c r="L33" s="128"/>
      <c r="M33" s="72"/>
      <c r="N33" s="128"/>
      <c r="O33" s="432">
        <v>0</v>
      </c>
      <c r="P33" s="433">
        <f t="shared" si="0"/>
        <v>0</v>
      </c>
      <c r="Q33" s="434">
        <v>0</v>
      </c>
      <c r="R33" s="443">
        <v>9</v>
      </c>
      <c r="S33" s="433">
        <f t="shared" si="1"/>
        <v>169673.90625</v>
      </c>
      <c r="T33" s="433">
        <f t="shared" si="8"/>
        <v>1523899.9176136365</v>
      </c>
      <c r="U33" s="436">
        <v>73</v>
      </c>
      <c r="V33" s="437">
        <f t="shared" si="2"/>
        <v>-198271.6049382716</v>
      </c>
      <c r="W33" s="438">
        <f t="shared" si="3"/>
        <v>14556396.829629628</v>
      </c>
      <c r="X33" s="432">
        <v>30</v>
      </c>
      <c r="Y33" s="439">
        <f t="shared" si="4"/>
        <v>4181824.4776119399</v>
      </c>
      <c r="Z33" s="440">
        <f t="shared" si="5"/>
        <v>8266353.1343283588</v>
      </c>
      <c r="AA33" s="432">
        <v>85</v>
      </c>
      <c r="AB33" s="439">
        <f t="shared" si="6"/>
        <v>22206.382978723403</v>
      </c>
      <c r="AC33" s="440">
        <f t="shared" si="7"/>
        <v>17794326.276595745</v>
      </c>
      <c r="AD33" s="432"/>
      <c r="AE33" s="444"/>
      <c r="AF33" s="442"/>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c r="A34" s="796"/>
      <c r="B34" s="75" t="s">
        <v>387</v>
      </c>
      <c r="C34" s="72"/>
      <c r="D34" s="128"/>
      <c r="E34" s="72"/>
      <c r="F34" s="128"/>
      <c r="G34" s="72"/>
      <c r="H34" s="128"/>
      <c r="I34" s="72"/>
      <c r="J34" s="128"/>
      <c r="K34" s="72"/>
      <c r="L34" s="128"/>
      <c r="M34" s="72"/>
      <c r="N34" s="128"/>
      <c r="O34" s="432">
        <f>8+6</f>
        <v>14</v>
      </c>
      <c r="P34" s="433">
        <f t="shared" si="0"/>
        <v>315066926.82926828</v>
      </c>
      <c r="Q34" s="434">
        <v>0</v>
      </c>
      <c r="R34" s="443">
        <v>53</v>
      </c>
      <c r="S34" s="433">
        <f t="shared" si="1"/>
        <v>999190.78125</v>
      </c>
      <c r="T34" s="433">
        <f>(T$23/R$23)*R34</f>
        <v>8974077.2926136367</v>
      </c>
      <c r="U34" s="436">
        <v>89</v>
      </c>
      <c r="V34" s="437">
        <f t="shared" si="2"/>
        <v>-241728.3950617284</v>
      </c>
      <c r="W34" s="438">
        <f t="shared" si="3"/>
        <v>17746839.970370371</v>
      </c>
      <c r="X34" s="432">
        <v>74</v>
      </c>
      <c r="Y34" s="439">
        <f t="shared" si="4"/>
        <v>10315167.044776119</v>
      </c>
      <c r="Z34" s="440">
        <f t="shared" si="5"/>
        <v>20390337.731343284</v>
      </c>
      <c r="AA34" s="432">
        <v>85</v>
      </c>
      <c r="AB34" s="439">
        <f t="shared" si="6"/>
        <v>22206.382978723403</v>
      </c>
      <c r="AC34" s="440">
        <f t="shared" si="7"/>
        <v>17794326.276595745</v>
      </c>
      <c r="AD34" s="432"/>
      <c r="AE34" s="444"/>
      <c r="AF34" s="442"/>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c r="A35" s="796"/>
      <c r="B35" s="75" t="s">
        <v>388</v>
      </c>
      <c r="C35" s="72"/>
      <c r="D35" s="128"/>
      <c r="E35" s="72"/>
      <c r="F35" s="128"/>
      <c r="G35" s="72"/>
      <c r="H35" s="128"/>
      <c r="I35" s="72"/>
      <c r="J35" s="128"/>
      <c r="K35" s="72"/>
      <c r="L35" s="128"/>
      <c r="M35" s="72"/>
      <c r="N35" s="128"/>
      <c r="O35" s="432">
        <v>0</v>
      </c>
      <c r="P35" s="433">
        <f t="shared" si="0"/>
        <v>0</v>
      </c>
      <c r="Q35" s="434">
        <v>0</v>
      </c>
      <c r="R35" s="443">
        <v>21</v>
      </c>
      <c r="S35" s="433">
        <f t="shared" si="1"/>
        <v>395905.78125</v>
      </c>
      <c r="T35" s="433">
        <f t="shared" si="8"/>
        <v>3555766.4744318184</v>
      </c>
      <c r="U35" s="436">
        <v>36</v>
      </c>
      <c r="V35" s="437">
        <f t="shared" si="2"/>
        <v>-97777.777777777781</v>
      </c>
      <c r="W35" s="438">
        <f t="shared" si="3"/>
        <v>7178497.0666666664</v>
      </c>
      <c r="X35" s="432">
        <v>25</v>
      </c>
      <c r="Y35" s="439">
        <f t="shared" si="4"/>
        <v>3484853.7313432833</v>
      </c>
      <c r="Z35" s="440">
        <f t="shared" si="5"/>
        <v>6888627.6119402992</v>
      </c>
      <c r="AA35" s="432">
        <v>47</v>
      </c>
      <c r="AB35" s="439">
        <f t="shared" si="6"/>
        <v>12278.823529411764</v>
      </c>
      <c r="AC35" s="440">
        <f t="shared" si="7"/>
        <v>9839215.7058823537</v>
      </c>
      <c r="AD35" s="432"/>
      <c r="AE35" s="444"/>
      <c r="AF35" s="442"/>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c r="A36" s="796"/>
      <c r="B36" s="75" t="s">
        <v>389</v>
      </c>
      <c r="C36" s="72"/>
      <c r="D36" s="128"/>
      <c r="E36" s="72"/>
      <c r="F36" s="128"/>
      <c r="G36" s="72"/>
      <c r="H36" s="128"/>
      <c r="I36" s="72"/>
      <c r="J36" s="128"/>
      <c r="K36" s="72"/>
      <c r="L36" s="128"/>
      <c r="M36" s="72"/>
      <c r="N36" s="128"/>
      <c r="O36" s="432">
        <v>2</v>
      </c>
      <c r="P36" s="433">
        <f t="shared" si="0"/>
        <v>45009560.975609757</v>
      </c>
      <c r="Q36" s="434">
        <v>0</v>
      </c>
      <c r="R36" s="443">
        <v>29</v>
      </c>
      <c r="S36" s="433">
        <f t="shared" si="1"/>
        <v>546727.03125</v>
      </c>
      <c r="T36" s="433">
        <f t="shared" si="8"/>
        <v>4910344.1789772725</v>
      </c>
      <c r="U36" s="436">
        <v>36</v>
      </c>
      <c r="V36" s="437">
        <f t="shared" si="2"/>
        <v>-97777.777777777781</v>
      </c>
      <c r="W36" s="438">
        <f t="shared" si="3"/>
        <v>7178497.0666666664</v>
      </c>
      <c r="X36" s="432">
        <v>78</v>
      </c>
      <c r="Y36" s="439">
        <f t="shared" si="4"/>
        <v>10872743.641791044</v>
      </c>
      <c r="Z36" s="440">
        <f t="shared" si="5"/>
        <v>21492518.149253733</v>
      </c>
      <c r="AA36" s="432">
        <v>36</v>
      </c>
      <c r="AB36" s="439">
        <f t="shared" si="6"/>
        <v>9405.0563204005011</v>
      </c>
      <c r="AC36" s="440">
        <f t="shared" si="7"/>
        <v>7536420.540675845</v>
      </c>
      <c r="AD36" s="432"/>
      <c r="AE36" s="444"/>
      <c r="AF36" s="442"/>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c r="A37" s="796"/>
      <c r="B37" s="75" t="s">
        <v>390</v>
      </c>
      <c r="C37" s="72"/>
      <c r="D37" s="128"/>
      <c r="E37" s="72"/>
      <c r="F37" s="128"/>
      <c r="G37" s="72"/>
      <c r="H37" s="128"/>
      <c r="I37" s="72"/>
      <c r="J37" s="128"/>
      <c r="K37" s="72"/>
      <c r="L37" s="128"/>
      <c r="M37" s="72"/>
      <c r="N37" s="128"/>
      <c r="O37" s="432">
        <v>0</v>
      </c>
      <c r="P37" s="433">
        <f t="shared" si="0"/>
        <v>0</v>
      </c>
      <c r="Q37" s="434">
        <v>0</v>
      </c>
      <c r="R37" s="443">
        <v>0</v>
      </c>
      <c r="S37" s="433">
        <f t="shared" si="1"/>
        <v>0</v>
      </c>
      <c r="T37" s="433">
        <f t="shared" si="8"/>
        <v>0</v>
      </c>
      <c r="U37" s="436">
        <v>0</v>
      </c>
      <c r="V37" s="437">
        <f t="shared" si="2"/>
        <v>0</v>
      </c>
      <c r="W37" s="438">
        <f t="shared" si="3"/>
        <v>0</v>
      </c>
      <c r="X37" s="432">
        <v>15</v>
      </c>
      <c r="Y37" s="439">
        <f t="shared" si="4"/>
        <v>2090912.2388059699</v>
      </c>
      <c r="Z37" s="440">
        <f t="shared" si="5"/>
        <v>4133176.5671641794</v>
      </c>
      <c r="AA37" s="432">
        <v>35</v>
      </c>
      <c r="AB37" s="439">
        <f t="shared" si="6"/>
        <v>9143.8047559449315</v>
      </c>
      <c r="AC37" s="440">
        <f t="shared" si="7"/>
        <v>7327075.5256570717</v>
      </c>
      <c r="AD37" s="432"/>
      <c r="AE37" s="444"/>
      <c r="AF37" s="442"/>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c r="A38" s="796"/>
      <c r="B38" s="75" t="s">
        <v>391</v>
      </c>
      <c r="C38" s="72"/>
      <c r="D38" s="128"/>
      <c r="E38" s="72"/>
      <c r="F38" s="128"/>
      <c r="G38" s="72"/>
      <c r="H38" s="128"/>
      <c r="I38" s="72"/>
      <c r="J38" s="128"/>
      <c r="K38" s="72"/>
      <c r="L38" s="128"/>
      <c r="M38" s="72"/>
      <c r="N38" s="128"/>
      <c r="O38" s="432">
        <v>0</v>
      </c>
      <c r="P38" s="433">
        <f t="shared" si="0"/>
        <v>0</v>
      </c>
      <c r="Q38" s="434">
        <v>0</v>
      </c>
      <c r="R38" s="443">
        <v>18</v>
      </c>
      <c r="S38" s="433">
        <f t="shared" si="1"/>
        <v>339347.8125</v>
      </c>
      <c r="T38" s="433">
        <f t="shared" si="8"/>
        <v>3047799.8352272729</v>
      </c>
      <c r="U38" s="436">
        <v>58</v>
      </c>
      <c r="V38" s="437">
        <f t="shared" si="2"/>
        <v>-157530.86419753087</v>
      </c>
      <c r="W38" s="438">
        <f t="shared" si="3"/>
        <v>11565356.385185184</v>
      </c>
      <c r="X38" s="432">
        <v>24</v>
      </c>
      <c r="Y38" s="439">
        <f t="shared" si="4"/>
        <v>3345459.5820895517</v>
      </c>
      <c r="Z38" s="440">
        <f t="shared" si="5"/>
        <v>6613082.5074626869</v>
      </c>
      <c r="AA38" s="432">
        <v>29</v>
      </c>
      <c r="AB38" s="439">
        <f t="shared" si="6"/>
        <v>7576.2953692115143</v>
      </c>
      <c r="AC38" s="440">
        <f t="shared" si="7"/>
        <v>6071005.4355444303</v>
      </c>
      <c r="AD38" s="432"/>
      <c r="AE38" s="444"/>
      <c r="AF38" s="442"/>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c r="A39" s="796"/>
      <c r="B39" s="75" t="s">
        <v>392</v>
      </c>
      <c r="C39" s="72"/>
      <c r="D39" s="128"/>
      <c r="E39" s="72"/>
      <c r="F39" s="128"/>
      <c r="G39" s="72"/>
      <c r="H39" s="128"/>
      <c r="I39" s="72"/>
      <c r="J39" s="128"/>
      <c r="K39" s="72"/>
      <c r="L39" s="128"/>
      <c r="M39" s="72"/>
      <c r="N39" s="128"/>
      <c r="O39" s="432">
        <v>0</v>
      </c>
      <c r="P39" s="433">
        <f t="shared" si="0"/>
        <v>0</v>
      </c>
      <c r="Q39" s="434">
        <v>0</v>
      </c>
      <c r="R39" s="443">
        <v>0</v>
      </c>
      <c r="S39" s="433">
        <f t="shared" si="1"/>
        <v>0</v>
      </c>
      <c r="T39" s="433">
        <f t="shared" si="8"/>
        <v>0</v>
      </c>
      <c r="U39" s="436">
        <v>7</v>
      </c>
      <c r="V39" s="437">
        <f t="shared" si="2"/>
        <v>-19012.345679012345</v>
      </c>
      <c r="W39" s="438">
        <f t="shared" si="3"/>
        <v>1395818.874074074</v>
      </c>
      <c r="X39" s="432">
        <v>13</v>
      </c>
      <c r="Y39" s="439">
        <f t="shared" si="4"/>
        <v>1812123.9402985072</v>
      </c>
      <c r="Z39" s="440">
        <f t="shared" si="5"/>
        <v>3582086.3582089553</v>
      </c>
      <c r="AA39" s="432">
        <v>40</v>
      </c>
      <c r="AB39" s="439">
        <f t="shared" si="6"/>
        <v>10450.062578222778</v>
      </c>
      <c r="AC39" s="440">
        <f t="shared" si="7"/>
        <v>8373800.600750939</v>
      </c>
      <c r="AD39" s="432"/>
      <c r="AE39" s="444"/>
      <c r="AF39" s="442"/>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c r="A40" s="796"/>
      <c r="B40" s="75" t="s">
        <v>393</v>
      </c>
      <c r="C40" s="72"/>
      <c r="D40" s="128"/>
      <c r="E40" s="72"/>
      <c r="F40" s="128"/>
      <c r="G40" s="72"/>
      <c r="H40" s="128"/>
      <c r="I40" s="72"/>
      <c r="J40" s="128"/>
      <c r="K40" s="72"/>
      <c r="L40" s="128"/>
      <c r="M40" s="72"/>
      <c r="N40" s="128"/>
      <c r="O40" s="432">
        <v>0</v>
      </c>
      <c r="P40" s="433">
        <f t="shared" si="0"/>
        <v>0</v>
      </c>
      <c r="Q40" s="434">
        <v>0</v>
      </c>
      <c r="R40" s="443">
        <v>0</v>
      </c>
      <c r="S40" s="433">
        <f t="shared" si="1"/>
        <v>0</v>
      </c>
      <c r="T40" s="433">
        <f t="shared" si="8"/>
        <v>0</v>
      </c>
      <c r="U40" s="436">
        <v>3</v>
      </c>
      <c r="V40" s="437">
        <f t="shared" si="2"/>
        <v>-8148.1481481481478</v>
      </c>
      <c r="W40" s="438">
        <f t="shared" si="3"/>
        <v>598208.08888888883</v>
      </c>
      <c r="X40" s="432">
        <v>3</v>
      </c>
      <c r="Y40" s="439">
        <f t="shared" si="4"/>
        <v>418182.44776119397</v>
      </c>
      <c r="Z40" s="440">
        <f t="shared" si="5"/>
        <v>826635.31343283586</v>
      </c>
      <c r="AA40" s="432">
        <v>6</v>
      </c>
      <c r="AB40" s="439">
        <f t="shared" si="6"/>
        <v>1567.5093867334167</v>
      </c>
      <c r="AC40" s="440">
        <f t="shared" si="7"/>
        <v>1256070.0901126408</v>
      </c>
      <c r="AD40" s="432"/>
      <c r="AE40" s="444"/>
      <c r="AF40" s="442"/>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c r="A41" s="796"/>
      <c r="B41" s="75" t="s">
        <v>394</v>
      </c>
      <c r="C41" s="72"/>
      <c r="D41" s="128"/>
      <c r="E41" s="72"/>
      <c r="F41" s="128"/>
      <c r="G41" s="72"/>
      <c r="H41" s="128"/>
      <c r="I41" s="72"/>
      <c r="J41" s="128"/>
      <c r="K41" s="72"/>
      <c r="L41" s="128"/>
      <c r="M41" s="72"/>
      <c r="N41" s="128"/>
      <c r="O41" s="432">
        <v>0</v>
      </c>
      <c r="P41" s="433">
        <f t="shared" si="0"/>
        <v>0</v>
      </c>
      <c r="Q41" s="434">
        <v>0</v>
      </c>
      <c r="R41" s="443">
        <v>19</v>
      </c>
      <c r="S41" s="433">
        <f t="shared" si="1"/>
        <v>358200.46875</v>
      </c>
      <c r="T41" s="433">
        <f t="shared" si="8"/>
        <v>3217122.0482954546</v>
      </c>
      <c r="U41" s="436">
        <v>38</v>
      </c>
      <c r="V41" s="437">
        <f t="shared" si="2"/>
        <v>-103209.87654320987</v>
      </c>
      <c r="W41" s="438">
        <f t="shared" si="3"/>
        <v>7577302.4592592586</v>
      </c>
      <c r="X41" s="432">
        <v>40</v>
      </c>
      <c r="Y41" s="439">
        <f t="shared" si="4"/>
        <v>5575765.9701492535</v>
      </c>
      <c r="Z41" s="440">
        <f t="shared" si="5"/>
        <v>11021804.179104477</v>
      </c>
      <c r="AA41" s="432">
        <v>39</v>
      </c>
      <c r="AB41" s="439">
        <f t="shared" si="6"/>
        <v>10188.811013767208</v>
      </c>
      <c r="AC41" s="440">
        <f t="shared" si="7"/>
        <v>8164455.5857321657</v>
      </c>
      <c r="AD41" s="432"/>
      <c r="AE41" s="444"/>
      <c r="AF41" s="442"/>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c r="A42" s="796"/>
      <c r="B42" s="75" t="s">
        <v>395</v>
      </c>
      <c r="C42" s="72"/>
      <c r="D42" s="128"/>
      <c r="E42" s="72"/>
      <c r="F42" s="128"/>
      <c r="G42" s="72"/>
      <c r="H42" s="128"/>
      <c r="I42" s="72"/>
      <c r="J42" s="128"/>
      <c r="K42" s="72"/>
      <c r="L42" s="128"/>
      <c r="M42" s="72"/>
      <c r="N42" s="128"/>
      <c r="O42" s="432">
        <v>37</v>
      </c>
      <c r="P42" s="433">
        <f t="shared" si="0"/>
        <v>832676878.04878056</v>
      </c>
      <c r="Q42" s="434">
        <v>0</v>
      </c>
      <c r="R42" s="443">
        <v>62</v>
      </c>
      <c r="S42" s="433">
        <f t="shared" si="1"/>
        <v>1168864.6875</v>
      </c>
      <c r="T42" s="433">
        <f t="shared" si="8"/>
        <v>10497977.210227273</v>
      </c>
      <c r="U42" s="436">
        <v>114</v>
      </c>
      <c r="V42" s="437">
        <f t="shared" si="2"/>
        <v>-309629.62962962961</v>
      </c>
      <c r="W42" s="438">
        <f t="shared" si="3"/>
        <v>22731907.377777778</v>
      </c>
      <c r="X42" s="432">
        <v>63</v>
      </c>
      <c r="Y42" s="439">
        <f t="shared" si="4"/>
        <v>8781831.4029850736</v>
      </c>
      <c r="Z42" s="440">
        <f t="shared" si="5"/>
        <v>17359341.582089555</v>
      </c>
      <c r="AA42" s="432">
        <v>80</v>
      </c>
      <c r="AB42" s="439">
        <f t="shared" si="6"/>
        <v>20900.125156445556</v>
      </c>
      <c r="AC42" s="440">
        <f t="shared" si="7"/>
        <v>16747601.201501878</v>
      </c>
      <c r="AD42" s="432"/>
      <c r="AE42" s="444"/>
      <c r="AF42" s="442"/>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16.899999999999999">
      <c r="A43" s="796"/>
      <c r="B43" s="75" t="s">
        <v>396</v>
      </c>
      <c r="C43" s="72"/>
      <c r="D43" s="128"/>
      <c r="E43" s="72"/>
      <c r="F43" s="128"/>
      <c r="G43" s="72"/>
      <c r="H43" s="128"/>
      <c r="I43" s="72"/>
      <c r="J43" s="128"/>
      <c r="K43" s="72"/>
      <c r="L43" s="128"/>
      <c r="M43" s="72"/>
      <c r="N43" s="128"/>
      <c r="O43" s="432">
        <v>0</v>
      </c>
      <c r="P43" s="433">
        <f t="shared" si="0"/>
        <v>0</v>
      </c>
      <c r="Q43" s="434">
        <v>0</v>
      </c>
      <c r="R43" s="445">
        <v>0</v>
      </c>
      <c r="S43" s="446">
        <f t="shared" si="1"/>
        <v>0</v>
      </c>
      <c r="T43" s="433">
        <f t="shared" si="8"/>
        <v>0</v>
      </c>
      <c r="U43" s="436">
        <v>0</v>
      </c>
      <c r="V43" s="437">
        <f t="shared" si="2"/>
        <v>0</v>
      </c>
      <c r="W43" s="438">
        <f t="shared" si="3"/>
        <v>0</v>
      </c>
      <c r="X43" s="432">
        <v>0</v>
      </c>
      <c r="Y43" s="439">
        <f t="shared" si="4"/>
        <v>0</v>
      </c>
      <c r="Z43" s="440">
        <f t="shared" si="5"/>
        <v>0</v>
      </c>
      <c r="AA43" s="432">
        <v>0</v>
      </c>
      <c r="AB43" s="439">
        <f t="shared" si="6"/>
        <v>0</v>
      </c>
      <c r="AC43" s="440">
        <f t="shared" si="7"/>
        <v>0</v>
      </c>
      <c r="AD43" s="432"/>
      <c r="AE43" s="444"/>
      <c r="AF43" s="442"/>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c r="A44" s="495"/>
      <c r="B44" s="73" t="s">
        <v>311</v>
      </c>
      <c r="C44" s="127"/>
      <c r="D44" s="129"/>
      <c r="E44" s="127"/>
      <c r="F44" s="129"/>
      <c r="G44" s="127"/>
      <c r="H44" s="129"/>
      <c r="I44" s="127"/>
      <c r="J44" s="129"/>
      <c r="K44" s="127"/>
      <c r="L44" s="129"/>
      <c r="M44" s="127"/>
      <c r="N44" s="129"/>
      <c r="O44" s="447">
        <f>SUM(O24:O43)</f>
        <v>82</v>
      </c>
      <c r="P44" s="448">
        <f>PRODUCTO_MGA!D15+PRODUCTO_MGA!D18</f>
        <v>1845392000</v>
      </c>
      <c r="Q44" s="449">
        <f>PRODUCTO_MGA!E15</f>
        <v>0</v>
      </c>
      <c r="R44" s="447">
        <f t="shared" ref="R44:W44" si="9">SUM(R24:R43)</f>
        <v>352</v>
      </c>
      <c r="S44" s="450">
        <f t="shared" si="9"/>
        <v>6636135</v>
      </c>
      <c r="T44" s="450">
        <f t="shared" si="9"/>
        <v>59601419.000000007</v>
      </c>
      <c r="U44" s="451">
        <f t="shared" si="9"/>
        <v>810</v>
      </c>
      <c r="V44" s="452">
        <f t="shared" si="9"/>
        <v>-2199999.9999999995</v>
      </c>
      <c r="W44" s="452">
        <f t="shared" si="9"/>
        <v>161516184</v>
      </c>
      <c r="X44" s="447">
        <f t="shared" ref="X44:AC44" si="10">SUM(X24:X43)</f>
        <v>603</v>
      </c>
      <c r="Y44" s="453">
        <f t="shared" si="10"/>
        <v>84054672</v>
      </c>
      <c r="Z44" s="453">
        <f t="shared" si="10"/>
        <v>166153698</v>
      </c>
      <c r="AA44" s="447">
        <f t="shared" si="10"/>
        <v>799</v>
      </c>
      <c r="AB44" s="457">
        <f t="shared" si="10"/>
        <v>208739.99999999997</v>
      </c>
      <c r="AC44" s="457">
        <f t="shared" si="10"/>
        <v>167266667</v>
      </c>
      <c r="AD44" s="454"/>
      <c r="AE44" s="444"/>
      <c r="AF44" s="440"/>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c r="K45" s="93"/>
      <c r="L45" s="93"/>
      <c r="M45" s="93"/>
      <c r="N45" s="93"/>
      <c r="O45" s="93"/>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c r="A46" s="494" t="s">
        <v>397</v>
      </c>
      <c r="B46" s="677" t="s">
        <v>372</v>
      </c>
      <c r="C46" s="689" t="s">
        <v>85</v>
      </c>
      <c r="D46" s="799"/>
      <c r="E46" s="799"/>
      <c r="F46" s="799"/>
      <c r="G46" s="799"/>
      <c r="H46" s="799"/>
      <c r="I46" s="799"/>
      <c r="J46" s="799"/>
      <c r="K46" s="799"/>
      <c r="L46" s="799"/>
      <c r="M46" s="799"/>
      <c r="N46" s="690"/>
      <c r="O46" s="793" t="s">
        <v>87</v>
      </c>
      <c r="P46" s="794"/>
      <c r="Q46" s="794"/>
      <c r="R46" s="794"/>
      <c r="S46" s="794"/>
      <c r="T46" s="794"/>
      <c r="U46" s="794"/>
      <c r="V46" s="794"/>
      <c r="W46" s="794"/>
      <c r="X46" s="794"/>
      <c r="Y46" s="794"/>
      <c r="Z46" s="794"/>
      <c r="AA46" s="794"/>
      <c r="AB46" s="794"/>
      <c r="AC46" s="794"/>
      <c r="AD46" s="794"/>
      <c r="AE46" s="794"/>
      <c r="AF46" s="795"/>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c r="A47" s="796"/>
      <c r="B47" s="797"/>
      <c r="C47" s="689" t="s">
        <v>225</v>
      </c>
      <c r="D47" s="690"/>
      <c r="E47" s="689" t="s">
        <v>226</v>
      </c>
      <c r="F47" s="690"/>
      <c r="G47" s="689" t="s">
        <v>227</v>
      </c>
      <c r="H47" s="690"/>
      <c r="I47" s="689" t="s">
        <v>228</v>
      </c>
      <c r="J47" s="690"/>
      <c r="K47" s="689" t="s">
        <v>366</v>
      </c>
      <c r="L47" s="690"/>
      <c r="M47" s="689" t="s">
        <v>230</v>
      </c>
      <c r="N47" s="690"/>
      <c r="O47" s="793" t="s">
        <v>225</v>
      </c>
      <c r="P47" s="794"/>
      <c r="Q47" s="795"/>
      <c r="R47" s="793" t="s">
        <v>226</v>
      </c>
      <c r="S47" s="794"/>
      <c r="T47" s="795"/>
      <c r="U47" s="793" t="s">
        <v>227</v>
      </c>
      <c r="V47" s="794"/>
      <c r="W47" s="795"/>
      <c r="X47" s="793" t="s">
        <v>228</v>
      </c>
      <c r="Y47" s="794"/>
      <c r="Z47" s="795"/>
      <c r="AA47" s="793" t="s">
        <v>366</v>
      </c>
      <c r="AB47" s="794"/>
      <c r="AC47" s="795"/>
      <c r="AD47" s="793" t="s">
        <v>230</v>
      </c>
      <c r="AE47" s="794"/>
      <c r="AF47" s="795"/>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4.45" thickBot="1">
      <c r="A48" s="796"/>
      <c r="B48" s="798"/>
      <c r="C48" s="132" t="s">
        <v>373</v>
      </c>
      <c r="D48" s="118" t="s">
        <v>374</v>
      </c>
      <c r="E48" s="132" t="s">
        <v>373</v>
      </c>
      <c r="F48" s="118" t="s">
        <v>374</v>
      </c>
      <c r="G48" s="132" t="s">
        <v>373</v>
      </c>
      <c r="H48" s="118" t="s">
        <v>374</v>
      </c>
      <c r="I48" s="132" t="s">
        <v>373</v>
      </c>
      <c r="J48" s="118" t="s">
        <v>374</v>
      </c>
      <c r="K48" s="132" t="s">
        <v>373</v>
      </c>
      <c r="L48" s="118" t="s">
        <v>374</v>
      </c>
      <c r="M48" s="132" t="s">
        <v>373</v>
      </c>
      <c r="N48" s="118" t="s">
        <v>374</v>
      </c>
      <c r="O48" s="121" t="s">
        <v>373</v>
      </c>
      <c r="P48" s="121" t="s">
        <v>375</v>
      </c>
      <c r="Q48" s="121" t="s">
        <v>28</v>
      </c>
      <c r="R48" s="121" t="s">
        <v>373</v>
      </c>
      <c r="S48" s="121" t="s">
        <v>375</v>
      </c>
      <c r="T48" s="121" t="s">
        <v>28</v>
      </c>
      <c r="U48" s="121" t="s">
        <v>373</v>
      </c>
      <c r="V48" s="121" t="s">
        <v>375</v>
      </c>
      <c r="W48" s="121" t="s">
        <v>28</v>
      </c>
      <c r="X48" s="121" t="s">
        <v>373</v>
      </c>
      <c r="Y48" s="121" t="s">
        <v>375</v>
      </c>
      <c r="Z48" s="121" t="s">
        <v>28</v>
      </c>
      <c r="AA48" s="121" t="s">
        <v>373</v>
      </c>
      <c r="AB48" s="121" t="s">
        <v>375</v>
      </c>
      <c r="AC48" s="121" t="s">
        <v>28</v>
      </c>
      <c r="AD48" s="121" t="s">
        <v>373</v>
      </c>
      <c r="AE48" s="121" t="s">
        <v>375</v>
      </c>
      <c r="AF48" s="121" t="s">
        <v>28</v>
      </c>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899999999999999">
      <c r="A49" s="796"/>
      <c r="B49" s="210"/>
      <c r="C49" s="120"/>
      <c r="D49" s="120"/>
      <c r="E49" s="120"/>
      <c r="F49" s="120"/>
      <c r="G49" s="120"/>
      <c r="H49" s="120"/>
      <c r="I49" s="120"/>
      <c r="J49" s="120"/>
      <c r="K49" s="120"/>
      <c r="L49" s="120"/>
      <c r="M49" s="120"/>
      <c r="N49" s="120"/>
      <c r="O49" s="121"/>
      <c r="P49" s="121"/>
      <c r="Q49" s="121"/>
      <c r="R49" s="121"/>
      <c r="S49" s="121"/>
      <c r="T49" s="121"/>
      <c r="U49" s="121"/>
      <c r="V49" s="121"/>
      <c r="W49" s="121"/>
      <c r="X49" s="121"/>
      <c r="Y49" s="121"/>
      <c r="Z49" s="121"/>
      <c r="AA49" s="121"/>
      <c r="AB49" s="121"/>
      <c r="AC49" s="121"/>
      <c r="AD49" s="121"/>
      <c r="AE49" s="121"/>
      <c r="AF49" s="121"/>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899999999999999">
      <c r="A50" s="796"/>
      <c r="B50" s="169" t="s">
        <v>377</v>
      </c>
      <c r="C50" s="238"/>
      <c r="D50" s="131"/>
      <c r="E50" s="72"/>
      <c r="F50" s="131"/>
      <c r="G50" s="72"/>
      <c r="H50" s="131"/>
      <c r="I50" s="72"/>
      <c r="J50" s="131"/>
      <c r="K50" s="72"/>
      <c r="L50" s="131"/>
      <c r="M50" s="72"/>
      <c r="N50" s="131"/>
      <c r="O50" s="238"/>
      <c r="P50" s="286"/>
      <c r="Q50" s="287"/>
      <c r="R50" s="238"/>
      <c r="S50" s="318"/>
      <c r="T50" s="287"/>
      <c r="U50" s="238"/>
      <c r="V50" s="324"/>
      <c r="W50" s="324"/>
      <c r="X50" s="238"/>
      <c r="Y50" s="331"/>
      <c r="Z50" s="332"/>
      <c r="AA50" s="72"/>
      <c r="AB50" s="332"/>
      <c r="AC50" s="332"/>
      <c r="AD50" s="72"/>
      <c r="AE50" s="239"/>
      <c r="AF50" s="131"/>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899999999999999">
      <c r="A51" s="796"/>
      <c r="B51" s="170" t="s">
        <v>378</v>
      </c>
      <c r="C51" s="238"/>
      <c r="D51" s="131"/>
      <c r="E51" s="72"/>
      <c r="F51" s="131"/>
      <c r="G51" s="72"/>
      <c r="H51" s="131"/>
      <c r="I51" s="72"/>
      <c r="J51" s="131"/>
      <c r="K51" s="72"/>
      <c r="L51" s="131"/>
      <c r="M51" s="72"/>
      <c r="N51" s="131"/>
      <c r="O51" s="238"/>
      <c r="P51" s="285"/>
      <c r="Q51" s="287"/>
      <c r="R51" s="238"/>
      <c r="S51" s="318"/>
      <c r="T51" s="287"/>
      <c r="U51" s="238"/>
      <c r="V51" s="326"/>
      <c r="W51" s="326"/>
      <c r="X51" s="238"/>
      <c r="Y51" s="331"/>
      <c r="Z51" s="332"/>
      <c r="AA51" s="72"/>
      <c r="AB51" s="332"/>
      <c r="AC51" s="332"/>
      <c r="AD51" s="72"/>
      <c r="AE51" s="240"/>
      <c r="AF51" s="131"/>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899999999999999">
      <c r="A52" s="796"/>
      <c r="B52" s="170" t="s">
        <v>379</v>
      </c>
      <c r="C52" s="238"/>
      <c r="D52" s="131"/>
      <c r="E52" s="72"/>
      <c r="F52" s="131"/>
      <c r="G52" s="72"/>
      <c r="H52" s="131"/>
      <c r="I52" s="72"/>
      <c r="J52" s="131"/>
      <c r="K52" s="72"/>
      <c r="L52" s="131"/>
      <c r="M52" s="72"/>
      <c r="N52" s="131"/>
      <c r="O52" s="238"/>
      <c r="P52" s="285"/>
      <c r="Q52" s="287"/>
      <c r="R52" s="238"/>
      <c r="S52" s="318"/>
      <c r="T52" s="287"/>
      <c r="U52" s="238"/>
      <c r="V52" s="326"/>
      <c r="W52" s="326"/>
      <c r="X52" s="238"/>
      <c r="Y52" s="331"/>
      <c r="Z52" s="332"/>
      <c r="AA52" s="72"/>
      <c r="AB52" s="332"/>
      <c r="AC52" s="332"/>
      <c r="AD52" s="72"/>
      <c r="AE52" s="240"/>
      <c r="AF52" s="131"/>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899999999999999">
      <c r="A53" s="796"/>
      <c r="B53" s="170" t="s">
        <v>380</v>
      </c>
      <c r="C53" s="238"/>
      <c r="D53" s="131"/>
      <c r="E53" s="72"/>
      <c r="F53" s="131"/>
      <c r="G53" s="72"/>
      <c r="H53" s="131"/>
      <c r="I53" s="72"/>
      <c r="J53" s="131"/>
      <c r="K53" s="72"/>
      <c r="L53" s="131"/>
      <c r="M53" s="72"/>
      <c r="N53" s="131"/>
      <c r="O53" s="238"/>
      <c r="P53" s="285"/>
      <c r="Q53" s="287"/>
      <c r="R53" s="238"/>
      <c r="S53" s="318"/>
      <c r="T53" s="287"/>
      <c r="U53" s="238"/>
      <c r="V53" s="326"/>
      <c r="W53" s="326"/>
      <c r="X53" s="238"/>
      <c r="Y53" s="331"/>
      <c r="Z53" s="332"/>
      <c r="AA53" s="72"/>
      <c r="AB53" s="332"/>
      <c r="AC53" s="332"/>
      <c r="AD53" s="72"/>
      <c r="AE53" s="240"/>
      <c r="AF53" s="131"/>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899999999999999">
      <c r="A54" s="796"/>
      <c r="B54" s="170" t="s">
        <v>381</v>
      </c>
      <c r="C54" s="238"/>
      <c r="D54" s="131"/>
      <c r="E54" s="72"/>
      <c r="F54" s="131"/>
      <c r="G54" s="72"/>
      <c r="H54" s="131"/>
      <c r="I54" s="72"/>
      <c r="J54" s="131"/>
      <c r="K54" s="72"/>
      <c r="L54" s="131"/>
      <c r="M54" s="72"/>
      <c r="N54" s="131"/>
      <c r="O54" s="238"/>
      <c r="P54" s="285"/>
      <c r="Q54" s="287"/>
      <c r="R54" s="238"/>
      <c r="S54" s="318"/>
      <c r="T54" s="287"/>
      <c r="U54" s="238"/>
      <c r="V54" s="326"/>
      <c r="W54" s="326"/>
      <c r="X54" s="238"/>
      <c r="Y54" s="331"/>
      <c r="Z54" s="332"/>
      <c r="AA54" s="72"/>
      <c r="AB54" s="332"/>
      <c r="AC54" s="332"/>
      <c r="AD54" s="72"/>
      <c r="AE54" s="240"/>
      <c r="AF54" s="131"/>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899999999999999">
      <c r="A55" s="796"/>
      <c r="B55" s="170" t="s">
        <v>382</v>
      </c>
      <c r="C55" s="238"/>
      <c r="D55" s="131"/>
      <c r="E55" s="72"/>
      <c r="F55" s="131"/>
      <c r="G55" s="72"/>
      <c r="H55" s="131"/>
      <c r="I55" s="72"/>
      <c r="J55" s="131"/>
      <c r="K55" s="72"/>
      <c r="L55" s="131"/>
      <c r="M55" s="72"/>
      <c r="N55" s="131"/>
      <c r="O55" s="238"/>
      <c r="P55" s="285"/>
      <c r="Q55" s="287"/>
      <c r="R55" s="238"/>
      <c r="S55" s="318"/>
      <c r="T55" s="287"/>
      <c r="U55" s="238"/>
      <c r="V55" s="326"/>
      <c r="W55" s="326"/>
      <c r="X55" s="238"/>
      <c r="Y55" s="331"/>
      <c r="Z55" s="332"/>
      <c r="AA55" s="72"/>
      <c r="AB55" s="332"/>
      <c r="AC55" s="332"/>
      <c r="AD55" s="72"/>
      <c r="AE55" s="240"/>
      <c r="AF55" s="131"/>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899999999999999">
      <c r="A56" s="796"/>
      <c r="B56" s="170" t="s">
        <v>383</v>
      </c>
      <c r="C56" s="238"/>
      <c r="D56" s="131"/>
      <c r="E56" s="72"/>
      <c r="F56" s="131"/>
      <c r="G56" s="72"/>
      <c r="H56" s="131"/>
      <c r="I56" s="72"/>
      <c r="J56" s="131"/>
      <c r="K56" s="72"/>
      <c r="L56" s="131"/>
      <c r="M56" s="72"/>
      <c r="N56" s="131"/>
      <c r="O56" s="238"/>
      <c r="P56" s="285"/>
      <c r="Q56" s="287"/>
      <c r="R56" s="238"/>
      <c r="S56" s="318"/>
      <c r="T56" s="287"/>
      <c r="U56" s="238"/>
      <c r="V56" s="326"/>
      <c r="W56" s="326"/>
      <c r="X56" s="238"/>
      <c r="Y56" s="331"/>
      <c r="Z56" s="332"/>
      <c r="AA56" s="72"/>
      <c r="AB56" s="332"/>
      <c r="AC56" s="332"/>
      <c r="AD56" s="72"/>
      <c r="AE56" s="240"/>
      <c r="AF56" s="131"/>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899999999999999">
      <c r="A57" s="796"/>
      <c r="B57" s="170" t="s">
        <v>384</v>
      </c>
      <c r="C57" s="238"/>
      <c r="D57" s="131"/>
      <c r="E57" s="72"/>
      <c r="F57" s="131"/>
      <c r="G57" s="72"/>
      <c r="H57" s="131"/>
      <c r="I57" s="72"/>
      <c r="J57" s="131"/>
      <c r="K57" s="72"/>
      <c r="L57" s="131"/>
      <c r="M57" s="72"/>
      <c r="N57" s="131"/>
      <c r="O57" s="238"/>
      <c r="P57" s="285"/>
      <c r="Q57" s="287"/>
      <c r="R57" s="238"/>
      <c r="S57" s="318"/>
      <c r="T57" s="287"/>
      <c r="U57" s="238"/>
      <c r="V57" s="326"/>
      <c r="W57" s="326"/>
      <c r="X57" s="238"/>
      <c r="Y57" s="331"/>
      <c r="Z57" s="332"/>
      <c r="AA57" s="72"/>
      <c r="AB57" s="332"/>
      <c r="AC57" s="332"/>
      <c r="AD57" s="72"/>
      <c r="AE57" s="240"/>
      <c r="AF57" s="131"/>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899999999999999">
      <c r="A58" s="796"/>
      <c r="B58" s="170" t="s">
        <v>385</v>
      </c>
      <c r="C58" s="238"/>
      <c r="D58" s="131"/>
      <c r="E58" s="72"/>
      <c r="F58" s="131"/>
      <c r="G58" s="72"/>
      <c r="H58" s="131"/>
      <c r="I58" s="72"/>
      <c r="J58" s="131"/>
      <c r="K58" s="72"/>
      <c r="L58" s="131"/>
      <c r="M58" s="72"/>
      <c r="N58" s="131"/>
      <c r="O58" s="238"/>
      <c r="P58" s="285"/>
      <c r="Q58" s="287"/>
      <c r="R58" s="238"/>
      <c r="S58" s="318"/>
      <c r="T58" s="287"/>
      <c r="U58" s="238"/>
      <c r="V58" s="326"/>
      <c r="W58" s="326"/>
      <c r="X58" s="238"/>
      <c r="Y58" s="331"/>
      <c r="Z58" s="332"/>
      <c r="AA58" s="72"/>
      <c r="AB58" s="332"/>
      <c r="AC58" s="332"/>
      <c r="AD58" s="72"/>
      <c r="AE58" s="240"/>
      <c r="AF58" s="131"/>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899999999999999">
      <c r="A59" s="796"/>
      <c r="B59" s="170" t="s">
        <v>386</v>
      </c>
      <c r="C59" s="238"/>
      <c r="D59" s="131"/>
      <c r="E59" s="72"/>
      <c r="F59" s="131"/>
      <c r="G59" s="72"/>
      <c r="H59" s="131"/>
      <c r="I59" s="72"/>
      <c r="J59" s="131"/>
      <c r="K59" s="72"/>
      <c r="L59" s="131"/>
      <c r="M59" s="72"/>
      <c r="N59" s="131"/>
      <c r="O59" s="238"/>
      <c r="P59" s="285"/>
      <c r="Q59" s="287"/>
      <c r="R59" s="238"/>
      <c r="S59" s="318"/>
      <c r="T59" s="287"/>
      <c r="U59" s="238"/>
      <c r="V59" s="326"/>
      <c r="W59" s="326"/>
      <c r="X59" s="238"/>
      <c r="Y59" s="331"/>
      <c r="Z59" s="332"/>
      <c r="AA59" s="72"/>
      <c r="AB59" s="332"/>
      <c r="AC59" s="332"/>
      <c r="AD59" s="72"/>
      <c r="AE59" s="240"/>
      <c r="AF59" s="131"/>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899999999999999">
      <c r="A60" s="796"/>
      <c r="B60" s="170" t="s">
        <v>387</v>
      </c>
      <c r="C60" s="238"/>
      <c r="D60" s="131"/>
      <c r="E60" s="72"/>
      <c r="F60" s="131"/>
      <c r="G60" s="72"/>
      <c r="H60" s="131"/>
      <c r="I60" s="72"/>
      <c r="J60" s="131"/>
      <c r="K60" s="72"/>
      <c r="L60" s="131"/>
      <c r="M60" s="72"/>
      <c r="N60" s="131"/>
      <c r="O60" s="238"/>
      <c r="P60" s="285"/>
      <c r="Q60" s="287"/>
      <c r="R60" s="238"/>
      <c r="S60" s="318"/>
      <c r="T60" s="287"/>
      <c r="U60" s="238"/>
      <c r="V60" s="326"/>
      <c r="W60" s="326"/>
      <c r="X60" s="238"/>
      <c r="Y60" s="331"/>
      <c r="Z60" s="332"/>
      <c r="AA60" s="72"/>
      <c r="AB60" s="332"/>
      <c r="AC60" s="332"/>
      <c r="AD60" s="72"/>
      <c r="AE60" s="240"/>
      <c r="AF60" s="131"/>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899999999999999">
      <c r="A61" s="796"/>
      <c r="B61" s="170" t="s">
        <v>388</v>
      </c>
      <c r="C61" s="238"/>
      <c r="D61" s="131"/>
      <c r="E61" s="72"/>
      <c r="F61" s="131"/>
      <c r="G61" s="72"/>
      <c r="H61" s="131"/>
      <c r="I61" s="72"/>
      <c r="J61" s="131"/>
      <c r="K61" s="72"/>
      <c r="L61" s="131"/>
      <c r="M61" s="72"/>
      <c r="N61" s="131"/>
      <c r="O61" s="238"/>
      <c r="P61" s="285"/>
      <c r="Q61" s="287"/>
      <c r="R61" s="238"/>
      <c r="S61" s="318"/>
      <c r="T61" s="287"/>
      <c r="U61" s="238"/>
      <c r="V61" s="326"/>
      <c r="W61" s="326"/>
      <c r="X61" s="238"/>
      <c r="Y61" s="331"/>
      <c r="Z61" s="332"/>
      <c r="AA61" s="72"/>
      <c r="AB61" s="332"/>
      <c r="AC61" s="332"/>
      <c r="AD61" s="72"/>
      <c r="AE61" s="240"/>
      <c r="AF61" s="131"/>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899999999999999">
      <c r="A62" s="796"/>
      <c r="B62" s="170" t="s">
        <v>389</v>
      </c>
      <c r="C62" s="238"/>
      <c r="D62" s="131"/>
      <c r="E62" s="72"/>
      <c r="F62" s="131"/>
      <c r="G62" s="72"/>
      <c r="H62" s="131"/>
      <c r="I62" s="72"/>
      <c r="J62" s="131"/>
      <c r="K62" s="72"/>
      <c r="L62" s="131"/>
      <c r="M62" s="72"/>
      <c r="N62" s="131"/>
      <c r="O62" s="238"/>
      <c r="P62" s="285"/>
      <c r="Q62" s="287"/>
      <c r="R62" s="238"/>
      <c r="S62" s="318"/>
      <c r="T62" s="287"/>
      <c r="U62" s="238"/>
      <c r="V62" s="326"/>
      <c r="W62" s="326"/>
      <c r="X62" s="238"/>
      <c r="Y62" s="331"/>
      <c r="Z62" s="332"/>
      <c r="AA62" s="72"/>
      <c r="AB62" s="332"/>
      <c r="AC62" s="332"/>
      <c r="AD62" s="72"/>
      <c r="AE62" s="240"/>
      <c r="AF62" s="131"/>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899999999999999">
      <c r="A63" s="796"/>
      <c r="B63" s="170" t="s">
        <v>390</v>
      </c>
      <c r="C63" s="238"/>
      <c r="D63" s="131"/>
      <c r="E63" s="72"/>
      <c r="F63" s="131"/>
      <c r="G63" s="72"/>
      <c r="H63" s="131"/>
      <c r="I63" s="72"/>
      <c r="J63" s="131"/>
      <c r="K63" s="72"/>
      <c r="L63" s="131"/>
      <c r="M63" s="72"/>
      <c r="N63" s="131"/>
      <c r="O63" s="238"/>
      <c r="P63" s="285"/>
      <c r="Q63" s="287"/>
      <c r="R63" s="238"/>
      <c r="S63" s="318"/>
      <c r="T63" s="287"/>
      <c r="U63" s="238"/>
      <c r="V63" s="326"/>
      <c r="W63" s="326"/>
      <c r="X63" s="238"/>
      <c r="Y63" s="331"/>
      <c r="Z63" s="332"/>
      <c r="AA63" s="72"/>
      <c r="AB63" s="332"/>
      <c r="AC63" s="332"/>
      <c r="AD63" s="72"/>
      <c r="AE63" s="240"/>
      <c r="AF63" s="131"/>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899999999999999">
      <c r="A64" s="796"/>
      <c r="B64" s="170" t="s">
        <v>391</v>
      </c>
      <c r="C64" s="238"/>
      <c r="D64" s="131"/>
      <c r="E64" s="72"/>
      <c r="F64" s="131"/>
      <c r="G64" s="72"/>
      <c r="H64" s="131"/>
      <c r="I64" s="72"/>
      <c r="J64" s="131"/>
      <c r="K64" s="72"/>
      <c r="L64" s="131"/>
      <c r="M64" s="72"/>
      <c r="N64" s="131"/>
      <c r="O64" s="238"/>
      <c r="P64" s="285"/>
      <c r="Q64" s="287"/>
      <c r="R64" s="238"/>
      <c r="S64" s="318"/>
      <c r="T64" s="287"/>
      <c r="U64" s="238"/>
      <c r="V64" s="326"/>
      <c r="W64" s="326"/>
      <c r="X64" s="238"/>
      <c r="Y64" s="331"/>
      <c r="Z64" s="332"/>
      <c r="AA64" s="72"/>
      <c r="AB64" s="332"/>
      <c r="AC64" s="332"/>
      <c r="AD64" s="72"/>
      <c r="AE64" s="241"/>
      <c r="AF64" s="131"/>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899999999999999">
      <c r="A65" s="796"/>
      <c r="B65" s="170" t="s">
        <v>392</v>
      </c>
      <c r="C65" s="238"/>
      <c r="D65" s="131"/>
      <c r="E65" s="72"/>
      <c r="F65" s="131"/>
      <c r="G65" s="72"/>
      <c r="H65" s="131"/>
      <c r="I65" s="72"/>
      <c r="J65" s="131"/>
      <c r="K65" s="72"/>
      <c r="L65" s="131"/>
      <c r="M65" s="72"/>
      <c r="N65" s="131"/>
      <c r="O65" s="238"/>
      <c r="P65" s="285"/>
      <c r="Q65" s="287"/>
      <c r="R65" s="238"/>
      <c r="S65" s="318"/>
      <c r="T65" s="287"/>
      <c r="U65" s="238"/>
      <c r="V65" s="326"/>
      <c r="W65" s="326"/>
      <c r="X65" s="238"/>
      <c r="Y65" s="331"/>
      <c r="Z65" s="332"/>
      <c r="AA65" s="72"/>
      <c r="AB65" s="332"/>
      <c r="AC65" s="332"/>
      <c r="AD65" s="72"/>
      <c r="AE65" s="240"/>
      <c r="AF65" s="131"/>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899999999999999">
      <c r="A66" s="796"/>
      <c r="B66" s="170" t="s">
        <v>393</v>
      </c>
      <c r="C66" s="238"/>
      <c r="D66" s="131"/>
      <c r="E66" s="72"/>
      <c r="F66" s="131"/>
      <c r="G66" s="72"/>
      <c r="H66" s="131"/>
      <c r="I66" s="72"/>
      <c r="J66" s="131"/>
      <c r="K66" s="72"/>
      <c r="L66" s="131"/>
      <c r="M66" s="72"/>
      <c r="N66" s="131"/>
      <c r="O66" s="238"/>
      <c r="P66" s="285"/>
      <c r="Q66" s="287"/>
      <c r="R66" s="238"/>
      <c r="S66" s="318"/>
      <c r="T66" s="287"/>
      <c r="U66" s="238"/>
      <c r="V66" s="326"/>
      <c r="W66" s="326"/>
      <c r="X66" s="238"/>
      <c r="Y66" s="331"/>
      <c r="Z66" s="332"/>
      <c r="AA66" s="72"/>
      <c r="AB66" s="332"/>
      <c r="AC66" s="332"/>
      <c r="AD66" s="72"/>
      <c r="AE66" s="240"/>
      <c r="AF66" s="131"/>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899999999999999">
      <c r="A67" s="796"/>
      <c r="B67" s="170" t="s">
        <v>394</v>
      </c>
      <c r="C67" s="238"/>
      <c r="D67" s="131"/>
      <c r="E67" s="72"/>
      <c r="F67" s="131"/>
      <c r="G67" s="72"/>
      <c r="H67" s="131"/>
      <c r="I67" s="72"/>
      <c r="J67" s="131"/>
      <c r="K67" s="72"/>
      <c r="L67" s="131"/>
      <c r="M67" s="72"/>
      <c r="N67" s="131"/>
      <c r="O67" s="238"/>
      <c r="P67" s="285"/>
      <c r="Q67" s="287"/>
      <c r="R67" s="238"/>
      <c r="S67" s="318"/>
      <c r="T67" s="287"/>
      <c r="U67" s="238"/>
      <c r="V67" s="326"/>
      <c r="W67" s="326"/>
      <c r="X67" s="238"/>
      <c r="Y67" s="331"/>
      <c r="Z67" s="332"/>
      <c r="AA67" s="72"/>
      <c r="AB67" s="332"/>
      <c r="AC67" s="332"/>
      <c r="AD67" s="72"/>
      <c r="AE67" s="240"/>
      <c r="AF67" s="131"/>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6.899999999999999">
      <c r="A68" s="796"/>
      <c r="B68" s="170" t="s">
        <v>395</v>
      </c>
      <c r="C68" s="238"/>
      <c r="D68" s="131"/>
      <c r="E68" s="72"/>
      <c r="F68" s="131"/>
      <c r="G68" s="72"/>
      <c r="H68" s="131"/>
      <c r="I68" s="72"/>
      <c r="J68" s="131"/>
      <c r="K68" s="72"/>
      <c r="L68" s="131"/>
      <c r="M68" s="72"/>
      <c r="N68" s="131"/>
      <c r="O68" s="238"/>
      <c r="P68" s="285"/>
      <c r="Q68" s="287"/>
      <c r="R68" s="238"/>
      <c r="S68" s="318"/>
      <c r="T68" s="287"/>
      <c r="U68" s="238"/>
      <c r="V68" s="326"/>
      <c r="W68" s="326"/>
      <c r="X68" s="238"/>
      <c r="Y68" s="331"/>
      <c r="Z68" s="332"/>
      <c r="AA68" s="72"/>
      <c r="AB68" s="332"/>
      <c r="AC68" s="332"/>
      <c r="AD68" s="72"/>
      <c r="AE68" s="240"/>
      <c r="AF68" s="131"/>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row r="69" spans="1:62" ht="17.45" thickBot="1">
      <c r="A69" s="796"/>
      <c r="B69" s="171" t="s">
        <v>396</v>
      </c>
      <c r="C69" s="295"/>
      <c r="D69" s="165"/>
      <c r="E69" s="164"/>
      <c r="F69" s="165"/>
      <c r="G69" s="164"/>
      <c r="H69" s="165"/>
      <c r="I69" s="164"/>
      <c r="J69" s="165"/>
      <c r="K69" s="164"/>
      <c r="L69" s="165"/>
      <c r="M69" s="164"/>
      <c r="N69" s="165"/>
      <c r="O69" s="238"/>
      <c r="P69" s="285"/>
      <c r="Q69" s="287"/>
      <c r="R69" s="238"/>
      <c r="S69" s="318"/>
      <c r="T69" s="287"/>
      <c r="U69" s="238"/>
      <c r="V69" s="326"/>
      <c r="W69" s="326"/>
      <c r="X69" s="238"/>
      <c r="Y69" s="331"/>
      <c r="Z69" s="332"/>
      <c r="AA69" s="72"/>
      <c r="AB69" s="332"/>
      <c r="AC69" s="332"/>
      <c r="AD69" s="72"/>
      <c r="AE69" s="242"/>
      <c r="AF69" s="165"/>
    </row>
    <row r="70" spans="1:62" ht="17.45" thickBot="1">
      <c r="A70" s="495"/>
      <c r="B70" s="161" t="s">
        <v>311</v>
      </c>
      <c r="C70" s="294"/>
      <c r="D70" s="243"/>
      <c r="E70" s="107"/>
      <c r="F70" s="166"/>
      <c r="G70" s="107"/>
      <c r="H70" s="166"/>
      <c r="I70" s="107"/>
      <c r="J70" s="166"/>
      <c r="K70" s="167"/>
      <c r="L70" s="168"/>
      <c r="M70" s="167"/>
      <c r="N70" s="168"/>
      <c r="O70" s="127"/>
      <c r="P70" s="285"/>
      <c r="Q70" s="287"/>
      <c r="R70" s="127"/>
      <c r="S70" s="319"/>
      <c r="T70" s="320"/>
      <c r="U70" s="321"/>
      <c r="V70" s="327"/>
      <c r="W70" s="327"/>
      <c r="X70" s="321"/>
      <c r="Y70" s="331"/>
      <c r="Z70" s="332"/>
      <c r="AA70" s="338"/>
      <c r="AB70" s="332"/>
      <c r="AC70" s="332"/>
      <c r="AD70" s="321"/>
      <c r="AE70" s="108"/>
      <c r="AF70" s="243"/>
    </row>
    <row r="72" spans="1:62">
      <c r="AB72" s="354"/>
      <c r="AC72" s="354"/>
    </row>
    <row r="73" spans="1:62">
      <c r="AB73" s="351"/>
    </row>
    <row r="74" spans="1:62">
      <c r="V74" s="361"/>
    </row>
    <row r="75" spans="1:62">
      <c r="AB75" s="351"/>
      <c r="AC75" s="351"/>
    </row>
    <row r="77" spans="1:62">
      <c r="AB77" s="351"/>
    </row>
    <row r="80" spans="1:62">
      <c r="AB80" s="351">
        <f>AB75/891</f>
        <v>0</v>
      </c>
    </row>
  </sheetData>
  <mergeCells count="54">
    <mergeCell ref="B8:Z11"/>
    <mergeCell ref="AA8:AA11"/>
    <mergeCell ref="AE8:AF8"/>
    <mergeCell ref="AE9:AF9"/>
    <mergeCell ref="AE10:AF10"/>
    <mergeCell ref="AE11:AF1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s>
  <phoneticPr fontId="34"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T12" zoomScaleNormal="100" workbookViewId="0">
      <selection activeCell="AC14" sqref="AC14"/>
    </sheetView>
  </sheetViews>
  <sheetFormatPr defaultColWidth="11.42578125" defaultRowHeight="14.45"/>
  <cols>
    <col min="1" max="1" width="15.42578125" style="100" customWidth="1"/>
    <col min="2" max="2" width="35.42578125" style="100" customWidth="1"/>
    <col min="3" max="3" width="27.71093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4.7109375" style="101" bestFit="1" customWidth="1"/>
    <col min="13" max="13" width="4.42578125" style="100" bestFit="1" customWidth="1"/>
    <col min="14" max="14" width="48.42578125" style="100" customWidth="1"/>
    <col min="15" max="15" width="4.7109375" style="100" bestFit="1" customWidth="1"/>
    <col min="16" max="16" width="4.42578125" style="100" bestFit="1" customWidth="1"/>
    <col min="17" max="17" width="49.140625" style="100" customWidth="1"/>
    <col min="18" max="18" width="4.7109375" style="100" bestFit="1" customWidth="1"/>
    <col min="19" max="19" width="4.42578125" style="100" bestFit="1" customWidth="1"/>
    <col min="20" max="20" width="41.42578125" style="100" customWidth="1"/>
    <col min="21" max="21" width="4.7109375" style="100" bestFit="1" customWidth="1"/>
    <col min="22" max="22" width="4.42578125" style="100" bestFit="1" customWidth="1"/>
    <col min="23" max="23" width="42.28515625" style="100" customWidth="1"/>
    <col min="24" max="24" width="4.7109375" style="100" bestFit="1" customWidth="1"/>
    <col min="25" max="25" width="4.42578125" style="100" bestFit="1" customWidth="1"/>
    <col min="26" max="26" width="41.85546875" style="100" customWidth="1"/>
    <col min="27" max="27" width="4.7109375" style="100" bestFit="1" customWidth="1"/>
    <col min="28" max="28" width="4.42578125" style="100" bestFit="1" customWidth="1"/>
    <col min="29" max="29" width="10.7109375" style="100" customWidth="1"/>
    <col min="30" max="30" width="4.7109375" style="100" bestFit="1" customWidth="1"/>
    <col min="31" max="31" width="4.42578125" style="100" bestFit="1" customWidth="1"/>
    <col min="32" max="32" width="10.7109375" style="100" customWidth="1"/>
    <col min="33" max="33" width="4.7109375" style="100" bestFit="1" customWidth="1"/>
    <col min="34" max="34" width="4.42578125" style="100" bestFit="1" customWidth="1"/>
    <col min="35" max="35" width="10.7109375" style="100" customWidth="1"/>
    <col min="36" max="36" width="4.7109375" style="100" bestFit="1" customWidth="1"/>
    <col min="37" max="37" width="4.42578125" style="100" bestFit="1" customWidth="1"/>
    <col min="38" max="38" width="10.7109375" style="100" customWidth="1"/>
    <col min="39" max="39" width="4.7109375" style="100" bestFit="1" customWidth="1"/>
    <col min="40" max="40" width="4.42578125" style="100" bestFit="1" customWidth="1"/>
    <col min="41" max="41" width="10.7109375" style="100" customWidth="1"/>
    <col min="42" max="42" width="4.7109375" style="100" bestFit="1" customWidth="1"/>
    <col min="43" max="43" width="4.42578125" style="100" bestFit="1" customWidth="1"/>
    <col min="44" max="44" width="10.7109375" style="100" customWidth="1"/>
    <col min="45" max="45" width="4.7109375" style="100" bestFit="1" customWidth="1"/>
    <col min="46" max="46" width="4.42578125" style="100" bestFit="1" customWidth="1"/>
    <col min="47" max="47" width="10.7109375" style="100" customWidth="1"/>
    <col min="48" max="48" width="9.7109375" style="100" bestFit="1" customWidth="1"/>
    <col min="49" max="49" width="8.140625" style="100" bestFit="1" customWidth="1"/>
    <col min="50" max="50" width="8.28515625" style="100" customWidth="1"/>
    <col min="51" max="91" width="11.42578125" style="104"/>
    <col min="92" max="16384" width="11.42578125" style="100"/>
  </cols>
  <sheetData>
    <row r="1" spans="1:91" s="79" customFormat="1" ht="25.5" customHeight="1" thickBot="1">
      <c r="A1" s="556"/>
      <c r="B1" s="832"/>
      <c r="C1" s="837" t="s">
        <v>160</v>
      </c>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c r="AP1" s="837"/>
      <c r="AQ1" s="837"/>
      <c r="AR1" s="837"/>
      <c r="AS1" s="837"/>
      <c r="AT1" s="837"/>
      <c r="AU1" s="837"/>
      <c r="AV1" s="529" t="s">
        <v>161</v>
      </c>
      <c r="AW1" s="530"/>
      <c r="AX1" s="531"/>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6"/>
      <c r="CB1" s="96"/>
      <c r="CC1" s="96"/>
      <c r="CD1" s="96"/>
      <c r="CE1" s="96"/>
      <c r="CF1" s="96"/>
      <c r="CG1" s="96"/>
      <c r="CH1" s="96"/>
      <c r="CI1" s="96"/>
      <c r="CJ1" s="96"/>
      <c r="CK1" s="96"/>
      <c r="CL1" s="96"/>
      <c r="CM1" s="96"/>
    </row>
    <row r="2" spans="1:91" s="79" customFormat="1" ht="25.5" customHeight="1" thickBot="1">
      <c r="A2" s="556"/>
      <c r="B2" s="832"/>
      <c r="C2" s="838" t="s">
        <v>162</v>
      </c>
      <c r="D2" s="838"/>
      <c r="E2" s="838"/>
      <c r="F2" s="838"/>
      <c r="G2" s="838"/>
      <c r="H2" s="838"/>
      <c r="I2" s="838"/>
      <c r="J2" s="838"/>
      <c r="K2" s="838"/>
      <c r="L2" s="838"/>
      <c r="M2" s="838"/>
      <c r="N2" s="838"/>
      <c r="O2" s="838"/>
      <c r="P2" s="838"/>
      <c r="Q2" s="838"/>
      <c r="R2" s="838"/>
      <c r="S2" s="838"/>
      <c r="T2" s="838"/>
      <c r="U2" s="838"/>
      <c r="V2" s="838"/>
      <c r="W2" s="838"/>
      <c r="X2" s="838"/>
      <c r="Y2" s="838"/>
      <c r="Z2" s="838"/>
      <c r="AA2" s="838"/>
      <c r="AB2" s="838"/>
      <c r="AC2" s="838"/>
      <c r="AD2" s="838"/>
      <c r="AE2" s="838"/>
      <c r="AF2" s="838"/>
      <c r="AG2" s="838"/>
      <c r="AH2" s="838"/>
      <c r="AI2" s="838"/>
      <c r="AJ2" s="838"/>
      <c r="AK2" s="838"/>
      <c r="AL2" s="838"/>
      <c r="AM2" s="838"/>
      <c r="AN2" s="838"/>
      <c r="AO2" s="838"/>
      <c r="AP2" s="838"/>
      <c r="AQ2" s="838"/>
      <c r="AR2" s="838"/>
      <c r="AS2" s="838"/>
      <c r="AT2" s="838"/>
      <c r="AU2" s="838"/>
      <c r="AV2" s="529" t="s">
        <v>163</v>
      </c>
      <c r="AW2" s="530"/>
      <c r="AX2" s="531"/>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6"/>
      <c r="CB2" s="96"/>
      <c r="CC2" s="96"/>
      <c r="CD2" s="96"/>
      <c r="CE2" s="96"/>
      <c r="CF2" s="96"/>
      <c r="CG2" s="96"/>
      <c r="CH2" s="96"/>
      <c r="CI2" s="96"/>
      <c r="CJ2" s="96"/>
      <c r="CK2" s="96"/>
      <c r="CL2" s="96"/>
      <c r="CM2" s="96"/>
    </row>
    <row r="3" spans="1:91" s="79" customFormat="1" ht="25.5" customHeight="1" thickBot="1">
      <c r="A3" s="556"/>
      <c r="B3" s="832"/>
      <c r="C3" s="838" t="s">
        <v>0</v>
      </c>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529" t="s">
        <v>164</v>
      </c>
      <c r="AW3" s="530"/>
      <c r="AX3" s="531"/>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6"/>
      <c r="CB3" s="96"/>
      <c r="CC3" s="96"/>
      <c r="CD3" s="96"/>
      <c r="CE3" s="96"/>
      <c r="CF3" s="96"/>
      <c r="CG3" s="96"/>
      <c r="CH3" s="96"/>
      <c r="CI3" s="96"/>
      <c r="CJ3" s="96"/>
      <c r="CK3" s="96"/>
      <c r="CL3" s="96"/>
      <c r="CM3" s="96"/>
    </row>
    <row r="4" spans="1:91" s="79" customFormat="1" ht="25.5" customHeight="1" thickBot="1">
      <c r="A4" s="557"/>
      <c r="B4" s="833"/>
      <c r="C4" s="834" t="s">
        <v>398</v>
      </c>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c r="AL4" s="835"/>
      <c r="AM4" s="835"/>
      <c r="AN4" s="835"/>
      <c r="AO4" s="835"/>
      <c r="AP4" s="835"/>
      <c r="AQ4" s="835"/>
      <c r="AR4" s="835"/>
      <c r="AS4" s="835"/>
      <c r="AT4" s="835"/>
      <c r="AU4" s="836"/>
      <c r="AV4" s="529" t="s">
        <v>399</v>
      </c>
      <c r="AW4" s="530"/>
      <c r="AX4" s="531"/>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6"/>
      <c r="CB4" s="96"/>
      <c r="CC4" s="96"/>
      <c r="CD4" s="96"/>
      <c r="CE4" s="96"/>
      <c r="CF4" s="96"/>
      <c r="CG4" s="96"/>
      <c r="CH4" s="96"/>
      <c r="CI4" s="96"/>
      <c r="CJ4" s="96"/>
      <c r="CK4" s="96"/>
      <c r="CL4" s="96"/>
      <c r="CM4" s="96"/>
    </row>
    <row r="5" spans="1:91" s="79" customFormat="1" ht="11.85" customHeight="1" thickBot="1">
      <c r="A5" s="80"/>
      <c r="B5" s="19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82"/>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6"/>
      <c r="CB5" s="96"/>
      <c r="CC5" s="96"/>
      <c r="CD5" s="96"/>
      <c r="CE5" s="96"/>
      <c r="CF5" s="96"/>
      <c r="CG5" s="96"/>
      <c r="CH5" s="96"/>
      <c r="CI5" s="96"/>
      <c r="CJ5" s="96"/>
      <c r="CK5" s="96"/>
      <c r="CL5" s="96"/>
      <c r="CM5" s="96"/>
    </row>
    <row r="6" spans="1:91" s="1" customFormat="1" ht="40.35" customHeight="1" thickBot="1">
      <c r="A6" s="541" t="s">
        <v>167</v>
      </c>
      <c r="B6" s="543"/>
      <c r="C6" s="774" t="s">
        <v>168</v>
      </c>
      <c r="D6" s="775"/>
      <c r="E6" s="775"/>
      <c r="F6" s="775"/>
      <c r="G6" s="775"/>
      <c r="H6" s="775"/>
      <c r="I6" s="775"/>
      <c r="J6" s="775"/>
      <c r="K6" s="776"/>
      <c r="M6" s="160"/>
      <c r="N6" s="183" t="s">
        <v>169</v>
      </c>
      <c r="O6" s="777">
        <v>2024110010313</v>
      </c>
      <c r="P6" s="864"/>
      <c r="Q6" s="778"/>
    </row>
    <row r="7" spans="1:91" s="96" customFormat="1" ht="10.35" customHeight="1" thickBot="1">
      <c r="A7" s="105"/>
      <c r="B7" s="99"/>
      <c r="C7" s="99"/>
      <c r="D7" s="99"/>
      <c r="E7" s="99"/>
      <c r="F7" s="99"/>
      <c r="G7" s="99"/>
      <c r="H7" s="99"/>
      <c r="I7" s="99"/>
      <c r="J7" s="99"/>
      <c r="K7" s="99"/>
      <c r="L7" s="99"/>
      <c r="M7" s="106"/>
      <c r="N7" s="106"/>
      <c r="O7" s="106"/>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9" customFormat="1" ht="21.75" customHeight="1" thickBot="1">
      <c r="A8" s="769" t="s">
        <v>6</v>
      </c>
      <c r="B8" s="769"/>
      <c r="C8" s="136" t="s">
        <v>170</v>
      </c>
      <c r="D8" s="153"/>
      <c r="E8" s="136" t="s">
        <v>171</v>
      </c>
      <c r="F8" s="153"/>
      <c r="G8" s="136" t="s">
        <v>172</v>
      </c>
      <c r="H8" s="153"/>
      <c r="I8" s="156" t="s">
        <v>173</v>
      </c>
      <c r="J8" s="86"/>
      <c r="K8" s="157"/>
      <c r="L8" s="158"/>
      <c r="M8" s="139"/>
      <c r="N8" s="843" t="s">
        <v>8</v>
      </c>
      <c r="O8" s="844"/>
      <c r="P8" s="845"/>
      <c r="Q8" s="814" t="s">
        <v>174</v>
      </c>
      <c r="R8" s="814"/>
      <c r="S8" s="814"/>
      <c r="T8" s="839"/>
      <c r="U8" s="840"/>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6"/>
      <c r="CB8" s="96"/>
      <c r="CC8" s="96"/>
      <c r="CD8" s="96"/>
      <c r="CE8" s="96"/>
      <c r="CF8" s="96"/>
      <c r="CG8" s="96"/>
      <c r="CH8" s="96"/>
      <c r="CI8" s="96"/>
      <c r="CJ8" s="96"/>
      <c r="CK8" s="96"/>
      <c r="CL8" s="96"/>
      <c r="CM8" s="96"/>
    </row>
    <row r="9" spans="1:91" s="79" customFormat="1" ht="21.75" customHeight="1" thickBot="1">
      <c r="A9" s="769"/>
      <c r="B9" s="769"/>
      <c r="C9" s="138" t="s">
        <v>175</v>
      </c>
      <c r="D9" s="153" t="s">
        <v>176</v>
      </c>
      <c r="E9" s="136" t="s">
        <v>177</v>
      </c>
      <c r="F9" s="153"/>
      <c r="G9" s="136" t="s">
        <v>178</v>
      </c>
      <c r="H9" s="153"/>
      <c r="I9" s="156" t="s">
        <v>179</v>
      </c>
      <c r="J9" s="137"/>
      <c r="K9" s="157"/>
      <c r="L9" s="158"/>
      <c r="M9" s="139"/>
      <c r="N9" s="846"/>
      <c r="O9" s="847"/>
      <c r="P9" s="848"/>
      <c r="Q9" s="814" t="s">
        <v>180</v>
      </c>
      <c r="R9" s="814"/>
      <c r="S9" s="814"/>
      <c r="T9" s="839"/>
      <c r="U9" s="840"/>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6"/>
      <c r="CB9" s="96"/>
      <c r="CC9" s="96"/>
      <c r="CD9" s="96"/>
      <c r="CE9" s="96"/>
      <c r="CF9" s="96"/>
      <c r="CG9" s="96"/>
      <c r="CH9" s="96"/>
      <c r="CI9" s="96"/>
      <c r="CJ9" s="96"/>
      <c r="CK9" s="96"/>
      <c r="CL9" s="96"/>
      <c r="CM9" s="96"/>
    </row>
    <row r="10" spans="1:91" s="79" customFormat="1" ht="21.75" customHeight="1" thickBot="1">
      <c r="A10" s="769"/>
      <c r="B10" s="769"/>
      <c r="C10" s="136" t="s">
        <v>181</v>
      </c>
      <c r="D10" s="153"/>
      <c r="E10" s="136" t="s">
        <v>182</v>
      </c>
      <c r="F10" s="153"/>
      <c r="G10" s="136" t="s">
        <v>183</v>
      </c>
      <c r="H10" s="153"/>
      <c r="I10" s="156" t="s">
        <v>184</v>
      </c>
      <c r="J10" s="137"/>
      <c r="K10" s="157"/>
      <c r="L10" s="158"/>
      <c r="M10" s="139"/>
      <c r="N10" s="849"/>
      <c r="O10" s="850"/>
      <c r="P10" s="851"/>
      <c r="Q10" s="814" t="s">
        <v>185</v>
      </c>
      <c r="R10" s="814"/>
      <c r="S10" s="814"/>
      <c r="T10" s="841" t="s">
        <v>176</v>
      </c>
      <c r="U10" s="842"/>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6"/>
      <c r="CB10" s="96"/>
      <c r="CC10" s="96"/>
      <c r="CD10" s="96"/>
      <c r="CE10" s="96"/>
      <c r="CF10" s="96"/>
      <c r="CG10" s="96"/>
      <c r="CH10" s="96"/>
      <c r="CI10" s="96"/>
      <c r="CJ10" s="96"/>
      <c r="CK10" s="96"/>
      <c r="CL10" s="96"/>
      <c r="CM10" s="96"/>
    </row>
    <row r="11" spans="1:91" s="96" customFormat="1" ht="18" customHeight="1" thickBot="1">
      <c r="I11" s="159"/>
      <c r="J11" s="159"/>
      <c r="K11" s="159"/>
      <c r="L11" s="159"/>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85" customHeight="1">
      <c r="A12" s="867" t="s">
        <v>123</v>
      </c>
      <c r="B12" s="855" t="s">
        <v>125</v>
      </c>
      <c r="C12" s="869" t="s">
        <v>400</v>
      </c>
      <c r="D12" s="869" t="s">
        <v>129</v>
      </c>
      <c r="E12" s="869" t="s">
        <v>131</v>
      </c>
      <c r="F12" s="869" t="s">
        <v>133</v>
      </c>
      <c r="G12" s="855" t="s">
        <v>135</v>
      </c>
      <c r="H12" s="855" t="s">
        <v>137</v>
      </c>
      <c r="I12" s="871" t="s">
        <v>401</v>
      </c>
      <c r="J12" s="871" t="s">
        <v>402</v>
      </c>
      <c r="K12" s="857" t="s">
        <v>143</v>
      </c>
      <c r="L12" s="873" t="s">
        <v>170</v>
      </c>
      <c r="M12" s="853"/>
      <c r="N12" s="854"/>
      <c r="O12" s="852" t="s">
        <v>171</v>
      </c>
      <c r="P12" s="853"/>
      <c r="Q12" s="854"/>
      <c r="R12" s="852" t="s">
        <v>172</v>
      </c>
      <c r="S12" s="853"/>
      <c r="T12" s="854"/>
      <c r="U12" s="852" t="s">
        <v>173</v>
      </c>
      <c r="V12" s="853"/>
      <c r="W12" s="854"/>
      <c r="X12" s="852" t="s">
        <v>175</v>
      </c>
      <c r="Y12" s="853"/>
      <c r="Z12" s="854"/>
      <c r="AA12" s="852" t="s">
        <v>177</v>
      </c>
      <c r="AB12" s="853"/>
      <c r="AC12" s="854"/>
      <c r="AD12" s="852" t="s">
        <v>178</v>
      </c>
      <c r="AE12" s="853"/>
      <c r="AF12" s="854"/>
      <c r="AG12" s="852" t="s">
        <v>179</v>
      </c>
      <c r="AH12" s="853"/>
      <c r="AI12" s="854"/>
      <c r="AJ12" s="852" t="s">
        <v>181</v>
      </c>
      <c r="AK12" s="853"/>
      <c r="AL12" s="854"/>
      <c r="AM12" s="852" t="s">
        <v>182</v>
      </c>
      <c r="AN12" s="853"/>
      <c r="AO12" s="854"/>
      <c r="AP12" s="852" t="s">
        <v>183</v>
      </c>
      <c r="AQ12" s="853"/>
      <c r="AR12" s="854"/>
      <c r="AS12" s="852" t="s">
        <v>184</v>
      </c>
      <c r="AT12" s="853"/>
      <c r="AU12" s="854"/>
      <c r="AV12" s="862" t="s">
        <v>403</v>
      </c>
      <c r="AW12" s="865" t="s">
        <v>404</v>
      </c>
      <c r="AX12" s="860" t="s">
        <v>405</v>
      </c>
      <c r="AY12" s="859"/>
      <c r="AZ12" s="859"/>
      <c r="BA12" s="859"/>
      <c r="BB12" s="859"/>
      <c r="BC12" s="859"/>
      <c r="BD12" s="859"/>
      <c r="BE12" s="859"/>
      <c r="BF12" s="859"/>
      <c r="BG12" s="859"/>
    </row>
    <row r="13" spans="1:91" s="101" customFormat="1" ht="36.75" customHeight="1" thickBot="1">
      <c r="A13" s="868"/>
      <c r="B13" s="856"/>
      <c r="C13" s="870"/>
      <c r="D13" s="870"/>
      <c r="E13" s="870"/>
      <c r="F13" s="870"/>
      <c r="G13" s="856"/>
      <c r="H13" s="856"/>
      <c r="I13" s="872"/>
      <c r="J13" s="872"/>
      <c r="K13" s="858"/>
      <c r="L13" s="140" t="s">
        <v>406</v>
      </c>
      <c r="M13" s="134" t="s">
        <v>407</v>
      </c>
      <c r="N13" s="134" t="s">
        <v>148</v>
      </c>
      <c r="O13" s="140" t="s">
        <v>406</v>
      </c>
      <c r="P13" s="134" t="s">
        <v>407</v>
      </c>
      <c r="Q13" s="134" t="s">
        <v>148</v>
      </c>
      <c r="R13" s="140" t="s">
        <v>406</v>
      </c>
      <c r="S13" s="134" t="s">
        <v>407</v>
      </c>
      <c r="T13" s="134" t="s">
        <v>148</v>
      </c>
      <c r="U13" s="140" t="s">
        <v>406</v>
      </c>
      <c r="V13" s="134" t="s">
        <v>407</v>
      </c>
      <c r="W13" s="134" t="s">
        <v>148</v>
      </c>
      <c r="X13" s="140" t="s">
        <v>406</v>
      </c>
      <c r="Y13" s="134" t="s">
        <v>407</v>
      </c>
      <c r="Z13" s="134" t="s">
        <v>148</v>
      </c>
      <c r="AA13" s="140" t="s">
        <v>406</v>
      </c>
      <c r="AB13" s="134" t="s">
        <v>407</v>
      </c>
      <c r="AC13" s="134" t="s">
        <v>148</v>
      </c>
      <c r="AD13" s="140" t="s">
        <v>406</v>
      </c>
      <c r="AE13" s="134" t="s">
        <v>407</v>
      </c>
      <c r="AF13" s="134" t="s">
        <v>148</v>
      </c>
      <c r="AG13" s="140" t="s">
        <v>406</v>
      </c>
      <c r="AH13" s="134" t="s">
        <v>407</v>
      </c>
      <c r="AI13" s="134" t="s">
        <v>148</v>
      </c>
      <c r="AJ13" s="140" t="s">
        <v>406</v>
      </c>
      <c r="AK13" s="134" t="s">
        <v>407</v>
      </c>
      <c r="AL13" s="134" t="s">
        <v>148</v>
      </c>
      <c r="AM13" s="140" t="s">
        <v>406</v>
      </c>
      <c r="AN13" s="134" t="s">
        <v>407</v>
      </c>
      <c r="AO13" s="134" t="s">
        <v>148</v>
      </c>
      <c r="AP13" s="140" t="s">
        <v>406</v>
      </c>
      <c r="AQ13" s="134" t="s">
        <v>407</v>
      </c>
      <c r="AR13" s="134" t="s">
        <v>148</v>
      </c>
      <c r="AS13" s="140" t="s">
        <v>406</v>
      </c>
      <c r="AT13" s="134" t="s">
        <v>407</v>
      </c>
      <c r="AU13" s="134" t="s">
        <v>148</v>
      </c>
      <c r="AV13" s="863"/>
      <c r="AW13" s="866"/>
      <c r="AX13" s="861"/>
      <c r="AY13" s="859"/>
      <c r="AZ13" s="859"/>
      <c r="BA13" s="859"/>
      <c r="BB13" s="859"/>
      <c r="BC13" s="859"/>
      <c r="BD13" s="859"/>
      <c r="BE13" s="859"/>
      <c r="BF13" s="859"/>
      <c r="BG13" s="859"/>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83.75" customHeight="1">
      <c r="A14" s="244">
        <v>1</v>
      </c>
      <c r="B14" s="245" t="s">
        <v>408</v>
      </c>
      <c r="C14" s="246" t="s">
        <v>409</v>
      </c>
      <c r="D14" s="245">
        <v>4033</v>
      </c>
      <c r="E14" s="245" t="s">
        <v>310</v>
      </c>
      <c r="F14" s="247" t="s">
        <v>410</v>
      </c>
      <c r="G14" s="245" t="s">
        <v>411</v>
      </c>
      <c r="H14" s="245" t="s">
        <v>412</v>
      </c>
      <c r="I14" s="248">
        <v>24161</v>
      </c>
      <c r="J14" s="248">
        <v>27000</v>
      </c>
      <c r="K14" s="249">
        <v>7721</v>
      </c>
      <c r="L14" s="250">
        <v>80</v>
      </c>
      <c r="M14" s="251">
        <v>82</v>
      </c>
      <c r="N14" s="369" t="s">
        <v>413</v>
      </c>
      <c r="O14" s="252">
        <v>350</v>
      </c>
      <c r="P14" s="253">
        <v>352</v>
      </c>
      <c r="Q14" s="400" t="s">
        <v>414</v>
      </c>
      <c r="R14" s="252">
        <v>800</v>
      </c>
      <c r="S14" s="253">
        <v>810</v>
      </c>
      <c r="T14" s="426" t="s">
        <v>415</v>
      </c>
      <c r="U14" s="252">
        <v>600</v>
      </c>
      <c r="V14" s="252">
        <v>603</v>
      </c>
      <c r="W14" s="426" t="s">
        <v>416</v>
      </c>
      <c r="X14" s="291">
        <v>800</v>
      </c>
      <c r="Y14" s="292">
        <v>799</v>
      </c>
      <c r="Z14" s="426" t="s">
        <v>417</v>
      </c>
      <c r="AA14" s="291">
        <v>800</v>
      </c>
      <c r="AB14" s="292">
        <v>0</v>
      </c>
      <c r="AC14" s="254"/>
      <c r="AD14" s="252">
        <v>800</v>
      </c>
      <c r="AE14" s="252">
        <v>0</v>
      </c>
      <c r="AF14" s="254"/>
      <c r="AG14" s="291">
        <v>800</v>
      </c>
      <c r="AH14" s="292">
        <v>0</v>
      </c>
      <c r="AI14" s="362"/>
      <c r="AJ14" s="252">
        <v>800</v>
      </c>
      <c r="AK14" s="253">
        <v>0</v>
      </c>
      <c r="AL14" s="362"/>
      <c r="AM14" s="252">
        <v>800</v>
      </c>
      <c r="AN14" s="253">
        <v>0</v>
      </c>
      <c r="AO14" s="347"/>
      <c r="AP14" s="291">
        <v>800</v>
      </c>
      <c r="AQ14" s="292">
        <v>0</v>
      </c>
      <c r="AR14" s="347"/>
      <c r="AS14" s="252">
        <v>470</v>
      </c>
      <c r="AT14" s="253">
        <v>0</v>
      </c>
      <c r="AU14" s="347"/>
      <c r="AV14" s="102">
        <f>+L14+O14+R14+U14+X14+AA14+AD14+AG14+AJ14+AM14+AP14+AS14</f>
        <v>7900</v>
      </c>
      <c r="AW14" s="135">
        <f>+M14+P14+S14+V14+Y14+AB14+AE14+AH14+AK14+AN14+AQ14+AT14</f>
        <v>2646</v>
      </c>
      <c r="AX14" s="255">
        <v>8190</v>
      </c>
    </row>
    <row r="15" spans="1:91" ht="46.35" customHeight="1">
      <c r="I15" s="100"/>
      <c r="J15" s="100"/>
      <c r="K15" s="100"/>
      <c r="L15" s="100"/>
      <c r="AZ15" s="315"/>
    </row>
    <row r="16" spans="1:91">
      <c r="I16" s="100"/>
      <c r="J16" s="100"/>
      <c r="K16" s="100"/>
      <c r="L16" s="100"/>
      <c r="AW16" s="328"/>
    </row>
    <row r="17" spans="9:49">
      <c r="I17" s="100"/>
      <c r="J17" s="100"/>
      <c r="K17" s="100"/>
      <c r="L17" s="100"/>
      <c r="AW17" s="328"/>
    </row>
    <row r="18" spans="9:49">
      <c r="I18" s="100"/>
      <c r="J18" s="100"/>
      <c r="K18" s="100"/>
      <c r="L18" s="100"/>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Normal="100" workbookViewId="0">
      <selection activeCell="D20" sqref="D20:E20"/>
    </sheetView>
  </sheetViews>
  <sheetFormatPr defaultColWidth="11.42578125" defaultRowHeight="15" customHeight="1"/>
  <cols>
    <col min="1" max="1" width="17.42578125" customWidth="1"/>
    <col min="2" max="2" width="15.42578125" customWidth="1"/>
    <col min="3" max="3" width="25.42578125" customWidth="1"/>
    <col min="4" max="4" width="56.42578125" customWidth="1"/>
    <col min="5" max="5" width="34" customWidth="1"/>
  </cols>
  <sheetData>
    <row r="1" spans="1:84" ht="22.5" customHeight="1" thickBot="1">
      <c r="A1" s="876"/>
      <c r="B1" s="877" t="s">
        <v>160</v>
      </c>
      <c r="C1" s="877"/>
      <c r="D1" s="877"/>
      <c r="E1" s="529" t="s">
        <v>161</v>
      </c>
      <c r="F1" s="530"/>
      <c r="G1" s="531"/>
    </row>
    <row r="2" spans="1:84" ht="22.5" customHeight="1" thickBot="1">
      <c r="A2" s="876"/>
      <c r="B2" s="878" t="s">
        <v>162</v>
      </c>
      <c r="C2" s="878"/>
      <c r="D2" s="878"/>
      <c r="E2" s="529" t="s">
        <v>163</v>
      </c>
      <c r="F2" s="530"/>
      <c r="G2" s="531"/>
    </row>
    <row r="3" spans="1:84" ht="31.5" customHeight="1" thickBot="1">
      <c r="A3" s="876"/>
      <c r="B3" s="547" t="s">
        <v>0</v>
      </c>
      <c r="C3" s="548"/>
      <c r="D3" s="549"/>
      <c r="E3" s="529" t="s">
        <v>164</v>
      </c>
      <c r="F3" s="530"/>
      <c r="G3" s="531"/>
    </row>
    <row r="4" spans="1:84" ht="22.5" customHeight="1" thickBot="1">
      <c r="A4" s="876"/>
      <c r="B4" s="550" t="s">
        <v>418</v>
      </c>
      <c r="C4" s="551"/>
      <c r="D4" s="552"/>
      <c r="E4" s="529" t="s">
        <v>419</v>
      </c>
      <c r="F4" s="530"/>
      <c r="G4" s="531"/>
    </row>
    <row r="5" spans="1:84" thickBot="1">
      <c r="A5" s="52"/>
      <c r="B5" s="52"/>
      <c r="C5" s="201"/>
      <c r="D5" s="201"/>
      <c r="E5" s="201"/>
      <c r="F5" s="202"/>
      <c r="G5" s="202"/>
      <c r="H5" s="202"/>
      <c r="I5" s="202"/>
      <c r="J5" s="202"/>
      <c r="K5" s="202"/>
    </row>
    <row r="6" spans="1:84" ht="27.75" customHeight="1">
      <c r="A6" s="541" t="s">
        <v>167</v>
      </c>
      <c r="B6" s="542"/>
      <c r="C6" s="881" t="s">
        <v>420</v>
      </c>
      <c r="D6" s="882"/>
      <c r="E6" s="883"/>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44" t="s">
        <v>421</v>
      </c>
      <c r="B7" s="745"/>
      <c r="C7" s="879"/>
      <c r="D7" s="879"/>
      <c r="E7" s="880"/>
      <c r="F7" s="202"/>
      <c r="G7" s="202"/>
      <c r="H7" s="202"/>
      <c r="I7" s="202"/>
      <c r="J7" s="202"/>
      <c r="K7" s="202"/>
    </row>
    <row r="8" spans="1:84" ht="45.75" customHeight="1">
      <c r="A8" s="53" t="s">
        <v>151</v>
      </c>
      <c r="B8" s="53" t="s">
        <v>153</v>
      </c>
      <c r="C8" s="54" t="s">
        <v>155</v>
      </c>
      <c r="D8" s="874" t="s">
        <v>157</v>
      </c>
      <c r="E8" s="875"/>
    </row>
    <row r="9" spans="1:84" ht="14.45">
      <c r="A9" s="55"/>
      <c r="B9" s="205"/>
      <c r="C9" s="68"/>
      <c r="D9" s="884"/>
      <c r="E9" s="885"/>
    </row>
    <row r="10" spans="1:84" ht="14.45">
      <c r="A10" s="55"/>
      <c r="B10" s="56"/>
      <c r="C10" s="69"/>
      <c r="D10" s="886"/>
      <c r="E10" s="887"/>
    </row>
    <row r="11" spans="1:84" ht="14.45">
      <c r="A11" s="55"/>
      <c r="B11" s="56"/>
      <c r="C11" s="69"/>
      <c r="D11" s="886"/>
      <c r="E11" s="887"/>
    </row>
    <row r="12" spans="1:84" ht="14.45">
      <c r="A12" s="352"/>
      <c r="B12" s="57"/>
      <c r="C12" s="69"/>
      <c r="D12" s="886"/>
      <c r="E12" s="887"/>
    </row>
    <row r="13" spans="1:84" ht="14.45">
      <c r="A13" s="58"/>
      <c r="B13" s="353"/>
      <c r="C13" s="69"/>
      <c r="D13" s="886"/>
      <c r="E13" s="887"/>
    </row>
    <row r="14" spans="1:84" ht="14.45">
      <c r="A14" s="58"/>
      <c r="B14" s="57"/>
      <c r="C14" s="70"/>
      <c r="D14" s="886"/>
      <c r="E14" s="887"/>
    </row>
    <row r="15" spans="1:84" ht="14.45">
      <c r="A15" s="58"/>
      <c r="B15" s="57"/>
      <c r="C15" s="70"/>
      <c r="D15" s="886"/>
      <c r="E15" s="887"/>
    </row>
    <row r="16" spans="1:84" ht="14.45">
      <c r="A16" s="59"/>
      <c r="B16" s="57"/>
      <c r="C16" s="69"/>
      <c r="D16" s="886"/>
      <c r="E16" s="887"/>
    </row>
    <row r="17" spans="1:5" ht="14.45">
      <c r="A17" s="60"/>
      <c r="B17" s="61"/>
      <c r="C17" s="71"/>
      <c r="D17" s="886"/>
      <c r="E17" s="887"/>
    </row>
    <row r="18" spans="1:5" ht="14.45">
      <c r="A18" s="60"/>
      <c r="B18" s="61"/>
      <c r="C18" s="71"/>
      <c r="D18" s="886"/>
      <c r="E18" s="887"/>
    </row>
    <row r="19" spans="1:5" ht="14.45">
      <c r="A19" s="62"/>
      <c r="B19" s="63"/>
      <c r="C19" s="65"/>
      <c r="D19" s="886"/>
      <c r="E19" s="887"/>
    </row>
    <row r="20" spans="1:5" ht="14.45">
      <c r="A20" s="64"/>
      <c r="B20" s="65"/>
      <c r="C20" s="65"/>
      <c r="D20" s="886"/>
      <c r="E20" s="887"/>
    </row>
    <row r="21" spans="1:5" ht="14.45">
      <c r="A21" s="64"/>
      <c r="B21" s="65"/>
      <c r="C21" s="65"/>
      <c r="D21" s="886"/>
      <c r="E21" s="887"/>
    </row>
    <row r="22" spans="1:5" ht="14.45">
      <c r="A22" s="64"/>
      <c r="B22" s="65"/>
      <c r="C22" s="65"/>
      <c r="D22" s="886"/>
      <c r="E22" s="887"/>
    </row>
    <row r="23" spans="1:5" ht="14.45">
      <c r="A23" s="64"/>
      <c r="B23" s="65"/>
      <c r="C23" s="65"/>
      <c r="D23" s="886"/>
      <c r="E23" s="887"/>
    </row>
    <row r="24" spans="1:5" ht="14.45">
      <c r="A24" s="64"/>
      <c r="B24" s="65"/>
      <c r="C24" s="65"/>
      <c r="D24" s="886"/>
      <c r="E24" s="887"/>
    </row>
    <row r="25" spans="1:5" ht="14.45">
      <c r="A25" s="64"/>
      <c r="B25" s="65"/>
      <c r="C25" s="65"/>
      <c r="D25" s="886"/>
      <c r="E25" s="887"/>
    </row>
    <row r="26" spans="1:5" ht="14.45">
      <c r="A26" s="64"/>
      <c r="B26" s="65"/>
      <c r="C26" s="65"/>
      <c r="D26" s="886"/>
      <c r="E26" s="887"/>
    </row>
    <row r="27" spans="1:5" ht="14.45">
      <c r="A27" s="64"/>
      <c r="B27" s="65"/>
      <c r="C27" s="65"/>
      <c r="D27" s="886"/>
      <c r="E27" s="887"/>
    </row>
    <row r="28" spans="1:5" ht="14.45">
      <c r="A28" s="64"/>
      <c r="B28" s="65"/>
      <c r="C28" s="65"/>
      <c r="D28" s="886"/>
      <c r="E28" s="887"/>
    </row>
    <row r="29" spans="1:5" ht="14.45">
      <c r="A29" s="64"/>
      <c r="B29" s="65"/>
      <c r="C29" s="65"/>
      <c r="D29" s="886"/>
      <c r="E29" s="887"/>
    </row>
    <row r="30" spans="1:5" ht="14.45">
      <c r="A30" s="64"/>
      <c r="B30" s="65"/>
      <c r="C30" s="65"/>
      <c r="D30" s="886"/>
      <c r="E30" s="887"/>
    </row>
    <row r="31" spans="1:5" ht="14.45">
      <c r="A31" s="64"/>
      <c r="B31" s="65"/>
      <c r="C31" s="65"/>
      <c r="D31" s="886"/>
      <c r="E31" s="887"/>
    </row>
    <row r="32" spans="1:5" ht="14.45">
      <c r="A32" s="64"/>
      <c r="B32" s="65"/>
      <c r="C32" s="65"/>
      <c r="D32" s="886"/>
      <c r="E32" s="887"/>
    </row>
    <row r="33" spans="1:5" ht="14.45">
      <c r="A33" s="64"/>
      <c r="B33" s="65"/>
      <c r="C33" s="65"/>
      <c r="D33" s="886"/>
      <c r="E33" s="887"/>
    </row>
    <row r="34" spans="1:5" ht="14.45">
      <c r="A34" s="64"/>
      <c r="B34" s="65"/>
      <c r="C34" s="65"/>
      <c r="D34" s="886"/>
      <c r="E34" s="887"/>
    </row>
    <row r="35" spans="1:5" ht="14.45">
      <c r="A35" s="64"/>
      <c r="B35" s="65"/>
      <c r="C35" s="65"/>
      <c r="D35" s="886"/>
      <c r="E35" s="887"/>
    </row>
    <row r="36" spans="1:5" ht="14.45">
      <c r="A36" s="66"/>
      <c r="B36" s="67"/>
      <c r="C36" s="67"/>
      <c r="D36" s="888"/>
      <c r="E36" s="889"/>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FFD8E4-23CF-44CA-9420-242D106D61FF}"/>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B8CB741A-7D85-4CE2-B139-98A37B65E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2026-06-23T17:30:26Z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