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ngarcia\Downloads\"/>
    </mc:Choice>
  </mc:AlternateContent>
  <xr:revisionPtr revIDLastSave="0" documentId="13_ncr:1_{4CFAEA13-0B48-4EC9-BB9F-C7EC5E37036D}" xr6:coauthVersionLast="47" xr6:coauthVersionMax="47" xr10:uidLastSave="{00000000-0000-0000-0000-000000000000}"/>
  <bookViews>
    <workbookView xWindow="1170" yWindow="810" windowWidth="14025" windowHeight="15390" tabRatio="901" firstSheet="1" activeTab="13" xr2:uid="{00000000-000D-0000-FFFF-FFFF00000000}"/>
  </bookViews>
  <sheets>
    <sheet name="Instructivo" sheetId="48" state="hidden" r:id="rId1"/>
    <sheet name="ACTIVIDAD_1" sheetId="20" r:id="rId2"/>
    <sheet name="ACTIVIDAD_2" sheetId="49" r:id="rId3"/>
    <sheet name="ACTIVIDAD_3" sheetId="50" r:id="rId4"/>
    <sheet name="ACTIVIDAD_4" sheetId="54" r:id="rId5"/>
    <sheet name="ACTIVIDAD_5" sheetId="51" r:id="rId6"/>
    <sheet name="ACTIVIDAD_6" sheetId="52" r:id="rId7"/>
    <sheet name="ACTIVIDAD_7" sheetId="53" r:id="rId8"/>
    <sheet name="ACTIVIDAD_8" sheetId="55" r:id="rId9"/>
    <sheet name="META_PDD" sheetId="38" r:id="rId10"/>
    <sheet name="PRODUCTO_MGA" sheetId="47" r:id="rId11"/>
    <sheet name="PMR" sheetId="46" r:id="rId12"/>
    <sheet name="TERRITORIALIZACIÓN" sheetId="41" r:id="rId13"/>
    <sheet name="CONTROL DE CAMBIOS" sheetId="40" r:id="rId14"/>
  </sheets>
  <definedNames>
    <definedName name="_xlnm._FilterDatabase" localSheetId="11" hidden="1">PMR!$A$12:$AX$14</definedName>
    <definedName name="_xlnm.Print_Area" localSheetId="1">ACTIVIDAD_1!$A$1:$O$118</definedName>
    <definedName name="_xlnm.Print_Area" localSheetId="2">ACTIVIDAD_2!$A$1:$O$117</definedName>
    <definedName name="_xlnm.Print_Area" localSheetId="3">ACTIVIDAD_3!$A$1:$O$118</definedName>
    <definedName name="_xlnm.Print_Area" localSheetId="4">ACTIVIDAD_4!$A$1:$O$119</definedName>
    <definedName name="_xlnm.Print_Area" localSheetId="5">ACTIVIDAD_5!$A$1:$O$119</definedName>
    <definedName name="_xlnm.Print_Area" localSheetId="6">ACTIVIDAD_6!$A$1:$O$117</definedName>
    <definedName name="_xlnm.Print_Area" localSheetId="7">ACTIVIDAD_7!$A$1:$O$118</definedName>
    <definedName name="_xlnm.Print_Area" localSheetId="8">ACTIVIDAD_8!$A$1:$O$118</definedName>
    <definedName name="_xlnm.Print_Area" localSheetId="13">'CONTROL DE CAMBIOS'!$A$1:$F$36</definedName>
    <definedName name="_xlnm.Print_Area" localSheetId="0">Instructivo!$A$1:$B$93</definedName>
    <definedName name="_xlnm.Print_Area" localSheetId="9">META_PDD!$A$1:$M$66</definedName>
    <definedName name="_xlnm.Print_Area" localSheetId="11">PMR!$A$1:$AX$17</definedName>
    <definedName name="_xlnm.Print_Area" localSheetId="10">PRODUCTO_MGA!$A$1:$L$63</definedName>
    <definedName name="_xlnm.Print_Area" localSheetId="12">TERRITORIALIZACIÓN!$A$1:$AI$68</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E33" i="47" l="1"/>
  <c r="E28" i="47"/>
  <c r="D33" i="47"/>
  <c r="D32" i="47"/>
  <c r="D28" i="47"/>
  <c r="C45" i="20"/>
  <c r="F28" i="47" s="1"/>
  <c r="N24" i="50"/>
  <c r="S24" i="50" s="1"/>
  <c r="F35" i="47"/>
  <c r="F34" i="47"/>
  <c r="F33" i="47"/>
  <c r="F32" i="47"/>
  <c r="F31" i="47"/>
  <c r="F30" i="47"/>
  <c r="F29" i="47"/>
  <c r="E35" i="47"/>
  <c r="E32" i="47"/>
  <c r="D35" i="47"/>
  <c r="C45" i="51"/>
  <c r="C81" i="49"/>
  <c r="E81" i="20"/>
  <c r="L22" i="47"/>
  <c r="L21" i="47"/>
  <c r="L20" i="47"/>
  <c r="L19" i="47"/>
  <c r="L18" i="47"/>
  <c r="L17" i="47"/>
  <c r="L16" i="47"/>
  <c r="L15" i="47"/>
  <c r="K22" i="47"/>
  <c r="K20" i="47"/>
  <c r="K19" i="47"/>
  <c r="J22" i="47"/>
  <c r="J20" i="47"/>
  <c r="J19" i="47"/>
  <c r="J15" i="47"/>
  <c r="C43" i="51"/>
  <c r="C77" i="49"/>
  <c r="AW16" i="46"/>
  <c r="AW15" i="46"/>
  <c r="AV15" i="46"/>
  <c r="AW14" i="46"/>
  <c r="AV14" i="46"/>
  <c r="I22" i="47" l="1"/>
  <c r="I21" i="47"/>
  <c r="I20" i="47"/>
  <c r="I19" i="47"/>
  <c r="I18" i="47"/>
  <c r="I17" i="47"/>
  <c r="I16" i="47"/>
  <c r="I15" i="47"/>
  <c r="H22" i="47"/>
  <c r="H19" i="47"/>
  <c r="G22" i="47"/>
  <c r="G20" i="47"/>
  <c r="G19" i="47"/>
  <c r="G15" i="47"/>
  <c r="F20" i="47"/>
  <c r="F21" i="47"/>
  <c r="C73" i="49"/>
  <c r="F22" i="47" l="1"/>
  <c r="F19" i="47"/>
  <c r="F18" i="47"/>
  <c r="F17" i="47"/>
  <c r="F15" i="47"/>
  <c r="D22" i="47" l="1"/>
  <c r="D20" i="47"/>
  <c r="D19" i="47"/>
  <c r="D15" i="47"/>
  <c r="F116" i="55" l="1"/>
  <c r="B62" i="55"/>
  <c r="B62" i="53"/>
  <c r="B62" i="52"/>
  <c r="B116" i="51"/>
  <c r="D116" i="51"/>
  <c r="F116" i="51"/>
  <c r="B61" i="51"/>
  <c r="B59" i="51"/>
  <c r="B57" i="51"/>
  <c r="B55" i="51"/>
  <c r="B53" i="51"/>
  <c r="B51" i="51"/>
  <c r="B49" i="51"/>
  <c r="B47" i="51"/>
  <c r="B45" i="51"/>
  <c r="B43" i="51"/>
  <c r="B41" i="51"/>
  <c r="B116" i="54"/>
  <c r="F116" i="54"/>
  <c r="D116" i="54"/>
  <c r="F36" i="54"/>
  <c r="D116" i="50"/>
  <c r="B116" i="50"/>
  <c r="F116" i="50"/>
  <c r="B62" i="50"/>
  <c r="B113" i="49"/>
  <c r="B109" i="49"/>
  <c r="B105" i="49"/>
  <c r="B101" i="49"/>
  <c r="B97" i="49"/>
  <c r="B93" i="49"/>
  <c r="B89" i="49"/>
  <c r="B85" i="49"/>
  <c r="B116" i="49" s="1"/>
  <c r="B81" i="49"/>
  <c r="B77" i="49"/>
  <c r="B73" i="49"/>
  <c r="I116" i="55"/>
  <c r="H116" i="55"/>
  <c r="G116" i="55"/>
  <c r="E116" i="55"/>
  <c r="D116" i="55"/>
  <c r="C116" i="55"/>
  <c r="B116" i="55"/>
  <c r="B34" i="55"/>
  <c r="N29" i="55"/>
  <c r="N28" i="55"/>
  <c r="N27" i="55"/>
  <c r="N26" i="55"/>
  <c r="N25" i="55"/>
  <c r="N24" i="55"/>
  <c r="S24" i="55" s="1"/>
  <c r="I116" i="54"/>
  <c r="H116" i="54"/>
  <c r="G116" i="54"/>
  <c r="E116" i="54"/>
  <c r="C116" i="54"/>
  <c r="B62" i="54"/>
  <c r="B34" i="54"/>
  <c r="N29" i="54"/>
  <c r="N28" i="54"/>
  <c r="N27" i="54"/>
  <c r="N26" i="54"/>
  <c r="N25" i="54"/>
  <c r="N24" i="54"/>
  <c r="S24" i="54" s="1"/>
  <c r="I116" i="53"/>
  <c r="H116" i="53"/>
  <c r="G116" i="53"/>
  <c r="F116" i="53"/>
  <c r="E116" i="53"/>
  <c r="D116" i="53"/>
  <c r="C116" i="53"/>
  <c r="B116" i="53"/>
  <c r="B34" i="53"/>
  <c r="N29" i="53"/>
  <c r="N28" i="53"/>
  <c r="N27" i="53"/>
  <c r="O29" i="53" s="1"/>
  <c r="N26" i="53"/>
  <c r="N25" i="53"/>
  <c r="N24" i="53"/>
  <c r="I116" i="52"/>
  <c r="H116" i="52"/>
  <c r="G116" i="52"/>
  <c r="F116" i="52"/>
  <c r="E116" i="52"/>
  <c r="D116" i="52"/>
  <c r="C116" i="52"/>
  <c r="B116" i="52"/>
  <c r="B34" i="52"/>
  <c r="N29" i="52"/>
  <c r="N28" i="52"/>
  <c r="N27" i="52"/>
  <c r="N26" i="52"/>
  <c r="N25" i="52"/>
  <c r="N24" i="52"/>
  <c r="I116" i="51"/>
  <c r="H116" i="51"/>
  <c r="G116" i="51"/>
  <c r="E116" i="51"/>
  <c r="C116" i="51"/>
  <c r="B62" i="51"/>
  <c r="B34" i="51"/>
  <c r="N29" i="51"/>
  <c r="N28" i="51"/>
  <c r="N27" i="51"/>
  <c r="N26" i="51"/>
  <c r="N25" i="51"/>
  <c r="N24" i="51"/>
  <c r="S24" i="51" s="1"/>
  <c r="I116" i="50"/>
  <c r="H116" i="50"/>
  <c r="G116" i="50"/>
  <c r="E116" i="50"/>
  <c r="C116" i="50"/>
  <c r="B34" i="50"/>
  <c r="N29" i="50"/>
  <c r="N28" i="50"/>
  <c r="N27" i="50"/>
  <c r="N26" i="50"/>
  <c r="N25" i="50"/>
  <c r="O25" i="50"/>
  <c r="I116" i="49"/>
  <c r="H116" i="49"/>
  <c r="G116" i="49"/>
  <c r="F116" i="49"/>
  <c r="E116" i="49"/>
  <c r="D116" i="49"/>
  <c r="C116" i="49"/>
  <c r="B34" i="49"/>
  <c r="N29" i="49"/>
  <c r="N28" i="49"/>
  <c r="N27" i="49"/>
  <c r="N26" i="49"/>
  <c r="N25" i="49"/>
  <c r="N24" i="49"/>
  <c r="O25" i="49" s="1"/>
  <c r="N29" i="20"/>
  <c r="N28" i="20"/>
  <c r="N27" i="20"/>
  <c r="N26" i="20"/>
  <c r="N25" i="20"/>
  <c r="N24" i="20"/>
  <c r="S24" i="20" s="1"/>
  <c r="Q25" i="55" l="1"/>
  <c r="O28" i="51"/>
  <c r="O25" i="55"/>
  <c r="O26" i="55"/>
  <c r="O25" i="52"/>
  <c r="O25" i="51"/>
  <c r="O26" i="51"/>
  <c r="O28" i="54"/>
  <c r="O26" i="50"/>
  <c r="O26" i="49"/>
  <c r="O29" i="55"/>
  <c r="O28" i="55"/>
  <c r="O25" i="53"/>
  <c r="O26" i="53"/>
  <c r="O28" i="53"/>
  <c r="O28" i="52"/>
  <c r="O29" i="52"/>
  <c r="O26" i="52"/>
  <c r="O29" i="51"/>
  <c r="O25" i="54"/>
  <c r="O26" i="54"/>
  <c r="O29" i="54"/>
  <c r="O28" i="50"/>
  <c r="O29" i="50"/>
  <c r="O29" i="49"/>
  <c r="O28" i="49"/>
  <c r="O25" i="20"/>
  <c r="O26" i="20"/>
  <c r="O28" i="20"/>
  <c r="O29" i="20"/>
  <c r="B62" i="20" l="1"/>
  <c r="B52" i="38" l="1"/>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angie lizeth murillo pineda</author>
  </authors>
  <commentList>
    <comment ref="N24" authorId="0" shapeId="0" xr:uid="{3FE22499-187F-4271-9783-98A789A0C7E4}">
      <text>
        <r>
          <rPr>
            <b/>
            <sz val="9"/>
            <color indexed="81"/>
            <rFont val="Tahoma"/>
            <family val="2"/>
          </rPr>
          <t>angie lizeth murillo pineda:</t>
        </r>
        <r>
          <rPr>
            <sz val="9"/>
            <color indexed="81"/>
            <rFont val="Tahoma"/>
            <family val="2"/>
          </rPr>
          <t xml:space="preserve">
Se ajusta lo indicado.</t>
        </r>
      </text>
    </comment>
  </commentList>
</comments>
</file>

<file path=xl/sharedStrings.xml><?xml version="1.0" encoding="utf-8"?>
<sst xmlns="http://schemas.openxmlformats.org/spreadsheetml/2006/main" count="3575" uniqueCount="616">
  <si>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</si>
  <si>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</si>
  <si>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</si>
  <si>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</si>
  <si>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</si>
  <si>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</si>
  <si>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</si>
  <si>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</si>
  <si>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</si>
  <si>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</si>
  <si>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</si>
  <si>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</si>
  <si>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</si>
  <si>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</si>
  <si>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</si>
  <si>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</si>
  <si>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</si>
  <si>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</si>
  <si>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</si>
  <si>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</si>
  <si>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</si>
  <si>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</si>
  <si>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</si>
  <si>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</si>
  <si>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</si>
  <si>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</si>
  <si>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</si>
  <si>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</si>
  <si>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</si>
  <si>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</si>
  <si>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</si>
  <si>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</si>
  <si>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</si>
  <si>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</si>
  <si>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</si>
  <si>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</si>
  <si>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</si>
  <si>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</si>
  <si>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</si>
  <si>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</si>
  <si>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</si>
  <si>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</si>
  <si>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</si>
  <si>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</si>
  <si>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</si>
  <si>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</si>
  <si>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</si>
  <si>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</si>
  <si>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</si>
  <si>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</si>
  <si>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</si>
  <si>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</si>
  <si>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</si>
  <si>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</si>
  <si>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</si>
  <si>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</si>
  <si>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</si>
  <si>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</si>
  <si>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</si>
  <si>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</si>
  <si>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</si>
  <si>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</si>
  <si>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</si>
  <si>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</si>
  <si>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</si>
  <si>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</si>
  <si>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</si>
  <si>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</si>
  <si>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</si>
  <si>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</si>
  <si>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</si>
  <si>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</si>
  <si>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</si>
  <si>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</si>
  <si>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</si>
  <si>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</si>
  <si>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</si>
  <si>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</si>
  <si>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</si>
  <si>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</si>
  <si>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</si>
  <si>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</si>
  <si>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</si>
  <si>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</si>
  <si>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</si>
  <si>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</si>
  <si>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</si>
  <si>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</si>
  <si>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</si>
  <si>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</si>
  <si>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</si>
  <si>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</si>
  <si>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</si>
  <si>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</si>
  <si>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</si>
  <si>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</si>
  <si>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</si>
  <si>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</si>
  <si>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</si>
  <si>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</si>
  <si>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</si>
  <si>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</si>
  <si>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</si>
  <si>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</si>
  <si>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</si>
  <si>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</si>
  <si>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</si>
  <si>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</si>
  <si>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</si>
  <si>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</si>
  <si>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</si>
  <si>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</si>
  <si>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</si>
  <si>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</si>
  <si>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</si>
  <si>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</si>
  <si>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</si>
  <si>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</si>
  <si>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</si>
  <si>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</si>
  <si>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</si>
  <si>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</si>
  <si>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</si>
  <si>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</si>
  <si>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</si>
  <si>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</si>
  <si>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</si>
  <si>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</si>
  <si>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</si>
  <si>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</si>
  <si>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</si>
  <si>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</si>
  <si>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</si>
  <si>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</si>
  <si>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</si>
  <si>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</si>
  <si>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</si>
  <si>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</si>
  <si>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</si>
  <si>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</si>
  <si>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</si>
  <si>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</si>
  <si>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</si>
  <si>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</si>
  <si>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</si>
  <si>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</si>
  <si>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</si>
  <si>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</si>
  <si>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</si>
  <si>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</si>
  <si>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</si>
  <si>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</si>
  <si>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</si>
  <si>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</si>
  <si>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</si>
  <si>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</si>
  <si>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</si>
  <si>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</si>
  <si>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</si>
  <si>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</si>
  <si>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</si>
  <si>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</si>
  <si>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</si>
  <si>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</si>
  <si>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</si>
  <si>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</si>
  <si>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</si>
  <si>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</si>
  <si>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8225 - Mejoramiento del modelo de operación por procesos de la Secretaría Distrital de la Mujer en Bogotá D.C.</t>
  </si>
  <si>
    <t>BPIN</t>
  </si>
  <si>
    <t>Enero</t>
  </si>
  <si>
    <t>Febrero</t>
  </si>
  <si>
    <t>Marzo</t>
  </si>
  <si>
    <t>Abril</t>
  </si>
  <si>
    <t>X</t>
  </si>
  <si>
    <t>FORMULACION</t>
  </si>
  <si>
    <t>Mayo</t>
  </si>
  <si>
    <t>Junio</t>
  </si>
  <si>
    <t>Julio</t>
  </si>
  <si>
    <t>Agosto</t>
  </si>
  <si>
    <t>ACTUALIZACION</t>
  </si>
  <si>
    <t>Septiembre</t>
  </si>
  <si>
    <t>Octubre</t>
  </si>
  <si>
    <t>Noviembre</t>
  </si>
  <si>
    <t>Diciembre</t>
  </si>
  <si>
    <t>SEGUIMIENTO</t>
  </si>
  <si>
    <t xml:space="preserve">ACTIVIDAD DEL PROYECTO </t>
  </si>
  <si>
    <t>Implementar el 100% de los planes de gestión para el cierre de brechas FURAG</t>
  </si>
  <si>
    <t>Servicio de implementación del Sistema de Gestión</t>
  </si>
  <si>
    <t>Porcentaje de implementación de los planes de gestión para el cierre de brechas FURAG</t>
  </si>
  <si>
    <t>5. Bogotá confía en su gobierno</t>
  </si>
  <si>
    <t>5.33. Fortalecimiento institucional para un gobierno confiable</t>
  </si>
  <si>
    <t>Lograr al menos 92 puntos del índice de Gestión Pública Distrital.</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</si>
  <si>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</si>
  <si>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</si>
  <si>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</si>
  <si>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</si>
  <si>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</si>
  <si>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</si>
  <si>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</si>
  <si>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</si>
  <si>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</si>
  <si>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</si>
  <si>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</si>
  <si>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</si>
  <si>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En el marco del proyecto de inversión, se formuló un instrumento técnico de gestión que permitió articular, ordenar y hacer seguimiento sistemático a las actividades orientadas al cierre de brechas identificadas en la medición del FURAG, fortaleciendo la trazabilidad de las acciones, la asignación clara de responsabilidades, los mecanismos de control y la oportunidad en la toma de decisiones por parte de las dependencias. Este instrumento facilitó la coherencia y alineación de las actividades con los planes institucionales definidos en cumplimiento del Decreto 612 de 2018, contribuyendo al fortalecimiento de la integración entre planeación, gestión y control, y al avance en la consolidación y sostenibilidad del Modelo Integrado de Planeación y Gestión (MIPG).</t>
  </si>
  <si>
    <t>En el marco del proyecto de inversión, se formuló un instrumento técnico de gestión que permitió articular, ordenar y hacer seguimiento sistemático a las actividades orientadas al cierre de brechas identificadas en la medición del FURAG, fortaleciendo la trazabilidad de las acciones, la asignación clara de responsabilidades, los mecanismos de control y la oportunidad en la toma de decisiones por parte de las dependencias. Este instrumento facilita la coherencia y alineación de las actividades con los planes institucionales definidos en cumplimiento del Decreto 612 de 2018, contribuyendo al fortalecimiento de la integración entre planeación, gestión y control, y al avance en la consolidación y sostenibilidad del Modelo Integrado de Planeación y Gestión (MIPG).</t>
  </si>
  <si>
    <t>Ninguno</t>
  </si>
  <si>
    <t>En el marco del Proyecto de Inversión 8225, durante el periodo reportado se formuló un instrumento de consolidación de brechas FURAG, el cual permitió organizar en una sola herramienta las recomendaciones, los planes asociados y las responsabilidades institucionales.
Este avance representó un paso concreto para el seguimiento y mejora continua del Modelo Integrado de Planeación y Gestión (MIPG), al pasar de un análisis conceptual de las brechas a un esquema estructurado de seguimiento, facilitando la trazabilidad de las acciones y la articulación con los planes institucionales definidos en el Decreto 612 de 2018.
Si bien el instrumento se encuentra en etapa inicial, su formulación constituye un habilitador para fortalecer la planeación, el control y la toma de decisiones basada en información consolidada, sentando las bases para el cierre progresivo de brechas institucionales.</t>
  </si>
  <si>
    <t>FEBRERO</t>
  </si>
  <si>
    <t>Durante el periodo se avanzó en la formulación de un instrumento técnico de gestión orientado a articular, organizar y consolidar las acciones definidas para el cierre de brechas identificadas en los índices institucionales asociados al Modelo Integrado de Planeación y Gestión (MIPG), el cual permitirá realizar el seguimiento al avance en su implementación. Actualmente, el instrumento se encuentra en proceso de validación con las dependencias responsables; en este contexto, se remitió comunicación vía correo electrónico a las lideresas y líderes de política para la revisión, validación y retroalimentación de las actividades integradas, así como para el reporte de la periodicidad de las acciones y su estado de avance, información que permitirá consolidar el seguimiento periódico a las actividades definidas para el cierre de brechas.</t>
  </si>
  <si>
    <t>En el marco del proyecto de inversión, durante el periodo reportado se formuló y adoptó un instrumento técnico de gestión orientado a articular, organizar y realizar el seguimiento sistemático a las actividades definidas para el cierre de brechas identificadas en la medición del FURAG. Este instrumento permite fortalecer la trazabilidad de las acciones institucionales, la asignación clara de responsabilidades, los mecanismos de control y la oportunidad en la toma de decisiones por parte de las dependencias. Así mismo, facilita la coherencia y alineación de las actividades con los planes institucionales establecidos en cumplimiento del Decreto 612 de 2018, contribuyendo al fortalecimiento de la integración entre planeación, gestión y control en el marco del Modelo Integrado de Planeación y Gestión (MIPG).
Posteriormente, el instrumento avanzó a la fase de validación con las dependencias responsables, quienes se encuentran reportando la periodicidad de las actividades y el estado de avance correspondiente. En este contexto, se remitió comunicación vía correo electrónico a las lideresas y líderes de política para la revisión, validación y retroalimentación de las actividades integradas al instrumento, con el propósito de asegurar su coherencia con las responsabilidades de cada política y proceso institucional, así como fortalecer las acciones orientadas al cierre de brechas de los índices institucionales y la implementación efectiva de las políticas de gestión y desempeño en el marco del MIPG.</t>
  </si>
  <si>
    <t>En el marco del proyecto de inversión 8225, la formulación y adopción del instrumento técnico de gestión ha permitido fortalecer el seguimiento y la articulación de las actividades orientadas al cierre de brechas identificadas en los índices institucionales asociados al Modelo Integrado de Planeación y Gestión (MIPG). Este instrumento facilita la organización sistemática de las acciones institucionales y promueve una mayor claridad en la asignación de responsabilidades y en la definición de compromisos por parte de las dependencias responsables.
Asimismo, el instrumento contribuye a mejorar los procesos de toma de decisiones institucionales, al permitir contar con información estructurada sobre la periodicidad y el estado de avance de las actividades reportadas por las áreas responsables. De esta manera, se fortalece el monitoreo de la gestión institucional y se promueve la implementación oportuna de acciones orientadas al mejoramiento continuo.
Adicionalmente, este mecanismo favorece la articulación entre los instrumentos de planeación institucional y las acciones definidas para el fortalecimiento de las políticas de gestión y desempeño, en concordancia con lo establecido en el Decreto 612 de 2018, contribuyendo al fortalecimiento de la gestión institucional y a la consolidación de prácticas de seguimiento y control en el marco del MIPG</t>
  </si>
  <si>
    <t>MARZO</t>
  </si>
  <si>
    <t>Durante el mes de marzo se avanzó en la consolidación y validación del instrumento para el cierre de brechas FURAG, a través de la realización de mesa de trabajo con las dependencias responsables. En este espacio se revisaron las acciones definidas, se ajustaron responsabilidades conforme a las líneas de defensa y se precisaron las actividades a cargo, especialmente de la Dirección de Talento Humano.
Asimismo, este ejercicio permitió verificar el estado de las acciones registradas, definir compromisos y orientar su implementación, constituyéndose como un primer avance en la puesta en marcha del seguimiento a las acciones para el cierre de brechas.
Lo anterior sienta las bases para la implementación del seguimiento mensual sistemático, una vez se cuente con la validación final del instrumento.</t>
  </si>
  <si>
    <t xml:space="preserve">A corte de marzo el proyecto de inversión, se mantiene el instrumento técnico de gestión formulado y adoptado, orientado a articular, organizar y realizar el seguimiento sistemático a las actividades definidas para el cierre de brechas identificadas en la medición del FURAG, el cual contribuye al fortalecimiento de la trazabilidad, la asignación de responsabilidades y la toma de decisiones en el marco del Modelo Integrado de Planeación y Gestión (MIPG). Se llevó a cabo la revisión detallada de las actividades, la validación de responsables y la precisión de acciones, a cargo de la Dirección de Talento Humano. Este ejercicio permitió ajustar el alcance de las actividades, verificar su estado de avance y definir compromisos para su implementación. Actualmente el instrumento se encuentra en proceso de validación final.
Así mismo, se consolidó la retroalimentación remitida por las lideresas y líderes de política, verificando el estado de las acciones registradas, definir compromisos y orientar su implementación, constituyéndose como un primer avance en la puesta en marcha del seguimiento a las acciones para el cierre de brechas.
</t>
  </si>
  <si>
    <t>Se presenta un retraso en el inicio del seguimiento mensual sistemático de las acciones para el cierre de brechas FURAG, debido a que el instrumento técnico se encuentra en proceso de validación final por parte de la Dirección de Talento Humano, lo cual es necesario para garantizar la coherencia de las actividades, la correcta asignación de responsabilidades y la alineación con los lineamientos institucionales.
Como alternativa de solución, se han desarrollado mesas de trabajo para revisar, ajustar y concertar las acciones con las dependencias responsables, permitiendo avanzar en la depuración del instrumento y la definición de compromisos. Asimismo, se realizará acompañamiento directo a la Dirección de Talento Humano para agilizar la validación pendiente y dar inicio oportuno al seguimiento sistemático, asegurando la generación de reportes periódicos y la identificación de alertas para la toma de decisiones.</t>
  </si>
  <si>
    <t>La implementación del instrumento para el cierre de brechas FURAG permite fortalecer la gestión institucional mediante la articulación de acciones con los planes y políticas del MIPG, asegurando coherencia y alineación en la ejecución. Asimismo, facilita la trazabilidad de las actividades, la asignación clara de responsabilidades y el seguimiento estructurado de los avances.
Adicionalmente, contribuye a la identificación oportuna de alertas y oportunidades de mejora, lo que favorece la toma de decisiones informadas por parte de las dependencias y el mejoramiento continuo del desempeño institucional.
Finalmente, este instrumento promueve una gestión más eficiente y orientada a resultados, impactando positivamente los índices institucionales y el cumplimiento de los objetivos estratégicos de la entidad.</t>
  </si>
  <si>
    <t>ABRIL</t>
  </si>
  <si>
    <t>En abril se incluyeron las actividades reportadas por la Dirección de Talento Humano en los planes institucionales, fortaleciendo la integración, articulación y consolidación de acciones para el reporte de los planes institucionales. De igual manera, frente al cierre de brechas FURAG asociado a los planes de acción institucional, de las 6 actividades programadas se ejecutaron 4 y 2 continúan en proceso. En estas últimas, se adelantó seguimiento a la actualización documental de los procesos de gestión tecnológica y arquitectura empresarial, así como al ajuste del indicador del proceso para la vigencia 2026, conforme a la planeación institucional.</t>
  </si>
  <si>
    <t>A corte de abril se complementó el reporte del instrumento consolidado para la articulación de acciones institucionales, integrando las actividades reportadas por las dependencias responsables. Asimismo, se realizó seguimiento cuatrimestral a las acciones programadas, actualizando los avances reportados por cada dependencia. A corte 30 de abril de 2026, se ejecutaron 20 de las 22 actividades programadas. Adicionalmente, se adelantó seguimiento a la actualización documental de los procesos de gestión tecnológica y arquitectura empresarial, así como al ajuste del indicador del proceso para la vigencia 2026 conforme a la planeación institucional.</t>
  </si>
  <si>
    <t>La actualización documental de los procesos de gestión tecnológica y arquitectura empresarial, así como el ajuste del indicador para la vigencia 2026, continúan en proceso debido a revisiones técnicas y validaciones requeridas por las dependencias responsables. Como alternativa de solución, se realizaron seguimientos periódicos y remisión de alertas para priorizar la actualización de los documentos e indicadores pendientes, con el fin de dar cumplimiento a las actividades programadas.</t>
  </si>
  <si>
    <t>El fortalecimiento de la articulación de los planes institucionales permitió consolidar y actualizar la información reportada por las dependencias responsables, facilitando el seguimiento al cierre de brechas FURAG y la toma de decisiones institucionales. Asimismo, el seguimiento efectuado a las actividades en proceso contribuye al mejoramiento continuo de la gestión documental, tecnológica y de los indicadores institucionales.</t>
  </si>
  <si>
    <t>MAYO</t>
  </si>
  <si>
    <t>JUNIO</t>
  </si>
  <si>
    <t>JULIO</t>
  </si>
  <si>
    <t>AGOSTO</t>
  </si>
  <si>
    <t>SEPTIEMBRE</t>
  </si>
  <si>
    <t>OCTUBRE</t>
  </si>
  <si>
    <t xml:space="preserve">NOVIEMBRE </t>
  </si>
  <si>
    <t>DICIEMBRE</t>
  </si>
  <si>
    <t>Construir un instrumento de consolidación de las acciones asociadas a las brechas identificadas en el FURAG, en articulación con los planes y políticas institucionales.</t>
  </si>
  <si>
    <t>Realizar el seguimiento mensual al avance en la implementación de las acciones definidas para el cierre de brechas.</t>
  </si>
  <si>
    <t>Elaborar el informe de avance correspondiente al primer semestre, consolidando los resultados del seguimiento y el nivel de cumplimiento de los planes de gestión.</t>
  </si>
  <si>
    <t xml:space="preserve">PONDERACIÓN DE LA TAREA
</t>
  </si>
  <si>
    <t>LOGROS Y BENEFICIOS Y RETRASOS Y ALTERNATIVAS DE SOLUCIÓN</t>
  </si>
  <si>
    <t>Se avanzó en la formulación de un instrumento técnico de gestión que permitió articular, organizar y realizar seguimiento sistemático a las acciones derivadas de la medición del FURAG, identificando las brechas asociadas y fortaleciendo la trazabilidad de las actividades, la asignación clara de responsabilidades, los mecanismos de control y la oportunidad en la toma de decisiones por parte de las dependencias.
Este instrumento facilita la coherencia y alineación de las acciones con los planes institucionales definidos en cumplimiento del Decreto 612 de 2018, así como con las recomendaciones formuladas a partir del FURAG, con el propósito de avanzar en la mitigación de las brechas identificadas. De esta manera, se contribuye al fortalecimiento de la articulación entre planeación, gestión y control, y al avance en la consolidación y sostenibilidad del Modelo Integrado de Planeación y Gestión (MIPG).</t>
  </si>
  <si>
    <t>No se programo para enero 2026.</t>
  </si>
  <si>
    <t>EVIDENCIAS DE EJECUCIÓN</t>
  </si>
  <si>
    <t>https://secretariadistritald-my.sharepoint.com/shared?id=%2Fsites%2FSeguimientoPlandeAccinProyectodeInversin8225%2FDocumentos%20compartidos%2F01%2E%20Enero%202026%2FActividad%2001%2FTarea%201%20%2D%20Instrumento%20de%20consolidaci%C3%B3n&amp;listurl=https%3A%2F%2Fsecretariadistritald%2Esharepoint%2Ecom%2Fsites%2FSeguimientoPlandeAccinProyectodeInversin8225%2FDocumentos%20compartidos</t>
  </si>
  <si>
    <t>NA</t>
  </si>
  <si>
    <t>Como parte del desarrollo de esta tarea, se avanzó en la construcción del instrumento de consolidación de las acciones asociadas a las brechas identificadas en el FURAG. Para ello, se sostuvo una reunión con la Gerencia del proyecto en la cual se revisó la estructura del instrumento y se identificó la necesidad de ajustar su medición inicial, de manera que permitiera no solo registrar información cualitativa, sino también generar un reporte cuantitativo y de avance sobre las acciones definidas para el cierre de brechas.</t>
  </si>
  <si>
    <t>Se comparte el instrumento con las áreas responsables, a partir de esta validación se realizará el monitoreo periódico de las acciones registradas, con el fin de identificar avances, alertas y oportunidades de mejora en el proceso de cierre de brechas asociadas al FURAG. Este seguimiento permitirá consolidar información para los reportes de avance y facilitar la toma de decisiones en el marco del fortalecimiento institucional.</t>
  </si>
  <si>
    <t>No se programo para febrero 2026.</t>
  </si>
  <si>
    <t>https://secretariadistritald-my.sharepoint.com/shared?id=%2Fsites%2FSeguimientoPlandeAccinProyectodeInversin8225%2FDocumentos%20compartidos%2F02%2E%20Febrero%202026%2FActividad%2001%2FTarea%201%20%2D%20Instrumento%20de%20consolidaci%C3%B3n&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</si>
  <si>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02%2E%20Febrero%202026%2FActividad%2001%2FTarea%202%20%2D%20Seguimiento%20mensual&amp;listurl=https%3A%2F%2Fsecretariadistritald%2Esharepoint%2Ecom%2Fsites%2FSeguimientoPlandeAccinProyectodeInversin8225%2FDocumentos%20compartidos&amp;viewid=d752019d%2D39d3%2D4d92%2D94c6%2D18fccd703545</t>
  </si>
  <si>
    <t>Se consolidó el instrumento técnico orientado a articular, organizar y facilitar el seguimiento de las acciones definidas para el cierre de brechas identificadas en la medición del FURAG.
Este instrumento fue socializado y revisado en mesa de trabajo con la Oficina Asesora de Planeación y la Dirección de Talento Humano, en donde se analizaron las recomendaciones de Función Pública, se ajustaron responsabilidades conforme a las líneas de defensa y se validó su estructura metodológica.
A la fecha, el instrumento cuenta con validación por parte de las dependencias responsables; sin embargo, se encuentra pendiente la validación final de las actividades a cargo de la Dirección de Talento Humano, quienes adelantan la revisión interna para su concertación.</t>
  </si>
  <si>
    <t>En el marco de la implementación del instrumento para el cierre de brechas FURAG, durante el periodo se llevó a cabo mesa de trabajo con las áreas responsables, en la cual se realizó la revisión de las acciones definidas, la validación de responsables y la precisión de las actividades a desarrollar, especialmente aquellas a cargo de la Dirección de Talento Humano.
Este espacio permitió verificar el estado de las acciones, ajustar su alcance y definir compromisos para su implementación, constituyéndose como un primer ejercicio de seguimiento en la medida en que se realizó control sobre la información registrada y se orientó la gestión de las dependencias responsables.
No obstante, el seguimiento mensual sistemático se encuentra sujeto a la validación final del instrumento, una vez se formalice su implementación.</t>
  </si>
  <si>
    <t>No se programo para marzo 2026.</t>
  </si>
  <si>
    <t>https://secretariadistritald-my.sharepoint.com/shared?id=%2Fsites%2FSeguimientoPlandeAccinProyectodeInversin8225%2FDocumentos%20compartidos%2F03%2E%20Marzo%202026%2FActividad%2001%2FTarea%201%20%2D%20Instrumento%20de%20consolidaci%C3%B3n&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</si>
  <si>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03%2E%20Marzo%202026%2FActividad%2001%2FTarea%202%20%2D%20Seguimiento%20mensual&amp;listurl=https%3A%2F%2Fsecretariadistritald%2Esharepoint%2Ecom%2Fsites%2FSeguimientoPlandeAccinProyectodeInversin8225%2FDocumentos%20compartidos&amp;viewid=d752019d%2D39d3%2D4d92%2D94c6%2D18fccd703545</t>
  </si>
  <si>
    <t>En abril se complementó el reporte del instrumento consolidado para articular acciones, integrando y fortaleciendo las actividades reportadas por la Dirección de Talento Humano en los planes institucionales.</t>
  </si>
  <si>
    <t>Se efectuó el seguimiento a las acciones con periodicidad cuatrimestral, actualizando la descripción de sus avances conforme a la información reportada por las dependencias responsables. A corte 30 de abril de 2026, de las 22 actividades programadas se ejecutaron 20 y 2 continúan en proceso, relacionadas con el seguimiento a la actualización documental de los procesos de gestión tecnológica y arquitectura empresarial, para lo cual se remitieron alertas orientadas a su actualización. Asimismo, actualmente se cuenta con el indicador del proceso correspondiente a la vigencia 2025 y se adelanta la actualización del mismo para la presente vigencia, de acuerdo con la planeación de la dependencia.</t>
  </si>
  <si>
    <t>No se programo para abril 2026.</t>
  </si>
  <si>
    <t>https://secretariadistritald-my.sharepoint.com/shared?id=%2Fsites%2FSeguimientoPlandeAccinProyectodeInversin8225%2FDocumentos%20compartidos%2F04%2E%20Abril%202026%2FActividad%2001%2FTarea%201%20%2D%20Instrumento%20de%20consolidaci%C3%B3n&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</si>
  <si>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04%2E%20Abril%202026%2FActividad%2001%2FTarea%202%20%2D%20Seguimiento%20mensual&amp;listurl=https%3A%2F%2Fsecretariadistritald%2Esharepoint%2Ecom%2Fsites%2FSeguimientoPlandeAccinProyectodeInversin8225%2FDocumentos%20compartidos&amp;viewid=d752019d%2D39d3%2D4d92%2D94c6%2D18fccd703545</t>
  </si>
  <si>
    <t>ACUMULADO</t>
  </si>
  <si>
    <t>Implementar al 92% la Política de Gestión Documental institucional</t>
  </si>
  <si>
    <t>Porcentaje de implementación de la Política de Gestión Documental institucional.</t>
  </si>
  <si>
    <t>Creciente</t>
  </si>
  <si>
    <t>Conforme a lo programado, no se reporta avance para el mes de enero, aclarando que el valor del 91% corresponde al valor base alcanzado en la vigencia 2025.</t>
  </si>
  <si>
    <t>En el marco de la implementación de la Política de Gestión Documental, durante el mes de febrero se desarrollaron acciones orientadas a fortalecer la organización, control y actualización de los archivos institucionales. En relación con el Archivo Central, se realizó el levantamiento del inventario documental por dependencia de documentos de apoyo susceptibles de eliminación, consolidando 210 registros equivalentes a 7,5 metros lineales. Asimismo, se actualizó el inventario documental de historias incorporadas en orden de cédula en las cajas destinadas para las dependencias, con un total de 180 registros actualizados correspondientes a 3,5 metros lineales. Adicionalmente, se adelantó la organización y clasificación de documentos en custodia de las vigencias 2013 y 2014, con la actualización de 75 registros y la intervención de 2,5 metros lineales de documentación.
En cuanto a la actualización de instrumentos archivísticos, se realizaron mesas de trabajo con diferentes dependencias de la entidad, entre ellas la Dirección del Sistema del Cuidado, la Subsecretaría del Cuidado y Políticas de Igualdad, la Dirección de Derechos y Diseño de Política, la Dirección de Gestión del Conocimiento, la Subsecretaría de Fortalecimiento de Capacidades y Oportunidades y la Dirección de Enfoque Diferencial, espacios en los cuales se socializó la propuesta de Tablas de Retención Documental (TRD). Asimismo, se desarrolló una segunda mesa de trabajo con la Subsecretaría del Cuidado y Políticas de Igualdad y se avanzó en la elaboración del borrador del Cuadro de Clasificación Documental.
En el componente de fortalecimiento de capacidades, se realizaron once (11) jornadas de sensibilización sobre introducción funcional al aplicativo Orfeo y lineamientos de gestión documental, con la participación de 64 personas servidoras de la entidad. Como evidencia se cuentan con las actas y registros de asistencia de las jornadas desarrolladas.
Adicionalmente, se socializó el cronograma del Programa de Auditorías y Control del Programa de Gestión Documental (PGD) para nivel central y territorio mediante memorando No. 3-2026-000332 del 17 de febrero de 2026. En materia de planeación archivística, se elaboraron los borradores del Programa de Normalización de Formas y Formularios Electrónicos y del Programa de Gestión de Documentos Electrónicos, así como el avance del informe de implementación del Sistema Integrado de Conservación. Finalmente, se elaboró el borrador del Plan de Transferencias Documentales Primarias y se socializó el cronograma de transferencias documentales para la vigencia 2026 mediante memorando No. 3-2026-000331 del 17 de febrero de 2026.</t>
  </si>
  <si>
    <t>Las acciones adelantadas durante el mes contribuyen al fortalecimiento de la gestión documental de la entidad, al mejorar la organización, control y trazabilidad de la información institucional custodiada en el Archivo Central. La actualización de inventarios documentales y la organización de fondos documentales permiten contar con registros más confiables y actualizados, facilitando la consulta, recuperación y disposición adecuada de la documentación institucional.
Asimismo, el avance en la actualización de instrumentos archivísticos, como las Tablas de Retención Documental y el Cuadro de Clasificación Documental, fortalece la gestión integral de los documentos a lo largo de su ciclo de vida, promoviendo la adecuada clasificación, conservación y disposición final de la información, en concordancia con la normatividad archivística vigente.
De igual manera, las jornadas de sensibilización desarrolladas con servidores y servidoras de la entidad contribuyen al fortalecimiento de capacidades institucionales en materia de gestión documental y uso del sistema de gestión de correspondencia Orfeo, promoviendo buenas prácticas en la producción, trámite y administración de documentos.
Finalmente, la elaboración de instrumentos de planeación archivística y la definición de cronogramas de auditoría y transferencias documentales permiten fortalecer los mecanismos de seguimiento, control y mejora continua del Programa de Gestión Documental (PGD), favoreciendo una gestión más eficiente, organizada y alineada con los lineamientos del Sistema Integrado de Gestión y las disposiciones normativas aplicables.</t>
  </si>
  <si>
    <t>De conformidad con la implementación de la Política de Gestión Documental en marzo se realizaron las siguientes actividades:
- Inventario Archivo Central: levantamiento de 88 registros (4,5 m.l.) para eliminación; actualización de 104 registros de historias clínicas (4 m.l.); organización de 75 registros de vigencias 2013-2014 (3 m.l.). Evidencia: FUID actualizados.
- Instrumentos Archivísticos: mesas de trabajo con 7 dependencias para presentar propuesta de TRD; avance en borrador del Cuadro de Clasificación Documental.
- Capacitación: 12 jornadas de sensibilización sobre Orfeo, lineamientos de gestión documental y expediente electrónico, con 39 asistentes. Evidencia: actas y registros.
- Auditoría y Control: visitas a Oficina Jurídica, Almacén, Contabilidad, Gestión Documental, Derechos y Políticas, Enfoque Diferencial. Informes en Excel en revisión.
- Planeación Estratégica: ajustes a borradores de programas de normalización de formularios y gestión de documentos electrónicos; elaboración de instructivo de firmas; avance mensual del Sistema Integrado de Conservación.
- Transferencias Documentales: recepción de la Dirección de Derechos y Diseño de Políticas según cronograma de vigencia 2026, en proceso de firma</t>
  </si>
  <si>
    <t>De conformidad con la implementación de la Política de Gestión Documental a corte marzo se realizaron las siguientes actividades en la vigencia:
- Inventario Archivo Central: levantamiento de 732 registros, equivalentes a 25 metros lineales.
- Instrumentos Archivísticos: 13 mesas de trabajo con diferentes dependencias donde se han presentado las TRD propuestas, además del avance en borrador del Cuadro de Clasificación Documental.
- Capacitación: 23 jornadas de sensibilización sobre Orfeo, lineamientos de gestión documental, expediente electrónico, entre otros, contando con 103 asistentes.
- Auditoría y Control: cronograma elaborado y socializado. Visitas de auditoría en gestión documental a 6 dependencias.
- Planeación Estratégica: tres documentos en borrador: programas de normalización de formularios, programa de gestión de documentos electrónicos, instructivo de uso y configuración de firmas. 100% de avance en la presentación de informes mensuales del Sistema Integrado de Conservación.
- Transferencias Documentales: cronograma elaborado y socializado, una transferencia recibida según cronograma de vigencia 2026.</t>
  </si>
  <si>
    <t>Los avances en la implementación de la Política de Gestión Documental han permitido fortalecer la organización, control y trazabilidad de la información institucional, garantizando una gestión más estructurada de los archivos y una adecuada administración del ciclo de vida de los documentos. La consolidación de inventarios y la organización del Archivo Central contribuyen a la disponibilidad, integridad y consulta oportuna de la información.
Así mismo, la actualización de instrumentos archivísticos y su validación con las dependencias ha favorecido la articulación institucional, la claridad en las responsabilidades y la alineación con los lineamientos del Modelo Integrado de Planeación y Gestión (MIPG), promoviendo una gestión documental más eficiente y coherente.
Adicionalmente, el desarrollo de jornadas de capacitación y la ejecución de auditorías han fortalecido las capacidades institucionales y los mecanismos de control, mientras que la implementación del Plan de Transferencias Documentales y los instrumentos de planeación permiten avanzar hacia la modernización de la gestión documental, facilitando la toma de decisiones y el mejoramiento continuo de los procesos.</t>
  </si>
  <si>
    <t>De conformidad con la implementación de la Política de Gestión Documental en el mes de Abril se realizaron las siguientes actividades:
1. Inventario Archivo Central: actualización Inventario Documental de Historias en archivo central, actualización de 48 Registros (2.5 Metros lineales). Implementación de la Tabla de Retención Documental:  organización y clasificación de documentos en custodia de las dependencias en el archivo central de las vigencias 2014 y 2015 con un total de 115 registros actualizados (10 metros lineales).  
2. Instrumentos Archivísticos: mesas de trabajo con 5 dependencias para presentar propuesta de TRD; avance en borrador del Cuadro de Clasificación Documental.
3. Capacitación: 7 jornadas de sensibilización, sobre: Introducción Funcional a Orfeo, Lineamientos de Gestión Documental y expediente electrónico (134 asistentes). En estas jornadas se presentó en línea el uso del aplicativo, sin el apoyo de presentaciones, por lo cual se adjuntan únicamente actas y registros de asistencia.
4. Programa de Auditoría y Control del proceso: visitas a: Dirección de Gestión de Conocimiento y Subsecretaria de Cuidado y Políticas de Igualdad; los informes se encuentran en formato Excel ya que se debe realizar la revisión para la socialización a las dependencias. 
5. Actualización de documentos de planeación estratégica: Se elabora avance mensual del informe de implementación del Sistema Integrado de Conservación.  Se oficializan dos documentos en el Sistema Integrado de Planeación y Gestión: Programa de documentos especiales y Guía de documento electrónico de archivo - DEA
6. Plan de Transferencias Documentales: recepción de la Oficina Juridica el cual está en proceso de firma.</t>
  </si>
  <si>
    <t>De conformidad con la implementación de la Política de Gestión Documental a corte abril se realizaron las siguientes actividades en la vigencia:
- Inventario Archivo Central: levantamiento de 895 registros, equivalentes a 37,5 metros lineales.
- Instrumentos Archivísticos: 18 mesas de trabajo con diferentes dependencias donde se han presentado las TRD propuestas, además del avance en borrador del Cuadro de Clasificación Documental.
- Capacitación: 30 jornadas de sensibilización sobre Orfeo, lineamientos de gestión documental, expediente electrónico, entre otros, contando con 237 asistentes.
- Auditoría y Control: cronograma elaborado y socializado. Visitas de auditoría en gestión documental a 8 dependencias.
- Planeación Estratégica: dos documentos en borrador: programas de normalización de formularios y instructivo de uso y configuración de firmas; dos documentos oficializados:  programa de gestión de documentos electrónicos y Guía de documento electrónico de archivo - DEA; 100% de avance en la presentación de informes mensuales del Sistema Integrado de Conservación.
- Transferencias Documentales: cronograma elaborado y socializado, dos transferencias recibida según cronograma de vigencia 2026.</t>
  </si>
  <si>
    <t>La implementación sin retrasos al mes de abril de las actividades de la política de gestión documental favorecen el cumplimiento normativo, la conservación del conocimiento de la entidad, el uso adecuado y sostenibilidad del gestor documental, entre otros.</t>
  </si>
  <si>
    <t>Implementar la política de gestión documental institucional</t>
  </si>
  <si>
    <t>Tarea 2</t>
  </si>
  <si>
    <t>Tarea 3</t>
  </si>
  <si>
    <t>Tarea 4</t>
  </si>
  <si>
    <t>No se programa en enero 2026.</t>
  </si>
  <si>
    <t>https://secretariadistritald-my.sharepoint.com/shared?id=%2Fsites%2FSeguimientoPlandeAccinProyectodeInversin8225%2FDocumentos%20compartidos%2F01%2E%20Enero%202026%2FActividad%2002%2FTarea%201%20%2D%20Implementar%20pol%C3%ADtica&amp;listurl=https%3A%2F%2Fsecretariadistritald%2Esharepoint%2Ecom%2Fsites%2FSeguimientoPlandeAccinProyectodeInversin8225%2FDocumentos%20compartidos</t>
  </si>
  <si>
    <t xml:space="preserve">De conformidad con la implementación de la Política de Gestión Documental en el mes de Febrero se realizaron las siguientes actividades:
1. Actualización del Inventario Archivo Central:
- Se realizó el levantamiento del inventario documental por dependencia de los documentos de apoyo para su eliminación documental de 210 Registros con un total de 7.5 metros lineales.
- Se realizó la actualización del Inventario Documental de las Historias incorporadas en orden de cedula a las cajas destinadas para la dependencia en el archivo central, se actualizaron 180 Registros con un total de 3.5 Metros lineales.
- Se realizó la organización y clasificación de los documentos en custodia de las dependencias en el archivo central de las vigencias 2013 y 2014 con un total de 75 registros actualizados y 2.5 metros lineales intervenidos. 
Se anexa como evidencia formatos únicos de inventario documental - FUID del archivo de gestión y archivo central, actualizados parcialmente con el avance del mes de febrero descrito. 
2. Actualización de Instrumentos Archivisticos
- Se realizaron las mesas de trabajo con: Dirección del Sistema del Cuidado, Subsecretaría del Cuidado y Políticas de Igualdad, Dirección de Derechos y Diseño de Política, Dirección de Gestión del Conocimiento, Subsecretaría de Fortalecimiento de Capacidades y Oportunidades, Dirección de Enfoque Diferencial en la cual se presentó la propuesta de TRD. 
-Se realizó una segunda mesa de trabajo con la Subsecretaría del Cuidado y Políticas de Igualdad.
- Se avanza en la elaboración del borrador del Cuadro de Clasificación Documental con base en la propuesta técnica presentada a cada una de las dependencias.
3. Plan de Capacitación 
-Se realizaron once (11) jornadas de sensibilización, abordando la temática: Introducción Funcional a Orfeo y Lineamientos de Gestión Documental. Estas jornadas contaron con la participación de 64 asistentes. En estas jornadas se presentó en línea el uso del aplicativo, sin el apoyo de presentaciones, por lo cual se adjuntan únicamente actas y registros de asistencia.
4. Programa de Auditoria y Control del proceso 
Se socializó los cronogramas de nivel Central y Territorio del   Programa de Auditorias y Control del PGD mediante memorando 3-2026-000332 del 17/02/2026.  
5. Actualización de documentos de planeación estratégica
- Se elaboró documento borrador del programa de normalización de formas y fomularios electrónicos.
 - Se elaboró documento borrador del programa de gestion de documentos electrónicos.
- Se elabora avance mensual del informe de implementación del Sistema Integrado de Conservación.  
6. Implementación del Plan de Transferencias Documentales
-Se elaboró el borrador del Plan de Transferencias Documentales Primarias el cual se encuentra en revisión, para su posterior aprobación y publicación en el Sistema de Integrado de Gestión.
-Se socializa el Cronograma de Transferencias Documentales primarias para la vigencia 2026 mediante memorando 3-2026-000331 del 17-02-2026. </t>
  </si>
  <si>
    <t>https://secretariadistritald-my.sharepoint.com/shared?id=%2Fsites%2FSeguimientoPlandeAccinProyectodeInversin8225%2FDocumentos%20compartidos%2F02%2E%20Febrero%202026%2FActividad%2002%2FTarea%201%20%2D%20Implementar%20pol%C3%ADtica&amp;listurl=https%3A%2F%2Fsecretariadistritald%2Esharepoint%2Ecom%2Fsites%2FSeguimientoPlandeAccinProyectodeInversin8225%2FDocumentos%20compartidos</t>
  </si>
  <si>
    <t>De conformidad con la implementación de la Política de Gestión Documental, durante el mes de marzo se realizaron las siguientes actividades:
1. Actualización del Inventario del Archivo Central:
Se realizó el levantamiento del inventario documental por dependencia de los documentos de apoyo para eliminación documental, correspondiente a 88 registros, con un total de 4,5 metros lineales.
Se actualizó el inventario documental de las historias incorporadas, organizadas en orden de cédula en las cajas destinadas a cada dependencia en el archivo central, alcanzando 104 registros, con un total de 4 metros lineales.
Se adelantó la organización y clasificación de los documentos en custodia de las dependencias correspondientes a las vigencias 2013 y 2014, con un total de 75 registros actualizados y 3 metros lineales intervenidos.
Como evidencia, se anexan los Formatos Únicos de Inventario Documental (FUID) del archivo de gestión y del archivo central, actualizados parcialmente con el avance del mes de marzo.
2. Actualización de Instrumentos Archivísticos:
Se realizaron mesas de trabajo con las siguientes dependencias: Dirección del Sistema del Cuidado, Dirección de Derechos y Diseño de Política, Dirección de Gestión del Conocimiento, Dirección de Enfoque Diferencial, Subsecretaría de Fortalecimiento de Capacidades y Oportunidades, Dirección de Eliminación de Violencias contra las Mujeres y Acceso a la Justicia, y Subsecretaría del Cuidado y Políticas de Igualdad, en las cuales se presentó la propuesta de Tablas de Retención Documental (TRD).
Se avanzó en la elaboración del borrador del Cuadro de Clasificación Documental, con base en la propuesta técnica presentada a cada una de las siete dependencias.
3. Plan de Capacitación:
Se realizaron doce (12) jornadas de sensibilización, abordando las temáticas: introducción funcional a Orfeo, lineamientos de gestión documental y expediente electrónico, con la participación de 39 asistentes.
Durante estas jornadas se realizó demostración en línea del uso del aplicativo, sin apoyo de presentaciones; por lo tanto, se anexan actas y registros de asistencia como evidencia. Para el proceso de comunicaciones, se elaboró una presentación, la cual se adjunta como soporte.
4. Programa de Auditoría y Control del Proceso:
De conformidad con el cronograma socializado, se realizaron visitas a: Oficina Jurídica, proceso de Almacén, proceso de Contabilidad, proceso de Gestión Documental, Dirección de Derechos y Diseño de Políticas y Dirección de Enfoque Diferencial.
Se adjuntan los informes en formato Excel, los cuales se encuentran en proceso de revisión para su posterior socialización con las dependencias.
5. Actualización de Documentos de Planeación Estratégica:
Se realizaron ajustes al documento borrador del Programa de Normalización de Formas y Formularios Electrónicos, conforme a la verificación del equipo interdisciplinario.
Se realizaron ajustes al documento borrador del Programa de Gestión de Documentos Electrónicos, conforme a la verificación del equipo interdisciplinario.
Se elaboró el documento borrador del instructivo de uso y configuración de firmas.
Se avanzó en la elaboración del informe mensual de implementación del Sistema Integrado de Conservación.
6. Implementación del Plan de Transferencias Documentales:
En cumplimiento del cronograma de transferencias documentales primarias para la vigencia 2026, se realizó la recepción documental de la Dirección de Derechos y Diseño de Políticas, la cual se encuentra en proceso de firma.</t>
  </si>
  <si>
    <t>https://secretariadistritald-my.sharepoint.com/shared?id=%2Fsites%2FSeguimientoPlandeAccinProyectodeInversin8225%2FDocumentos%20compartidos%2F03%2E%20Marzo%202026%2FActividad%2002%2FTarea%201%20%2D%20Implementar%20pol%C3%ADtica&amp;listurl=https%3A%2F%2Fsecretariadistritald%2Esharepoint%2Ecom%2Fsites%2FSeguimientoPlandeAccinProyectodeInversin8225%2FDocumentos%20compartidos</t>
  </si>
  <si>
    <t>"De conformidad con la implementación de la Política de Gestión Documental en el mes de Abril se realizaron las siguientes actividades:
1. Actualización del Inventario Archivo Central:
- Se realizó la actualización del Inventario Documental de las Historias organizadas en el archivo central, se actualizó 48 Registros con un total de 2.5 Metros lineales
- Se inicia con la implementación de la Tabla de Retención Documental, se realizó la organización y clasificación de los documentos en custodia de las dependencias en el archivo central de las vigencias 2014 y 2015 con un total de 115 registros actualizados y 10 metros lineales intervenidos.  
2. Actualización de Instrumentos Archivisticos
- Se realizaron las mesas de trabajo con: 1. Dirección del Conocimiento Fase II, 2. Dirección de Enfoque Diferencial Fase II 3. Dirección del Sistema del Cuidado Fase II, 4. Dirección de Territorialización de Derechos y Participación, 5. Dirección del Conocimiento Fase III, a las cuales se presentó la propuesta de TRD. 
- Se avanza en la elaboración del borrador del Cuadro de Clasificación Documental con base en la propuesta técnica presentada a cada una de las 5 dependencias.
3. Plan de Capacitación 
-Se realizaron Siete (7) jornadas de sensibilización, abordando la temática: Introducción Funcional a Orfeo, Lineamientos de Gestión Documental y expediente electrónico . Estas jornadas contaron con la participación de 134 asistentes. En estas jornadas se presentó en línea el uso del aplicativo, sin el apoyo de presentaciones, por lo cual se adjuntan únicamente actas y registros de asistencia.
4. Programa de Auditoria y Control del proceso 
De conformidad con el cronograma socializado se realizaron las visitas de:   1. Dirección de Gestión de Conocimiento y  2. Subsecretaria de Cuidado y Politicas de Igualdad los informes se encuentran en formato Excel ya que se debe realizar la revisión para la socialización a las dependencias. 
5. Actualización de documentos de planeación estratégica
- Se elabora avance mensual del informe de implementación del Sistema Integrado de Conservación.  
- Se oficializan dos documentos en el Sistema Integrado de Planeación y Gestión: Programa de documentos especiales y Guía de documento electrónico de archivo - DEA.
6. Implementación del Plan de Transferencias Documentales
-De conformidad con la implementación del Cronograma de Transferencias Documentales primarias para la vigencia 2026 se realiza recepción de la Oficina Juridica el cual esta en proceso de firma</t>
  </si>
  <si>
    <t>https://secretariadistritald-my.sharepoint.com/shared?id=%2Fsites%2FSeguimientoPlandeAccinProyectodeInversin8225%2FDocumentos%20compartidos%2F04%2E%20Abril%202026%2FActividad%2002%2FTarea%201%20%2D%20Implementar%20pol%C3%ADtica&amp;listurl=https%3A%2F%2Fsecretariadistritald%2Esharepoint%2Ecom%2Fsites%2FSeguimientoPlandeAccinProyectodeInversin8225%2FDocumentos%20compartidos&amp;viewid=d752019d%2D39d3%2D4d92%2D94c6%2D18fccd703545</t>
  </si>
  <si>
    <t>Implementar el 100% del plan de acción de la Política de Gobierno Digital</t>
  </si>
  <si>
    <t>Se realizan actividades de avance para consolidar los entregables correspondientes al siguiente mes de reporte.</t>
  </si>
  <si>
    <t>Durante el periodo se avanzó en la estructuración del instrumento de seguimiento al Plan de Acción de la Política de Gobierno Digital, tomando como referencia los lineamientos establecidos en el Manual de Gobierno Digital del Ministerio de Tecnologías de la Información y las Comunicaciones (MinTIC). En este marco, se inició la definición de indicadores orientados a medir el avance en la implementación del Plan Estratégico de Tecnologías de la Información (PETI) y del Plan de Seguridad y Privacidad de la Información, así como la identificación de los mecanismos de reporte y verificación requeridos para el seguimiento institucional. Asimismo, se revisaron los instrumentos dispuestos en el Modelo Integrado de Planeación y Gestión (MIPG) para la realización de los autodiagnósticos general de la Política de Gobierno Digital y el específico en materia de seguridad y privacidad de la información. Estas acciones constituyen la base metodológica para la consolidación del instrumento de seguimiento, el cual permitirá fortalecer el monitoreo de la implementación de la política y facilitar el reporte oficial de avances a través del Formulario Único de Reporte de Avances de la Gestión – FURAG, conforme a los lineamientos del Departamento Administrativo de la Función Pública (DAFP).</t>
  </si>
  <si>
    <t>Durante el periodo reportado, el desarrollo de esta actividad se vio condicionado por la fecha de publicación del Plan de Acción (18 de febrero de 2026), por lo cual las acciones adelantadas corresponden únicamente al tiempo restante del mes, en el que se iniciaron las gestiones orientadas a la estructuración del instrumento de seguimiento.</t>
  </si>
  <si>
    <t>La definición y aprobación de una metodología para realizar el seguimiento al avance en la implementación de la Política de Gobierno Digital permite contar con un mecanismo estructurado para monitorear el cumplimiento de las acciones, metas e indicadores asociados a esta política. Esto facilita la identificación oportuna de avances, brechas y oportunidades de mejora en la gestión institucional relacionada con el uso estratégico de las tecnologías de la información y las comunicaciones. Asimismo, fortalece los procesos de evaluación y toma de decisiones, al disponer de información sistematizada y verificable que permite orientar de manera más efectiva la implementación de iniciativas de transformación digital, en concordancia con los lineamientos establecidos por el Ministerio de Tecnologías de la Información y las Comunicaciones y el Modelo Integrado de Planeación y Gestión (MIPG).</t>
  </si>
  <si>
    <t>En el marco del seguimiento anual al Plan Estratégico de Tecnologías de la Información y las Comunicaciones (PETI), se actualizó la metodología para la medición del avance de los proyectos, incluyendo el correspondiente al componente de Seguridad y Privacidad de la Información, fortaleciendo la objetividad, la trazabilidad y la comparabilidad de los resultados.
Así mismo, se avanzó en el autodiagnóstico de la Política de Gobierno Digital mediante la herramienta dispuesta en el Modelo Integrado de Planeación y Gestión (MIPG), lo que permitió contar con una visión estructurada del nivel de implementación de la política en la Entidad.
De manera complementaria, se definió el artefacto de medición en materia de seguridad y privacidad de la información, incorporando lineamientos, variables e indicadores para su evaluación sistemática. Finalmente, se realizó el reporte oficial de avance de las políticas de Gobierno Digital y Seguridad Digital a través del Formulario Único de Reporte de Avances de la Gestión (FURAG), contribuyendo a la evaluación institucional, la transparencia y la mejora continua.</t>
  </si>
  <si>
    <t>A corte del mes de marzo, tras la publicación de las actividades del Plan de Acción, se identificaron y analizaron los instrumentos definidos por el Ministerio TIC para el seguimiento de la Política de Gobierno Digital, tales como los indicadores del MSPI y del PETI, los autodiagnósticos de Gobierno Digital y del MSPI, y el reporte a través del FURAG. En este contexto, y como parte del seguimiento anual al PETI, se actualizó la metodología de medición de avances, fortaleciendo la objetividad y trazabilidad de los resultados; asimismo, se avanzó en el autodiagnóstico de la política mediante la herramienta del MIPG, se definió un artefacto con indicadores para la medición en seguridad y privacidad de la información, y se completó el reporte oficial en FURAG, contribuyendo a la evaluación institucional, la transparencia y la mejora continua.
En conjunto, estas acciones permiten contar con un instrumento de seguimiento estructurado, implementado y alineado con los lineamientos nacionales, para el seguimiento al Plan de acción de la Política de Gobierno Digital.</t>
  </si>
  <si>
    <t>La implementación del instrumento de seguimiento al Plan de Acción de la Política de Gobierno Digital fortalece el monitoreo sistemático de los proyectos y acciones asociadas, garantizando una medición objetiva, trazable y comparable del avance institucional. Esto permite identificar de manera oportuna brechas, alertas y oportunidades de mejora, orientando la gestión hacia el cumplimiento efectivo de resultados.
Así mismo, la articulación del instrumento con el Plan Estratégico de Tecnologías de la Información (PETI), el componente de Seguridad y Privacidad de la Información y las herramientas del MIPG, integra la información en un esquema unificado de seguimiento, mejorando la coherencia entre la planeación, la ejecución y la evaluación institucional.
Adicionalmente, el instrumento facilita la consolidación y reporte de información a través del FURAG, fortaleciendo la transparencia, la rendición de cuentas y la toma de decisiones basada en evidencia, y contribuyendo al mejoramiento continuo de la gestión y al cumplimiento de los lineamientos nacionales en materia de Gobierno Digital.</t>
  </si>
  <si>
    <t>Durante el último trimestre se consolidaron avances significativos en la implementación del Plan Estratégico de Tecnologías de la Información (PETI), fortaleciendo las capacidades institucionales en gobierno TI, transformación digital, seguridad de la información, gestión de datos, interoperabilidad y modernización tecnológica. A través de las 20 iniciativas estratégicas formuladas, se alcanzó un avance promedio del 69,27%, permitiendo mejorar la articulación entre procesos, fortalecer la infraestructura tecnológica, optimizar la gestión institucional y avanzar en la consolidación de un modelo de gestión basado en datos y servicios digitales. Así mismo, el autodiagnóstico de la Política de Gobierno Digital alcanzó un avance del 89,5%, evidenciando un importante nivel de madurez institucional, mientras que el diligenciamiento oportuno y completo del reporte FURAG fortaleció los mecanismos de seguimiento, evaluación y mejora continua de la gestión TIC institucional.</t>
  </si>
  <si>
    <t>A corte del mes de abril, y con base en los instrumentos previamente estructurados para el seguimiento al Plan de Acción de la Política de Gobierno Digital, se consolidó la aplicación y análisis de resultados asociados al Plan Estratégico de Tecnologías de la Información (PETI), el autodiagnóstico de Gobierno Digital, el Modelo de Seguridad y Privacidad de la Información (MSPI) y el reporte FURAG. En este contexto, se efectuó el seguimiento al avance de las 20 iniciativas estratégicas del PETI, permitiendo consolidar los resultados del autodiagnostico, identificar niveles de ejecución, oportunidades de mejora y brechas para el fortalecimiento de la gestión tecnológica institucional. Así mismo, se adelantó la validación de criterios pendientes del MSPI y el análisis de aspectos relacionados con seguridad digital y arquitectura empresarial, orientados al fortalecimiento de capacidades institucionales en materia de transformación digital. De igual manera, se realizó la consolidación y revisión de la información reportada en FURAG, junto con la actualización de indicadores y mecanismos de seguimiento, contribuyendo al monitoreo continuo, la trazabilidad de resultados y la toma de decisiones para la mejora continua de la Política de Gobierno Digital.</t>
  </si>
  <si>
    <t>En relación con el autodiagnóstico del Modelo de Seguridad y Privacidad de la Información (MSPI), este se encuentra actualmente en proceso de elaboración. Esta situación implica un reto importante para la entidad, dado que la gestión adecuada de la seguridad de la información es un pilar fundamental para la confianza digital, la protección de los activos de información y el cumplimiento normativo. En este sentido, se hace prioritario acelerar su desarrollo, garantizando la adopción de buenas prácticas en la materia.</t>
  </si>
  <si>
    <t>La implementación y aplicación de los instrumentos de seguimiento a la Política de Gobierno Digital ha generado beneficios orientados al fortalecimiento de la gestión institucional, permitiendo mejorar los mecanismos de monitoreo y control mediante metodologías estandarizadas, objetivas y trazables para el seguimiento de las iniciativas del PETI. Así mismo, ha facilitado la identificación oportuna de brechas, riesgos y oportunidades de mejora, fortaleciendo la toma de decisiones y la planeación tecnológica institucional. De igual manera, se han fortalecido las capacidades en seguridad y privacidad de la información, así como los procesos de evaluación institucional y cumplimiento de lineamientos nacionales asociados al MIPG y la Política de Gobierno Digital, contribuyendo además a una mayor transparencia, trazabilidad de la información y rendición de cuentas.</t>
  </si>
  <si>
    <t>Establecer instrumento de seguimiento al Plan de acción de la Política de Gobierno Digital</t>
  </si>
  <si>
    <t xml:space="preserve">Realizar seguimiento trimestal  del plan de acción </t>
  </si>
  <si>
    <t xml:space="preserve">Elaborar un informe del primer semestre </t>
  </si>
  <si>
    <t>1.5%</t>
  </si>
  <si>
    <t>No se programo en enero 2026</t>
  </si>
  <si>
    <t>No se programo en febrero 2026</t>
  </si>
  <si>
    <t>https://secretariadistritald-my.sharepoint.com/shared?id=%2Fsites%2FSeguimientoPlandeAccinProyectodeInversin8225%2FDocumentos%20compartidos%2F02%2E%20Febrero%202026%2FActividad%2003%2FTarea%201%20%2D%20Instrumento%20de%20seguimiento&amp;listurl=https%3A%2F%2Fsecretariadistritald%2Esharepoint%2Ecom%2Fsites%2FSeguimientoPlandeAccinProyectodeInversin8225%2FDocumentos%20compartidos&amp;viewid=d752019d%2D39d3%2D4d92%2D94c6%2D18fccd703545</t>
  </si>
  <si>
    <t>En el marco de la implementación de la Política de Gobierno Digital, se estableció el instrumento de seguimiento al Plan de Acción mediante la consolidación de una metodología integral de medición y evaluación del avance de los proyectos asociados. Esta metodología fue actualizada en el contexto del seguimiento al Plan Estratégico de Tecnologías de la Información y las Comunicaciones (PETI), incorporando criterios claros, medibles y alineados con buenas prácticas, lo que permite fortalecer la objetividad, la trazabilidad y la comparabilidad de los resultados.
Así mismo, se adelantó el autodiagnóstico de la Política de Gobierno Digital a través de la herramienta dispuesta por el Departamento Administrativo de la Función Pública (DAFP), lo cual permitió contar con una línea base estructurada sobre el estado de implementación de la política en la Entidad.
De manera complementaria, se definió el artefacto de medición en materia de seguridad y privacidad de la información, estableciendo variables, indicadores y lineamientos que permiten evaluar de forma sistemática el nivel de implementación del modelo, integrándose como componente del instrumento de seguimiento.
Finalmente, se realizó el reporte oficial de avance de la Política de Gobierno Digital y Seguridad Digital a través del Formulario Único de Reporte de Avances de la Gestión (FURAG), consolidando la información institucional y permitiendo su evaluación por parte de los entes rectores. En conjunto, estas acciones permiten contar con un instrumento de seguimiento estructurado, implementado y alineado con los lineamientos nacionales, dando cumplimiento al 100% del entregable.</t>
  </si>
  <si>
    <t>No se programo en marzo 2026</t>
  </si>
  <si>
    <t>https://secretariadistritald-my.sharepoint.com/shared?id=%2Fsites%2FSeguimientoPlandeAccinProyectodeInversin8225%2FDocumentos%20compartidos%2F03%2E%20Marzo%202026%2FActividad%2003%2FTarea%201%20%2D%20Instrumento%20de%20seguimiento&amp;listurl=https%3A%2F%2Fsecretariadistritald%2Esharepoint%2Ecom%2Fsites%2FSeguimientoPlandeAccinProyectodeInversin8225%2FDocumentos%20compartidos&amp;viewid=d752019d%2D39d3%2D4d92%2D94c6%2D18fccd703545</t>
  </si>
  <si>
    <t>Se cumplio con la tarea según lo programado</t>
  </si>
  <si>
    <t>Con base en los avances evidenciados en la aplicación de los instrumentos definidos para el seguimiento al Plan de Acción de la Política de Gobierno Digital, se obtuvieron resultados significativos durante el último trimestre, los cuales permiten valorar el nivel de madurez institucional y orientar la toma de decisiones para el mejoramiento continuo.
En primer lugar, el Plan Estratégico de Tecnologías de la Información (PETI) contempla un total de 20 iniciativas o proyectos, a través de los cuales se ha alcanzado un avance promedio del 69,27%. Este resultado refleja un nivel de ejecución favorable, considerando la complejidad y el alcance de las iniciativas planteadas. No obstante, también evidencia la necesidad de fortalecer acciones de seguimiento, priorización y gestión de recursos, con el fin de garantizar el cumplimiento oportuno de los objetivos trazados y maximizar el impacto de las intervenciones tecnológicas en la entidad.
Por su parte, el autodiagnóstico de la Política de Gobierno Digital presenta un avance de implementación del 89,5%, lo cual denota un alto grado de alineación con los lineamientos establecidos a nivel nacional. Sin embargo, aún persisten algunos criterios por definir y consolidar, lo que representa una oportunidad para afinar aspectos metodológicos y operativos que permitan alcanzar un nivel óptimo de cumplimiento y asegurar la sostenibilidad de las capacidades desarrolladas.
Finalmente, el reporte a través del Formulario Único de Reporte de Avances de la Gestión (FURAG) fue diligenciado en su totalidad, cumpliendo con los requerimientos establecidos. Actualmente, la entidad se encuentra a la espera de los resultados oficiales, los cuales serán determinantes para evaluar el desempeño institucional en el marco del Modelo Integrado de Planeación y Gestión (MIPG), así como para identificar brechas, oportunidades de mejora y definir acciones estratégicas que fortalezcan la implementación de la Política de Gobierno Digital.
En conjunto, estos resultados permiten evidenciar avances importantes en la gestión institucional, al tiempo que resaltan la necesidad de continuar consolidando capacidades, optimizando procesos y fortaleciendo los mecanismos de seguimiento y control, con el propósito de avanzar hacia niveles superiores de madurez en la implementación de la política.</t>
  </si>
  <si>
    <t>No se programo en abril 2026</t>
  </si>
  <si>
    <t>https://secretariadistritald-my.sharepoint.com/shared?id=%2Fsites%2FSeguimientoPlandeAccinProyectodeInversin8225%2FDocumentos%20compartidos%2F04%2E%20Abril%202026%2FActividad%2003%2FTarea%202%20%2D%20Seguimiento%20Trimestral&amp;listurl=https%3A%2F%2Fsecretariadistritald%2Esharepoint%2Ecom%2Fsites%2FSeguimientoPlandeAccinProyectodeInversin8225%2FDocumentos%20compartidos&amp;viewid=d752019d%2D39d3%2D4d92%2D94c6%2D18fccd703545</t>
  </si>
  <si>
    <t>Implementar 1 plan de fortalecimiento de la gestión de conocimiento e innovación alineado con la apuesta distrital</t>
  </si>
  <si>
    <t>Avance del plan de fortalecimiento de la gestión de conocimiento e innovación alineado con la apuesta distrital</t>
  </si>
  <si>
    <t>Suma</t>
  </si>
  <si>
    <t>Con el fin de avanzar en la elaboración del diagnóstico del estado actual de innovación y gestión del conocimiento en la entidad, se formalizó un grupo transversal Institucional. Durante el mes de febrero se avanzó en la construcción del formato para la identificación del estado actual de la entidad en materia de innovación y gestión del conocimiento, a partir del cual se diseñó la herramienta para la captura de esta información institucional. Paralelamente, se estructuró un espacio digital destinado a la organización y socialización de los insumos asociados al proceso, en el cual reposan la herramienta de diagnóstico, metodologías, documentos de orientación y otros recursos de apoyo, así como el banco de ideas y de proyectos de innovación que permitirá consolidar las iniciativas institucionales en esta materia. De igual manera, se elaboró el documento denominado Manual de Iniciativas Innovadoras, en el cual se establecen los lineamientos y el proceso a seguir para la formulación, gestión y seguimiento de iniciativas de innovación a lo largo del tiempo. Finalmente, se consolidó el equipo transversal de innovación institucional y gestión del conocimiento, al cual se prevé socializar estos avances y herramientas durante el mes de marzo, con el fin de iniciar el proceso de levantamiento de información y continuar con la construcción del diagnóstico institucional.</t>
  </si>
  <si>
    <t>Como resultado de este proceso, se logró estructurar un sistema organizado para la identificación, registro y seguimiento de iniciativas innovadoras dentro de la entidad, lo que permite consolidar información clave para la gestión del conocimiento y el desarrollo de proyectos de innovación. Asimismo, se consolidó un espacio digital funcional para la captura, organización y socialización de la información, junto con la elaboración del Manual de Iniciativas Innovadoras, el cual establece lineamientos claros y sostenibles para orientar la formulación, gestión y seguimiento de proyectos de innovación a lo largo del tiempo, promoviendo así una cultura institucional orientada al aprendizaje, la mejora continua y la generación de soluciones innovadoras.</t>
  </si>
  <si>
    <t>La implementación de estos instrumentos permite avanzar en la consolidación de un diagnóstico sobre el estado de la innovación y la gestión del conocimiento dentro de la entidad, facilitando la identificación de oportunidades de mejora y generando insumos para la toma de decisiones informadas. Asimismo, la disponibilidad de la herramienta en un espacio digital favorece el acceso, la consulta y la participación de los diferentes actores institucionales, promoviendo una cultura organizacional orientada al aprendizaje, la colaboración y el fortalecimiento continuo de las capacidades internas.</t>
  </si>
  <si>
    <t>En el mes de marzo se logró la realización de la primera mesa del ecosistema de innovación institucional y gestión del conocimiento, con participación de representantes de todas las áreas. En ella, se avanzó en la socialización de la estrategia de innovación a desarrollar durante el año, asegurando interacción continua entre las dependencias.
Adicionalmente, se logró implementar una herramienta para el diagnóstico del estado actual de la innovación en la entidad y se esta adelantando en la elaboración de un documento de análisis de caracterización sobre necesidades y estado de la entidad en innovación y gestión del conocimiento. 
Por su parte, se logró la formalización del manual de iniciativas de innovación institucional, se diseñaron instrumentos para la captura de ideas innovadoras y formulación de proyectos.
Finalmente, se elaboró documento de definición de criterios para la evaluación de ideas innovadoras, el cual describe la metodologia a aplicar, las herramientas y los resultados esperados.
Por otro lado, se da inicio a la tarea de contar con un mapa de conocimiento tácito actualizado, para ello, se avanzó en la estructura del formato de captura, el procedimiento a seguir y la metodologia a aplicar. Se vincula la documentación asociada a MIPG que se encuentra en kawak con el fin de caracterizar los activos de conocimiento asociados al conocimiento tácito.</t>
  </si>
  <si>
    <t>Como resultado del proceso desarrollado, la entidad logró consolidar un sistema estructurado para la identificación, registro y seguimiento de iniciativas innovadoras, fortaleciendo la articulación institucional mediante la participación activa de todas las áreas. Asimismo, se dispone de un diagnóstico claro sobre el estado de la innovación y la gestión del conocimiento, lo que facilita la toma de decisiones informadas y la identificación organizada de necesidades institucionales. De igual manera, se implementó un espacio digital funcional que permite la captura y socialización de ideas, junto con la estandarización de procesos a través del manual de iniciativas innovadoras, el cual establece lineamientos claros, sostenibles y replicables. Todo ello ha contribuido a mejorar la calidad y pertinencia de los proyectos mediante criterios definidos de evaluación, fomentar una cultura de innovación institucional y fortalecer la capacidad para formular e implementar soluciones innovadoras, sentando así una base sólida para la sostenibilidad y escalabilidad de estos procesos en el tiempo.</t>
  </si>
  <si>
    <t>la realización de estas acciones fortalecen la articulación interinstitucional y participación activa de todas las áreas.
por su parte, brinda mayor claridad estratégica en la gestión de la innovación dentro de la entidad. Asimismo, garantiza la disponibilidad de información diagnóstica que facilita la toma de decisiones basada en evidencia. Lo anterior, con base en la identificación estructurada de necesidades y oportunidades de mejora en innovación.
Por otro lado, se aporta a la calidad de los procesos, brindando una estandarización de procesos para la gestión de iniciativas innovadoras, fomentoando la cultura de innovación y generación de ideas dentro de la entidad.
Finalmente, los instrumentos y herramientas producidas, aporta en la mejora de la calidad y pertinencia de los proyectos mediante criterios claros de evaluación, aportando una base sólida para la implementación de soluciones innovadoras alineadas con las necesidades institucionales.</t>
  </si>
  <si>
    <t xml:space="preserve">Durante el mes de abril se avanzó en la aplicación de los instrumentos y metodologías estructurados durante el periodo anterior para el fortalecimiento de la gestión del conocimiento e innovación institucional. En este contexto, se desarrolló la caracterización del conocimiento tácito institucional mediante la aplicación de encuestas orientadas a identificar conocimientos estratégicos, fortalezas, riesgos de pérdida de conocimiento y prácticas asociadas a la gestión del conocimiento e innovación en las diferentes dependencias de la entidad. Este ejercicio permitió consolidar información relevante para el fortalecimiento del mapa de conocimiento tácito institucional y la definición de estrategias orientadas a la documentación, transferencia y reutilización del conocimiento crítico. La parametrización del instrumento de captura se realizó a través del espacio digital de innovación, vinculando así las actividades con procesos innovadores que fomentan la transferencia del conocimiento y apropiación de TI.  
De manera complementaria, se avanzó en la definición de una metodología para la identificación y documentación de conocimientos críticos, buenas prácticas y experiencias significativas, la cual servirá de base para el desarrollo de ejercicios piloto institucionales. Así mismo, se diseñó e implementó un instrumento de monitoreo sustentado en productos específicos y verificables para realizar la medición trimestral de la Política de Gestión del Conocimiento e Innovación, fortaleciendo el seguimiento de resultados, la planeación institucional y la toma de decisiones orientadas al mejoramiento continuo de la entidad. </t>
  </si>
  <si>
    <t xml:space="preserve">Durante el mes de abril, la entidad avanzó en la consolidación del ecosistema de Innovación y Gestión del Conocimiento institucional. En este marco, se dio continuidad a los productos alcanzados, especialmente a la captura, identificación y seguimiento de iniciativas innovadoras, el fortalecimiento del espacio digital para la gestión de ideas, el manual de Iniciativas Innovadoras y la definición de los criterios de evaluación de las ideas, fortaleciendo su articulación con la gestión del conocimiento institucional. 
En desarrollo de esta fase de fortalecimiento del Ecosistema, se aplicaron instrumentos de caracterización del conocimiento tácito institucional orientados a identificar saberes estratégicos, fortalezas organizacionales y riesgos de pérdida de conocimiento crítico (rotación de personal o jubilación). De manera complementaria, se brindaron herramientas que facilitan la creación de estrategias institucionales para documentar, transferir y reutilizar saberes, logrando incentivar el intercambio de experiencias y buenas prácticas entre los equipos y dependencias. Finalmente, así como en el diseño e implementación de un instrumento de monitoreo basado en productos verificables, fortaleciendo la medición del sistema integrado y la toma de decisiones institucionales basadas en evidencia. </t>
  </si>
  <si>
    <t>Con estas acciones se logra el fortalecimiento de la capacidad institucional para preservar, gestionar y aprovechar el conocimiento estratégico de la entidad, garantizando la continuidad operativa y reduciendo el riesgo de pérdida de información crítica ante cambios de personal o jubilaciones. Asimismo, permite transformar conocimientos individuales en activos institucionales reutilizables, favoreciendo la toma de decisiones basada en experiencias y aprendizajes previos. De igual manera, la identificación de buenas prácticas y saberes clave contribuye a mejorar la eficiencia de los procesos, impulsar la innovación y promover una cultura de colaboración entre dependencias. Adicionalmente, la implementación de herramientas de monitoreo y metodologías para la gestión del conocimiento facilita una planeación más estratégica, orientada a resultados medibles y a la generación de impactos sostenibles en el corto y mediano plazo, fortaleciendo así la capacidad de adaptación, aprendizaje y mejora continua de la entidad.</t>
  </si>
  <si>
    <t>Elaborar un diagnóstico de los proyectos de innovación de la entidad.</t>
  </si>
  <si>
    <t>Construir y actualizar el mapa de conocimiento tácito institucional.</t>
  </si>
  <si>
    <t>Realizar la medición trimestral de la política de gestión del conocimiento e innovación.</t>
  </si>
  <si>
    <t>Con el fin de contar con un diagnóstico del estado actual de innovación y gestión del conocimiento en la entidad, se formalizó el grupo transversal compuesto por representantes de las siguientes dependencias: Subsecretaría del Cuidado y Políticas de Igualdad, Subsecretaría de Gestión Corporativa, Dirección de Derechos y Diseño de Política, Oficina de Control Disciplinario Interno, Dirección del Sistema de Cuidado, Dirección de Gestión del Conocimiento, Dirección de Eliminación de Violencias contra las Mujeres y Acceso a la Justicia, Dirección de Territorialización de Derechos y Participación, Oficina de Control Interno, Dirección de Talento Humano, Oficina Asesora Jurídica, Dirección de Enfoque Diferencial y Subsecretaría de Fortalecimiento de Capacidades.
Asimismo, se logró estructurar un espacio digital funcional para la captura y socialización de la información, junto con la elaboración del manual de iniciativas innovadoras, el cual establece lineamientos claros y sostenibles para orientar el desarrollo y la gestión de proyectos de innovación a lo largo del tiempo.
Finalmente, se estructuró la herramienta para la captura de información que permitirá identificar la situación actual de la entidad en materia de innovación y gestión del conocimiento. Todo lo anterior constituye la base metodológica para la construcción del diagnóstico institucional, facilitando la identificación de oportunidades de mejora y el fortalecimiento de una cultura organizacional orientada al aprendizaje, la colaboración y el desarrollo de capacidades internas.</t>
  </si>
  <si>
    <t>https://secretariadistritald-my.sharepoint.com/shared?id=%2Fsites%2FSeguimientoPlandeAccinProyectodeInversin8225%2FDocumentos%20compartidos%2F02%2E%20Febrero%202026%2FActividad%2004%2FTarea%201%20%2D%20Diagnostico%20de%20proyectos%20de%20innovaci%C3%B3n&amp;listurl=https%3A%2F%2Fsecretariadistritald%2Esharepoint%2Ecom%2Fsites%2FSeguimientoPlandeAccinProyectodeInversin8225%2FDocumentos%20compartidos</t>
  </si>
  <si>
    <t>Durante el periodo de reporte se elaboró el diagnóstico de los proyectos de innovación de la entidad, a partir del desarrollo de la primera mesa del ecosistema de innovación institucional y gestión del conocimiento, en la cual se socializó la estrategia a implementar durante la vigencia y se contó con la participación de representantes de las diferentes áreas. Este espacio permitió recopilar información clave sobre el estado actual de la innovación y la gestión del conocimiento en la entidad.
Como resultado, se aplicó y consolidó el instrumento de diagnóstico, a partir del cual se estructuró un documento que caracteriza el estado actual, las necesidades y oportunidades de fortalecimiento en materia de innovación y gestión del conocimiento. Este documento constituye la base para la identificación, priorización y desarrollo de iniciativas innovadoras alineadas con los objetivos institucionales.
De manera complementaria, se formalizó el manual de iniciativas de innovación en la entidad y se diseñaron los instrumentos para la captura de ideas y proyectos innovadores, así como los criterios para su evaluación, fortaleciendo el proceso de gestión de la innovación y facilitando la implementación de soluciones en el marco del ecosistema institucional.</t>
  </si>
  <si>
    <t>Con el fin de avanzar en la construcción y actualización del mapa de conocimiento tácito institucional, se estructuró el formato de captura de información, el procedimiento a seguir y la metodología a aplicar, estableciendo lineamientos claros para la identificación y caracterización de los activos de conocimiento.
Así mismo, se realizó la vinculación de la documentación asociada al Modelo Integrado de Planeación y Gestión (MIPG), disponible en la herramienta Kawak, con el propósito de articular la información institucional y facilitar la caracterización del conocimiento tácito existente en la entidad.
Estos avances permiten estandarizar el proceso de captura, organización y análisis del conocimiento, fortaleciendo la identificación de saberes clave y sentando las bases para la consolidación del mapa de conocimiento institucional. De igual manera, contribuyen a mejorar la gestión del conocimiento, al facilitar su acceso, transferencia y reutilización, así como a mitigar riesgos asociados a la pérdida de conocimiento ante cambios de personal.</t>
  </si>
  <si>
    <t>1. Acta y listado de participación en la primera sesión
2. Herramienta de diagnóstico de innovación
3. Espacio digital donde reposan los contenidos asociados
4. Formato captura ideas innovadoras
5. Formato proyectos de innovación
6. Manual https://kawak.com.co/sdmujer/gst_documental/doc_visualizar.php?v=3155
https://secretariadistritald.sharepoint.com/sites/SeguimientoPlandeAccinProyectodeInversin8225/Documentos%20compartidos/Forms/AllItems.aspx?id=%2Fsites%2FSeguimientoPlandeAccinProyectodeInversin8225%2FDocumentos%20compartidos%2F03%2E%20Marzo%202026%2FActividad%2004%2FTarea%201%20%2D%20Diagnostico%20de%20proyectos%20de%20innovaci%C3%B3n&amp;p=true&amp;ga=1</t>
  </si>
  <si>
    <t>Propuesta instrumento de captura conocimiento tácito
Propuesta procedimiento mapa de conocimiento
https://secretariadistritald.sharepoint.com/sites/SeguimientoPlandeAccinProyectodeInversin8225/Documentos%20compartidos/Forms/AllItems.aspx?id=%2Fsites%2FSeguimientoPlandeAccinProyectodeInversin8225%2FDocumentos%20compartidos%2F03%2E%20Marzo%202026%2FActividad%2004%2FTarea%202%20%2D%20Construir%20y%20actualizar%20mapa%20de%20conocimiento&amp;p=true&amp;ga=1</t>
  </si>
  <si>
    <t>Pese a que la tarea ya culmino, se presenta el resultado de diagnostico como documento final.</t>
  </si>
  <si>
    <t xml:space="preserve">Con el fin de identificar el conocimiento, experiencia, fortalezas y debilidades en materia de conocimiento e innovación en la entidad, se aplicó encuesta que permitió la caracterización y diagnóstico de los principales temas concentrados en las áreas, los riesgos de pérdida, el uso de herramientas de TI, la cultura instiotucional, entre otros aspectos. Lo anterior permitió reconocer saberes estratégicos que no están formalizados, pero que son esenciales para la operación diaria. Asimismo, es un insumo para mitigar el riesgo asociado a la rotación de personal o jubilaciones, al hacer visible el conocimiento que poseen las colaboradoras/es. Brindó herramientas que facilitan la creación de estrategias institucionales para documentar, transferir y reutilizar saberes.Finalmente, se logró incentivar el intercambio de experiencias y buenas prácticas entre los equipos y dependencias.
Por su parte, se logró avanzar en la definición de una metodologia para identificar el conocimiento crítico que poseen las entidades, con base en la cual se realizará un piloto documentando las buenas prácticas y experiencias significativas. </t>
  </si>
  <si>
    <t>Con el fin de medir el avance de las acciones realizadas en el primer cuatrimestre del 2026, se realizó instrumento de monitoreo a partir de productos especificos y tangibles que evidencian los resultados obtenidos y el análisis de productos intermedios. Lo anterior permite no solo medir la política interna de gestión de conocimiento e innovación, sino, planear de manera coherente y con objetivos claros los resultados y efecto que se espera tener en el corto y mediano plazo.</t>
  </si>
  <si>
    <t>https://secretariadistritald-my.sharepoint.com/shared?id=%2Fsites%2FSeguimientoPlandeAccinProyectodeInversin8225%2FDocumentos%20compartidos%2F04%2E%20Abril%202026%2FActividad%2004%2FTarea%201%20%2D%20Diagnostico%20de%20proyectos%20de%20innovaci%C3%B3n&amp;listurl=https%3A%2F%2Fsecretariadistritald%2Esharepoint%2Ecom%2Fsites%2FSeguimientoPlandeAccinProyectodeInversin8225%2FDocumentos%20compartidos&amp;viewid=d752019d%2D39d3%2D4d92%2D94c6%2D18fccd703545&amp;or=EXCEL%2DWEB%2EBODY%2ENT&amp;ct=1778605014351</t>
  </si>
  <si>
    <t>https://secretariadistritald-my.sharepoint.com/shared?id=%2Fsites%2FSeguimientoPlandeAccinProyectodeInversin8225%2FDocumentos%20compartidos%2F04%2E%20Abril%202026%2FActividad%2004%2FTarea%202%20%2D%20Construir%20y%20actualizar%20mapa%20de%20conocimiento&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</si>
  <si>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04%2E%20Abril%202026%2FActividad%2004%2FTarea%203%20%2D%20Medici%C3%B3n%20Trimestral%20de%20la%20pol%C3%ADtica%20de%20gesti%C3%B3n&amp;listurl=https%3A%2F%2Fsecretariadistritald%2Esharepoint%2Ecom%2Fsites%2FSeguimientoPlandeAccinProyectodeInversin8225%2FDocumentos%20compartidos&amp;viewid=d752019d%2D39d3%2D4d92%2D94c6%2D18fccd703545</t>
  </si>
  <si>
    <t>Implementar 1 Plan Estratégico de Tecnologías de la Información</t>
  </si>
  <si>
    <t>Servicios tecnológicos</t>
  </si>
  <si>
    <t>Implementación del Plan Estratégico de Tecnologías de la Información</t>
  </si>
  <si>
    <t>Durante el periodo reportado se avanzó en la elaboración del informe de seguimiento al Plan Estratégico de Tecnologías de la Información (PETI) de la vigencia anterior, mediante la definición de una metodología orientada a medir el avance en la implementación de los veinte (20) proyectos contemplados en la hoja de ruta del plan. En este marco, se establecieron escalas porcentuales de madurez basadas en criterios de cumplimiento de los proyectos, con el propósito de contar con un referente técnico para la valoración de los logros reportados por las áreas responsables de su implementación.
A partir de esta metodología se inició el proceso de aplicación sobre los proyectos definidos en el PETI, logrando avanzar en el análisis de doce (12) de ellos. De manera complementaria, se amplió el contenido del informe mediante la incorporación de antecedentes, la evaluación de resultados de vigencias anteriores y el análisis de brechas identificadas, elementos que permiten contar con una visión más integral del estado de implementación del plan y facilitan la formulación de recomendaciones orientadas al fortalecimiento de la gestión estratégica de las tecnologías de la información en la entidad.</t>
  </si>
  <si>
    <t>Se presentaron retrasos debido a la necesidad de ajustar la metodología de seguimiento, con el fin de fortalecer el análisis cualitativo.
Como medida de solución, se implementó el fortalecimiento del análisis cuantitativo, basado en criterios de madurez definidos, amplios y concretos, aplicables a cada logro por proyecto.</t>
  </si>
  <si>
    <t>La definición de una metodología objetiva y aprobada para realizar el seguimiento al avance en la implementación de los proyectos contemplados en la hoja de ruta del Plan Estratégico de Tecnologías de la Información y las Comunicaciones (PETI) permite contar con un mecanismo estructurado para evaluar de manera sistemática el nivel de cumplimiento de las iniciativas estratégicas en materia tecnológica. Esta metodología establece criterios claros de medición y escalas de avance que facilitan la valoración del estado de desarrollo de cada proyecto, así como la identificación de logros, rezagos y oportunidades de mejora.
Asimismo, su implementación contribuye a fortalecer los procesos de monitoreo y control de la gestión de tecnologías de la información en la entidad, al disponer de información organizada y verificable que respalda la toma de decisiones institucionales. De esta manera, se promueve una gestión más eficiente de los recursos tecnológicos, se mejora la articulación entre las áreas responsables de los proyectos y se favorece el cumplimiento de los objetivos estratégicos definidos en el PETI, en concordancia con los lineamientos del Modelo Integrado de Planeación y Gestión (MIPG) y la Política de Gobierno Digital.</t>
  </si>
  <si>
    <t>Se culminó el informe de seguimiento al Plan Estratégico de Tecnologías de la Información y las Comunicaciones (PETI), consolidando un análisis integral del avance de las iniciativas tecnológicas y su contribución al cumplimiento de los objetivos institucionales. Este ejercicio permitió identificar logros, brechas y oportunidades de mejora, fortaleciendo la toma de decisiones y la priorización de recursos.
De manera complementaria, se actualizó la metodología de evaluación, incorporando criterios estandarizados que permiten obtener mediciones más objetivas y comparables. Así mismo, se determinaron los niveles de implementación de los dominios de la Política de Gobierno Digital, facilitando una visión estructurada del grado de madurez institucional.
Paralelamente, durante el mes de marzo se desarrollaron mesas de trabajo orientadas al fortalecimiento de la Arquitectura Empresarial. Si bien se cuenta con una política aprobada y una caracterización de proceso definida, se continúa con la revisión y validación de los procedimientos asociados. En este contexto, se identificó la necesidad de contar con apoyo técnico especializado, por lo que se gestionará acompañamiento de la Alta Consejería de las TIC, con el fin de fortalecer capacidades, validar enfoques metodológicos y avanzar de manera estructurada en su implementación, promoviendo una mejor articulación entre la estrategia, los procesos y las soluciones tecnológicas.</t>
  </si>
  <si>
    <t xml:space="preserve">A corte de marzo, se definió y aplicó una metodología para medir el avance de los veinte (20) proyectos de la hoja de ruta del PETI, estableciendo escalas porcentuales de madurez y logrando su implementación en doce (12) proyectos, junto con la ampliación de información sobre antecedentes, evaluación de vigencias anteriores y análisis de brechas. Asimismo, se culminó el informe de seguimiento al PETI, consolidando un análisis integral de las iniciativas tecnológicas y su contribución a los objetivos institucionales, lo que permitió identificar logros, oportunidades de mejora y fortalecer la toma de decisiones. De manera complementaria, se actualizaron los criterios de evaluación y se determinaron los niveles de implementación de los dominios de la política de Gobierno Digital, mientras que, en paralelo, se avanzó en Arquitectura Empresarial mediante mesas de trabajo orientadas a la revisión de procedimientos, identificando la necesidad de apoyo externo especializado y gestionando acompañamiento de la Alta Consejería de las TIC para fortalecer capacidades y acelerar su implementación.	</t>
  </si>
  <si>
    <t>La implementación de estas acciones permite contar con una medición más objetiva, estandarizada y comparable del avance de los proyectos del PETI, facilitando la identificación clara de logros, brechas y oportunidades de mejora en la gestión tecnológica. Así mismo, fortalece la toma de decisiones y la priorización de recursos con base en información confiable, incrementa la visibilidad sobre el nivel de madurez institucional en los dominios de Gobierno Digital y mejora la alineación entre la estrategia institucional, los procesos y las capacidades tecnológicas. De manera complementaria, impulsa la implementación de la Arquitectura Empresarial mediante el acceso a acompañamiento técnico especializado y consolida información histórica relevante que permite el análisis continuo y la mejora progresiva de la gestión.</t>
  </si>
  <si>
    <t>Durante el mes de abril se adelantó el seguimiento a los resultados identificados en el informe del Plan Estratégico de Tecnologías de la Información y las Comunicaciones (PETI) elaborado en el periodo anterior, permitiendo validar el estado de avance de las iniciativas estratégicas y fortalecer la actualización de la hoja de ruta institucional. Este ejercicio contribuyó a consolidar insumos para la priorización de acciones, el seguimiento estratégico y la toma de decisiones orientadas al cierre de brechas y al fortalecimiento de la gestión tecnológica institucional.
De manera complementaria, se realizaron mesas de trabajo orientadas a revisar y consolidar avances en materia de Arquitectura Empresarial, abordando aspectos conceptuales y operativos para su adecuada implementación en la Entidad. En este contexto, se adelantó la revisión y ajuste de documentos asociados, roles por modelo y procedimientos institucionales, incluyendo la actualización de diagramas de flujo y lineamientos requeridos, quedando estructurados para validación y aprobación. Así mismo, se definieron rutas de acceso, procesos y mecanismos asociados a la gestión de Arquitectura Empresarial.
En desarrollo de estas actividades, se evidenció la necesidad de fortalecer capacidades técnicas especializadas para acelerar la consolidación de la Arquitectura Empresarial y validar enfoques metodológicos alineados con lineamientos nacionales, por lo cual se proyecta gestionar acompañamiento técnico por parte de la Alta Consejería TIC durante el siguiente periodo.</t>
  </si>
  <si>
    <t>A corte del mes de abril, y como avance posterior a la estructuración metodológica realizada durante marzo, se fortaleció el seguimiento a las iniciativas definidas en el Plan Estratégico de Tecnologías de la Información y las Comunicaciones (PETI), mediante la aplicación de metodologías de medición y análisis orientadas a evaluar el estado de avance, niveles de madurez, brechas y oportunidades de mejora de los proyectos estratégicos de la entidad. En este contexto, se consolidaron insumos para la actualización y seguimiento de la hoja de ruta institucional, fortaleciendo la priorización de acciones, la trazabilidad de resultados y la toma de decisiones en materia tecnológica.
De manera complementaria, se avanzó en el fortalecimiento de la Arquitectura Empresarial mediante mesas de trabajo orientadas a la revisión, ajuste y consolidación de documentos, roles por modelo, procedimientos institucionales y diagramas de flujo asociados, incorporando lineamientos y mecanismos requeridos para su validación y aprobación. Así mismo, se definieron rutas de acceso, procesos y criterios asociados a la gestión de Arquitectura Empresarial, dando continuidad a las acciones proyectadas para el fortalecimiento de capacidades técnicas especializadas y la consolidación de lineamientos metodológicos alineados con la estrategia institucional y los lineamientos nacionales.</t>
  </si>
  <si>
    <t>La implementación de metodologías estandarizadas para el seguimiento de las iniciativas tecnológicas permitió fortalecer la medición objetiva y trazable del avance de los proyectos del PETI, facilitando la identificación de logros, brechas y oportunidades de mejora para la gestión institucional. Así mismo, estos ejercicios contribuyeron al fortalecimiento de la toma de decisiones y la priorización estratégica de recursos, brindando mayor visibilidad sobre el nivel de madurez de los dominios de Gobierno Digital y favoreciendo una mejor articulación entre la estrategia institucional, los procesos y las capacidades tecnológicas de la entidad. De manera complementaria, los avances en Arquitectura Empresarial y la consolidación de información histórica y metodológica fortalecen las capacidades institucionales para la mejora continua, el análisis estratégico y la implementación progresiva de lineamientos alineados con buenas prácticas y estándares nacionales.</t>
  </si>
  <si>
    <t>Elaborar  informe de seguimiento al plan estratégico de Tecnologías de la Información vigencia anterior</t>
  </si>
  <si>
    <t>Elaborar un plan de acción para el fortalecimiento de la implementación de arquitectura empresarial según lineamientos Mintic</t>
  </si>
  <si>
    <t>Actualizar la hoja de ruta de los proyectos incluidos en el PETI</t>
  </si>
  <si>
    <t>https://secretariadistritald-my.sharepoint.com/shared?id=%2Fsites%2FSeguimientoPlandeAccinProyectodeInversin8225%2FDocumentos%20compartidos%2F02%2E%20Febrero%202026%2FActividad%2005%2FTarea%201%20%2D%20Informe%20de%20seguimiento%20del%20PETI&amp;listurl=https%3A%2F%2Fsecretariadistritald%2Esharepoint%2Ecom%2Fsites%2FSeguimientoPlandeAccinProyectodeInversin8225%2FDocumentos%20compartidos</t>
  </si>
  <si>
    <t>Se culminó la elaboración del informe de seguimiento al Plan Estratégico de Tecnologías de la Información y las Comunicaciones (PETI) de la vigencia anterior, consolidando un análisis integral del estado de ejecución de las iniciativas estratégicas y su contribución al cumplimiento de los objetivos institucionales. Este ejercicio permitió no solo identificar avances cuantitativos, sino también evaluar la efectividad de las acciones implementadas, evidenciando logros, brechas y oportunidades de mejora en la gestión de las tecnologías de la información.
Como resultado, el informe se constituye en un insumo estratégico para la toma de decisiones, la priorización de recursos y el fortalecimiento del direccionamiento institucional en materia tecnológica.
De manera complementaria, se actualizó la metodología de evaluación, incorporando criterios estandarizados para la medición del avance de los proyectos definidos en la hoja de ruta, lo que permite contar con resultados más objetivos, comparables y alineados con buenas prácticas. Asimismo, se determinaron los niveles de implementación de los dominios de la Política de Gobierno Digital —Datos de Información, Estrategia TI, Gobierno TI, Infraestructura TI, Seguridad de la Información, Sistemas de Información, y Uso y Apropiación—, proporcionando una visión estructurada del grado de madurez institucional y orientando acciones para el cierre de brechas y el fortalecimiento de capacidades.</t>
  </si>
  <si>
    <t>Durante el mes de marzo se desarrollaron diversas mesas de trabajo orientadas a la revisión y consolidación de los avances en materia de Arquitectura Empresarial, abordando tanto componentes conceptuales como operativos para su adecuada implementación en la Entidad.
Si bien se cuenta con una caracterización de proceso definida y una política formalmente aprobada —lo que representa un avance significativo en términos de direccionamiento estratégico—, actualmente se encuentra en curso la revisión, ajuste y validación de los procedimientos asociados. Este ejercicio resulta fundamental para garantizar que la Arquitectura Empresarial no solo esté debidamente documentada, sino que también sea aplicable, medible y articulada con los demás procesos institucionales, permitiendo una gestión integral de las capacidades tecnológicas y organizacionales.
En el marco de estas actividades, se ha evidenciado que, debido al nivel de especialización técnica requerido y a la necesidad de adoptar buenas prácticas alineadas con los lineamientos nacionales, resulta estratégico fortalecer las capacidades internas mediante apoyo externo especializado.
En este sentido, se ha identificado la pertinencia de gestionar acompañamiento por parte de la Alta Consejería de las TIC, con el fin de recibir orientación técnica, validar enfoques metodológicos y acelerar la implementación de los ejercicios de Arquitectura Empresarial. Este apoyo permitirá avanzar de manera más estructurada en la definición de artefactos, modelos y estándares, contribuyendo a una mejor alineación entre la estrategia institucional, los procesos y las soluciones tecnológicas, y facilitando la toma de decisiones basada en información integrada y de calidad.</t>
  </si>
  <si>
    <t>https://secretariadistritald-my.sharepoint.com/shared?id=%2Fsites%2FSeguimientoPlandeAccinProyectodeInversin8225%2FDocumentos%20compartidos%2F03%2E%20Marzo%202026%2FActividad%2005%2FTarea%201%20%2D%20%20Informe%20de%20seguimiento%20del%20PETI&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</si>
  <si>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03%2E%20Marzo%202026%2FActividad%2005%2FTarea%202%20%2D%20Elaborar%20plan%20de%20acci%C3%B3n%20para%20arquitectura%20empresarial&amp;listurl=https%3A%2F%2Fsecretariadistritald%2Esharepoint%2Ecom%2Fsites%2FSeguimientoPlandeAccinProyectodeInversin8225%2FDocumentos%20compartidos&amp;viewid=d752019d%2D39d3%2D4d92%2D94c6%2D18fccd703545</t>
  </si>
  <si>
    <t>Durante el mes de abril se llevaron a cabo múltiples mesas de trabajo orientadas a revisar y consolidar los avances en materia de Arquitectura Empresarial, abordando tanto aspectos conceptuales como operativos para su adecuada implementación en la Entidad. Se incluyen los documentos asociados y los roles por modelo. Se informa que todos los procedimientos ya fueron actualizados con diagramas de flujo y ajustes solicitados, quedando listos para validación y aprobación. También se indican las rutas de acceso a la documentación de Arquitectura Empresarial, los procedimientos para aprobación y los lineamientos, junto con el archivo actualizado correspondiente.
En el desarrollo de estas actividades se ha evidenciado que, debido al nivel de especialización técnica requerido y a la necesidad de adoptar buenas prácticas alineadas con los lineamientos nacionales, resulta estratégico contar con apoyo externo que fortalezca las capacidades internas del equipo. En este sentido, se ha identificado la pertinencia de gestionar acompañamiento por parte de la Alta Consejería de las TIC, con el fin de recibir orientación técnica, validar enfoques metodológicos y acelerar la implementación de los ejercicios de Arquitectura Empresarial. Este apoyo permitirá avanzar de manera más estructurada en la definición de artefactos, modelos y estándares, contribuyendo a una mejor alineación entre la estrategia institucional, los procesos y las soluciones tecnológicas, y facilitando la toma de decisiones basada en información integrada y de calidad.</t>
  </si>
  <si>
    <t>Durante el mes de abril se adelantó el seguimiento a los resultados identificados en el informe PETI elaborado en el periodo anterior, permitiendo validar el estado de avance de las iniciativas estratégicas y fortalecer la actualización de la hoja de ruta institucional. Este ejercicio contribuyó a consolidar insumos para la priorización de acciones, el seguimiento estratégico y la toma de decisiones orientadas al cierre de brechas y al fortalecimiento de la gestión tecnológica institucional.</t>
  </si>
  <si>
    <t>https://secretariadistritald-my.sharepoint.com/shared?id=%2Fsites%2FSeguimientoPlandeAccinProyectodeInversin8225%2FDocumentos%20compartidos%2F04%2E%20Abril%202026%2FActividad%2005%2FTarea%202%20%2D%20Elaborar%20plan%20de%20acci%C3%B3n%20para%20arquitectura%20empresarial&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</si>
  <si>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04%2E%20Abril%202026%2FActividad%2005%2FTarea%203%20%2D%20Actualizar%20Hoja%20de%20Vida%20del%20PETI&amp;listurl=https%3A%2F%2Fsecretariadistritald%2Esharepoint%2Ecom%2Fsites%2FSeguimientoPlandeAccinProyectodeInversin8225%2FDocumentos%20compartidos&amp;viewid=d752019d%2D39d3%2D4d92%2D94c6%2D18fccd703545</t>
  </si>
  <si>
    <t>Implementar 1 estrategia para el fortalecimiento de la gestión contractual institucional</t>
  </si>
  <si>
    <t>Documentos de lineamientos técnicos</t>
  </si>
  <si>
    <t>Trámites Contractuales suscritos</t>
  </si>
  <si>
    <t xml:space="preserve"> </t>
  </si>
  <si>
    <t>Durante el mes de enero de 2026, y en el marco de la Ley de Garantías, la Dirección de Contratación implementó una estrategia integral orientada a garantizar la continuidad operativa de la entidad mediante la optimización de la planeación, coordinación y gestión contractual.
La estrategia incluyó el fortalecimiento del uso de la herramienta PANDORA para la gestión de CDP, elaboración y revisión de Estudios Previos y seguimiento al estado de los procesos, así como su integración con ORFEO para simplificar la radicación y gestión documental, mejorando la trazabilidad y reduciendo reprocesos. Adicionalmente, se asignó un profesional jurídico por área para centralizar y acompañar los procesos desde la etapa de planeación, fortaleciendo la articulación entre dependencias.
Como resultado, de las 1.156 líneas programadas en el PAABS para el mes de enero se suscribieron 902 contratos, lo que representa un avance del 76.38%, pese a las restricciones propias del periodo. Los contratos formalizados corresponden a 878 contratos de prestación de servicios profesionales y de apoyo a la gestión, 5 contratos de arrendamiento, para un total de 883 contratos formalizados.
Estas acciones permitieron garantizar la continuidad en la prestación de los servicios institucionales y fortalecer la eficiencia y coordinación del proceso contractual. garantizando la continuidad en la prestación de los servicios institucionales.
La evidencia de la gestión se encuentra publicada en la plataforma transaccional SECOP II. Se adjunta base de datos consolidada con los enlaces de cada proceso (columna AE) para su verificación y trazabilidad.</t>
  </si>
  <si>
    <t>En el marco del Proyecto 8225, los avances desarrollados durante el inicio de la vigencia 2026 generaron beneficios orientados al fortalecimiento integral de la gestión institucional, particularmente en materia de planeación, contratación y control. La implementación de una estrategia integral de contratación, incluso en el contexto de la Ley de Garantías, facilitó la suscripción del 76,38% de las líneas programadas en enero, garantizando la prestación ininterrumpida de los servicios institucionales. El fortalecimiento del uso de herramientas tecnológicas como PANDORA y su integración con ORFEO optimizó la gestión de CDP, la elaboración y revisión de Estudios Previos y el seguimiento a los procesos contractuales, mejorando la trazabilidad, reduciendo reprocesos y agilizando los tiempos de respuesta. La asignación de un profesional jurídico por área fortaleció la coordinación interdependencias, promoviendo mayor control preventivo y disminución de riesgos. En conjunto, estas acciones contribuyeron a una gestión más eficiente, transparente y orientada a resultados, consolidando capacidades institucionales para la sostenibilidad administrativa y el cumplimiento oportuno de metas.</t>
  </si>
  <si>
    <t>Durante el mes de febrero de 2026, la Dirección de Contratación adelantó la gestión de sesenta (60) procesos contractuales, los cuales fueron tramitados conforme a los lineamientos y procedimientos establecidos para la contratación de la entidad. De estos procesos, cuarenta y nueve (49) correspondieron a Servicios Profesionales, ocho (8) a Servicios de Apoyo a la Gestión de la Entidad (servicios administrativos), dos (2) a Arrendamiento de bienes inmuebles y uno (1) a la tipología de Otros Servicios, atendiendo las necesidades institucionales para el desarrollo de las actividades misionales y de apoyo de la entidad.
En el marco del fortalecimiento de la gestión contractual, la Dirección de Contratación implementó una estrategia de reorganización de sus equipos de trabajo, orientada a optimizar la eficiencia en los procesos contractuales y mejorar la capacidad de respuesta frente a los requerimientos de las diferentes dependencias. Como parte de esta estrategia, se estructuraron dos equipos funcionales: el equipo de Gestión Contractual, encargado de adelantar la suscripción de los contratos de la entidad y garantizar el cumplimiento de los procedimientos establecidos; y el equipo de Gestión Estratégica, responsable del soporte administrativo de la Dirección, así como de las actividades relacionadas con el mejoramiento continuo, la administración de bases de datos y la atención de requerimientos de entes de control y de las diferentes áreas de la entidad.
Estas acciones han permitido fortalecer la organización interna de la dependencia, optimizar los tiempos de gestión de los procesos contractuales y mejorar la articulación con las áreas solicitantes, contribuyendo a garantizar la oportunidad, trazabilidad y transparencia en la gestión contractual de la entidad.
La evidencia de la gestión se encuentra publicada en la plataforma transaccional SECOP II. Se adjunta base de datos consolidada con los enlaces de cada proceso (columna AE) para su verificación y trazabilidad.</t>
  </si>
  <si>
    <t>Asimismo, con corte a febrero de 2026, de las 1.907 líneas programadas en el PAABS, se registra un acumulado de novecientos cuarenta y tres (943) contratos adjudicados distribuidos en ochocientos cincuenta y seis (856) de Servicios Profesionales, setenta y nueve (79) de Servicios de Apoyo a la Gestión, siete (7) de Arrendamiento de bienes inmuebles y uno (1) correspondiente a Otros Servicios, lo que representa un 49,44 % de avance en la adjudicación de los procesos contractuales. Este resultado refleja el impacto de las estrategias implementadas por la Dirección de Contratación para fortalecer la eficiencia y oportunidad en la gestión contractual, entre ellas la reorganización de los equipos de trabajo mediante la conformación de los grupos de Gestión Contractual y Gestión Estratégica, así como la optimización de herramientas tecnológicas para la planeación, seguimiento y control de los procesos.
Estas acciones han permitido mejorar la articulación con las dependencias, optimizar los tiempos de gestión, fortalecer la trazabilidad de la información y consolidar mecanismos de control y seguimiento sobre los procesos contractuales. De esta manera, se contribuye a garantizar la continuidad en la prestación de los servicios institucionales y el cumplimiento de los objetivos misionales de la entidad, asegurando que la gestión contractual se desarrolle bajo criterios de eficiencia, transparencia y cumplimiento de la normatividad vigente.</t>
  </si>
  <si>
    <t>Durante el periodo se identificaron demoras e inconsistencias en el cargue de la información de algunos contratos en el sistema ICOPS, asociadas al registro inoportuno o incompleto de datos por parte de los responsables de su actualización, lo que generó dificultades para el seguimiento oportuno de los pagos por parte de las supervisoras de los contratos de prestación de servicios.
Como alternativa de solución, se adelantaron acciones de verificación y validación de la información contractual registrada en el sistema, así como el acompañamiento a las supervisoras por medio de los enlaces para la consulta y seguimiento de los procesos a través de las bases de datos de control y los registros disponibles en las plataformas institucionales. Estas acciones permitieron mitigar las dificultades presentadas y garantizar la continuidad en el seguimiento a la ejecución contractual.</t>
  </si>
  <si>
    <t>Como resultado de la gestión adelantada en materia contractual, se logró alcanzar una ejecución presupuestal del 81 % en inversión y del 17 % en funcionamiento, lo cual ha contribuido al cumplimiento de las metas institucionales y a la adecuada implementación de las actividades programadas por las diferentes dependencias.
Este avance ha sido posible gracias a la oportuna gestión de los procesos contractuales, que han permitido garantizar la disponibilidad de bienes y servicios necesarios para el funcionamiento de la entidad y el desarrollo de sus proyectos. Entre estos se destacan la suscripción de contratos estratégicos para la operación institucional, como el contrato de prestación del servicio de aseo de la entidad y la implementación del Plan Institucional de Formación, los cuales contribuyen al adecuado funcionamiento administrativo y al fortalecimiento de las capacidades del talento humano.</t>
  </si>
  <si>
    <t>Durante el mes de marzo de 2026, la Dirección de Contratación suscribió un total de un (1) contrato, correspondiente a la tipología de Otros Servicios.
En la etapa contractual, se realizaron 11 actuaciones sobre contratos suscritos, incluyendo cesiones, suspensiones, reanudaciones, prórrogas y adiciones, concentradas principalmente en contratos de prestación de servicios profesionales y de apoyo a la gestión. Por su parte, en la etapa postcontractual, se adelantaron 2 actuaciones, correspondientes a 2 liquidaciones unilaterales contribuyendo al cierre administrativo y al fortalecimiento del control sobre la ejecución contractual. Estas acciones reflejan una gestión integral orientada a la adecuada administración de los procesos contractuales durante el periodo reportado.
En el marco del fortalecimiento de la gestión institucional, la Dirección de Contratación contiuo implementando la estrategia de reorganización de sus equipos de trabajo. En este sentido, se mantienen dos equipos funcionales: el equipo de Gestión Contractual, responsable de adelantar los procesos de suscripción de los contratos de la entidad, y el equipo de Gestión Estratégica, encargado del soporte administrativo de la Dirección, así como de las actividades relacionadas con el mejoramiento continuo, la administración de bases de datos y la atención de requerimientos de entes de control y demás áreas de la entidad, lo que aporta a la centralización de tareas y mejora la eficiencia de las mismas.</t>
  </si>
  <si>
    <t>La Dirección de Contratación adelantó la gestión de los procesos contractuales de la entidad, evidenciándose en términos acumulados la adjudicación de novecientos cuarenta y  cuatro (944) contratos, de un total de 1.907 líneas programadas en el PAABS, lo que representa un 49.50 % de avance. Estos contratos se distribuyen en ochocientos cincuenta y seis (856) de Servicios Profesionales, setenta y nueve (79) de Servicios de Apoyo a la Gestión, siete (7) de Arrendamiento de bienes inmuebles y dos (2) correspondiente a Otros Servicios. Así mismo, en la etapa contractual se adelantaron 424 actuaciones, correspondientes a modificaciones contractuales como cesiones, suspensiones, reanudaciones, prórrogas y adiciones, mientras que en la etapa postcontractual se desarrollaron 3 actuaciones, asociadas a procesos de liquidación y cierre administrativo de contratos. Este resultado se encuentra asociado a la implementación de estrategias orientadas al fortalecimiento de la gestión contractual, entre ellas la reorganización de los equipos de trabajo y la optimización de herramientas para la planeación, seguimiento y control de los procesos, lo que ha permitido mejorar la articulación institucional, la trazabilidad de la información y los tiempos de gestión.</t>
  </si>
  <si>
    <t>El fortalecimiento de la gestión contractual permite optimizar la planeación, seguimiento y control de los procesos asociados al PAABS, garantizando una mayor eficiencia en la adjudicación de contratos y una mejor articulación entre las dependencias de la entidad. Así mismo, la reorganización de los equipos de trabajo y la implementación de herramientas tecnológicas contribuyen a reducir tiempos de gestión, mejorar la trazabilidad de la información y fortalecer los mecanismos de control interno.
Adicionalmente, estas acciones favorecen la transparencia en la gestión pública, al asegurar el cumplimiento de los lineamientos normativos y facilitar la atención de requerimientos de entes de control. De igual manera, permiten una mejor administración de los recursos institucionales y una adecuada priorización de las necesidades, impactando positivamente la ejecución de los proyectos y la prestación de los servicios a la ciudadanía.
Finalmente, el avance en la adjudicación de los procesos contractuales contribuye a garantizar la continuidad operativa de la entidad y el cumplimiento de sus objetivos misionales, promoviendo una gestión más oportuna, eficiente y orientada a resultados.</t>
  </si>
  <si>
    <t>Las acciones adelantadas generaron beneficios para la entidad al fortalecer el control, la trazabilidad y la organización de la gestión contractual, permitiendo optimizar los procesos de seguimiento, cierre y liquidación de contratos, reducir el rezago administrativo y mejorar la eficiencia operativa mediante una distribución más estratégica de las cargas de trabajo. Asimismo, la articulación entre las diferentes dependencias y mesas de trabajo facilitó que el equipo jurídico enfocara sus esfuerzos en actividades especializadas y de mayor valor técnico, contribuyendo al fortalecimiento del cumplimiento normativo, la adecuada ejecución de los recursos institucionales y la mejora continua de la gestión contractual, reflejándose en un avance acumulado del 80,4 % en los procesos de liquidación de la entidad.</t>
  </si>
  <si>
    <t>Tramitar las diferentes solicitudes radicadas en la Dirección de contratación  en las etapas 
(Precontractual, Contractual y Postcontractual)</t>
  </si>
  <si>
    <t>Durante el mes de enero de 2026, en el marco de la Ley de Garantías y con el propósito de asegurar la continuidad operativa de la entidad, la Dirección de Contratación diseñó e implementó una estrategia integral orientada a optimizar la planeación, coordinación y gestión de los procesos contractuales.
Como parte de esta estrategia, se fortaleció el uso de la herramienta tecnológica PANDORA, la cual facilitó la solicitud y expedición de Certificados de Disponibilidad Presupuestal (CDP), la estructuración y revisión de Estudios Previos y demás documentos contractuales, así como el seguimiento al estado de los procesos contractuales, permitiendo mayor control, trazabilidad y reducción de reprocesos. Asimismo, la integración de PANDORA con ORFEO contribuyó a simplificar la radicación y gestión documental, mejorando los tiempos de respuesta y la organización de la información.
Adicionalmente, se implementó la asignación de un profesional jurídico por área, con el fin de centralizar, acompañar y coordinar los procesos de contratación desde su etapa de planeación, fortaleciendo la articulación entre las dependencias y la Dirección de Contratación.
Como resultado de estas acciones, y pese a las restricciones propias del periodo de Ley de Garantías, durante el mes de enero se suscribieron 878 contratos de prestación de servicios profesionales y de apoyo a la gestión, 5 contratos de arrendamiento, para un total de 883 contratos formalizados.
Estas acciones permitieron garantizar la continuidad en la prestación de los servicios institucionales y fortalecer la eficiencia y coordinación del proceso contractual.
La evidencia de la gestión adelantada se encuentra en los contratos celebrados y publicados a través de la plataforma transaccional SECOP II. Se adjunta base de datos consolidada que contiene los enlaces individuales de cada proceso contractual (columna AE), para efectos de verificación y trazabilidad.</t>
  </si>
  <si>
    <t>https://secretariadistritald-my.sharepoint.com/shared?id=%2Fsites%2FSeguimientoPlandeAccinProyectodeInversin8225%2FDocumentos%20compartidos%2F01%2E%20Enero%202026%2FActividad%2006%2FTarea%201%20%2D%20Tramitar%20solicitudes%20de%20la%20Direcci%C3%B3n%20de%20Contrataci%C3%B3n&amp;listurl=https%3A%2F%2Fsecretariadistritald%2Esharepoint%2Ecom%2Fsites%2FSeguimientoPlandeAccinProyectodeInversin8225%2FDocumentos%20compartidos</t>
  </si>
  <si>
    <t>Durante el mes de febrero de 2026, la Dirección de Contratación suscribió un total de sesenta (60) contratos, distribuidos de la siguiente manera: cuarenta y nueve (49) correspondientes a Servicios Profesionales, ocho (8) a Servicios de Apoyo a la Gestión de la Entidad (servicios administrativos), dos (2) a Arrendamiento de bienes inmuebles y uno (1) clasificado como Otros Servicios.
En el marco del fortalecimiento de la gestión institucional, la Dirección de Contratación implementó una estrategia de reorganización de sus equipos de trabajo, orientada a optimizar la eficiencia en la gestión contractual y fortalecer los procesos de soporte estratégico de la dependencia. En este sentido, se estructuraron dos equipos funcionales: el equipo de Gestión Contractual, responsable de adelantar los procesos de suscripción de los contratos de la entidad, y el equipo de Gestión Estratégica, encargado del soporte administrativo de la Dirección, así como de las actividades relacionadas con el mejoramiento continuo, la administración de bases de datos y la atención de requerimientos de entes de control y demás áreas de la entidad.
Como resultado de la gestión adelantada, con corte a febrero de 2026 se han suscrito novecientos cuarenta y tres (943) contratos, distribuidos en ochocientos cincuenta y seis (856) de Servicios Profesionales, setenta y nueve (79) de Servicios de Apoyo a la Gestión, siete (7) de Arrendamiento de bienes inmuebles y uno (1) correspondiente a Otros Servicios, todos tramitados conforme a los lineamientos y procedimientos establecidos para la contratación de la entida</t>
  </si>
  <si>
    <t>https://secretariadistritald-my.sharepoint.com/shared?id=%2Fsites%2FSeguimientoPlandeAccinProyectodeInversin8225%2FDocumentos%20compartidos%2F02%2E%20Febrero%202026%2FActividad%2006&amp;listurl=https%3A%2F%2Fsecretariadistritald%2Esharepoint%2Ecom%2Fsites%2FSeguimientoPlandeAccinProyectodeInversin8225%2FDocumentos%20compartidos</t>
  </si>
  <si>
    <r>
      <t xml:space="preserve">Durante el mes de marzo de 2026, la Dirección de Contratación suscribió un total de un (1) contrato, correspondiente a la tipología de Otros Servicios.
</t>
    </r>
    <r>
      <rPr>
        <sz val="13"/>
        <rFont val="Arial"/>
        <family val="2"/>
      </rPr>
      <t xml:space="preserve">
</t>
    </r>
    <r>
      <rPr>
        <sz val="13"/>
        <color theme="1"/>
        <rFont val="Arial"/>
        <family val="2"/>
      </rPr>
      <t xml:space="preserve">En la etapa contractual, se realizaron 11 actuaciones sobre contratos suscritos, incluyendo cesiones, suspensiones, reanudaciones, prórrogas y adiciones, concentradas principalmente en contratos de prestación de servicios profesionales y de apoyo a la gestión. Por su parte, en la etapa postcontractual, se adelantaron 2 actuaciones, correspondientes a 2 liquidaciones unilaterales contribuyendo al cierre administrativo y al fortalecimiento del control sobre la ejecución contractual. Estas acciones reflejan una gestión integral orientada a la adecuada administración de los procesos contractuales durante el periodo reportado.
En el marco del fortalecimiento de la gestión institucional, la Dirección de Contratación implementó una estrategia de reorganización de sus equipos de trabajo, orientada a optimizar la eficiencia en la gestión contractual y fortalecer los procesos de soporte estratégico de la dependencia. En este sentido, se estructuraron dos equipos funcionales: el equipo de Gestión Contractual, responsable de adelantar los procesos de suscripción de los contratos de la entidad, y el equipo de Gestión Estratégica, encargado del soporte administrativo de la Dirección, así como de las actividades relacionadas con el mejoramiento continuo, la administración de bases de datos y la atención de requerimientos de entes de control y demás áreas de la entidad.
</t>
    </r>
  </si>
  <si>
    <t>https://secretariadistritald-my.sharepoint.com/shared?id=%2Fsites%2FSeguimientoPlandeAccinProyectodeInversin8225%2FDocumentos%20compartidos%2F03%2E%20Marzo%202026%2FActividad%2006&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</si>
  <si>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04%2E%20Abril%202026%2FActividad%2006%2FTarea%201%20%2D%20Tramitar%20solicitudes%20de%20la%20Direcci%C3%B3n%20de%20Contrataci%C3%B3n&amp;listurl=https%3A%2F%2Fsecretariadistritald%2Esharepoint%2Ecom%2Fsites%2FSeguimientoPlandeAccinProyectodeInversin8225%2FDocumentos%20compartidos&amp;viewid=d752019d%2D39d3%2D4d92%2D94c6%2D18fccd703545</t>
  </si>
  <si>
    <t>Fortalecer el 100% de los controles asociados al proceso de gestión financiera</t>
  </si>
  <si>
    <t>Porcentaje de controles fortalecidos en el proceso de gestión financiera.</t>
  </si>
  <si>
    <t>Durante el mes de enero se ejecutó el 100% de los controles programados asociados al mapa de riesgos del proceso financiero y contable, conforme a los procedimientos GF-PR-09 “Registrar Operaciones Contables” y GF-PR-10 “Gestión de Pagos de la Entidad”.
En el marco de dicha ejecución se realizaron conciliaciones contables y presupuestales, verificación de cifras financieras y estados financieros, revisión y validación del catálogo de cuentas frente a los lineamientos de la CGN, verificación de hechos económicos mediante los formatos establecidos, validación de liquidaciones de retenciones y descuentos en pagos, conciliación de informes tributarios y verificación oportuna del cargue de información exógena, así como el registro de operaciones contables relacionadas con medición posterior, expedición de CDP y giros de pagos cumpliendo con los requisitos establecidos en los procedimientos de la entidad.
Las evidencias correspondientes fueron cargadas en los aplicativos institucionales (KAWAK y Lucha) y soportadas mediante actas de seguimiento, garantizando trazabilidad, control y cumplimiento de los lineamientos normativos aplicables. Estas acciones permitieron fortalecer la confiabilidad de la información contable y presupuestal durante el inicio de la vigencia.</t>
  </si>
  <si>
    <t>Durante el mes de enero se ejecutó el 100% de los controles programados asociados al mapa de riesgos del proceso financiero y contable, conforme a los procedimientos GF-PR-09 “Registrar Operaciones Contables” y GF-PR-10 “Gestión de Pagos de la Entidad”.
En el marco de dicha ejecución se realizaron conciliaciones contables y presupuestales, verificación de cifras financieras y estados financieros, revisión y validación del catálogo de cuentas frente a los lineamientos de la CGN, verificación de hechos económicos mediante los formatos establecidos, validación de liquidaciones de retenciones y descuentos en pagos, conciliación de informes tributarios y verificación oportuna del cargue de información exógena, así como el registro de operaciones contables relacionadas con medición posterior, expedición de CDP y giros de pagos cumpliendo con los requisitos establecidos en los procedimientos de la entidad y la normatividad aplicable.
Las evidencias correspondientes fueron cargadas en los aplicativos institucionales (KAWAK y Lucha) y soportadas mediante actas de seguimiento, garantizando trazabilidad, control y cumplimiento de los lineamientos normativos aplicables. Estas acciones permitieron fortalecer la confiabilidad de la información contable y presupuestal durante el inicio de la vigencia.</t>
  </si>
  <si>
    <t>Ninguna</t>
  </si>
  <si>
    <t>La correcta expedición de los CDP solicitados, los giros de los pagos que cumplen con los requisitos establecidos por la entidad y la normatividad aplicable y la ejecución del 100% de los controles asociados al mapa de riesgos del proceso financiero y contable permitió fortalecer la confiabilidad y consistencia de la información contable, presupuestal y tributaria de la entidad.
Las conciliaciones, verificaciones y validaciones realizadas contribuyeron a mitigar riesgos relacionados con errores en registros contables, inconsistencias financieras, liquidaciones incorrectas y posibles incumplimientos normativos, garantizando la integridad de las cifras reportadas al cierre de la vigencia 2025 y el inicio ordenado de la vigencia 2026.
Asimismo, la documentación y cargue de evidencias en los aplicativos institucionales aseguraron trazabilidad y soporte para procesos de control interno y auditoría, fortaleciendo los mecanismos de seguimiento y control financiero.</t>
  </si>
  <si>
    <t>Durante el mes de febrero se adelantaron actividades orientadas a garantizar la adecuada gestión presupuestal, financiera y contable de la entidad. En este marco, se atendieron veintiocho (28) solicitudes de Certificados de Disponibilidad Presupuestal (CDP), las cuales fueron tramitadas y expedidas una vez surtido el proceso de revisión y validación de los controles establecidos, conforme al procedimiento GF-PR-3 Expedición de Certificado de Disponibilidad Presupuestal. Este proceso incluyó la verificación de la existencia de apropiación presupuestal, la identificación de las fuentes de financiación y la coherencia entre las solicitudes presentadas por las dependencias y los rubros presupuestales correspondientes, garantizando la disponibilidad de recursos para el desarrollo de las actividades institucionales.
Asimismo, durante el periodo se gestionaron mil trescientas noventa (1.390) solicitudes de pago radicadas en la Dirección Administrativa y Financiera, las cuales fueron objeto de revisión técnica y validación de los controles establecidos en el procedimiento GF-PR-10 Gestión de pagos de la entidad, que contempla la verificación de soportes, consistencia de la información financiera y cumplimiento de los requisitos para la autorización del pago. Como resultado de este proceso, tres (3) solicitudes fueron anuladas y diez (10) trasladadas a las áreas correspondientes para la realización de ajustes o validaciones adicionales, garantizando la correcta aplicación de los controles internos y la adecuada gestión de los recursos públicos.
De manera complementaria, se ejecutaron actividades de control asociadas a la gestión contable y financiera, dejando como evidencia los registros correspondientes en el aplicativo LUCHA. En este marco se realizaron conciliaciones contables y presupuestales y la verificación de cifras financieras mediante los formatos institucionales, incluyendo conciliaciones de cuentas por cobrar, deterioro de cartera, cuentas por pagar, cuentas de orden, conciliación Bogdata–Limay, catálogo de cuentas, conceptos de nómina y cuentas de enlace, así como la verificación de los estados financieros.
Igualmente, se adelantó la revisión de la documentación allegada para trámite de pago, la validación de retenciones y otros descuentos aplicables para proveedores y contratistas, y la verificación de los hechos económicos mediante el diligenciamiento del formato de control de información contable. Finalmente, se verificó la publicación de los estados financieros en la cartelera institucional y en la página web de la entidad, garantizando el cumplimiento de los principios de transparencia y acceso a la información financiera institucional.</t>
  </si>
  <si>
    <t>A corte 28 de febrero de 2026 se han gestionado mil doscientas treinta (1.230) solicitudes de Certificados de Disponibilidad Presupuestal (CDP). Durante el mes de enero se expidieron mil doscientos dos (1.202) certificados y en el mes de febrero veintiocho (28), todos tramitados conforme al procedimiento GF-PR-3 Expedición de Certificado de Disponibilidad Presupuestal, una vez surtido el proceso de revisión y validación de los controles establecidos. Este proceso incluyó la verificación de la existencia de apropiación presupuestal, la correcta identificación de las fuentes de financiación y la coherencia entre las solicitudes presentadas por las dependencias y los rubros presupuestales correspondientes, garantizando la disponibilidad de recursos para el desarrollo de las actividades institucionales.
En cuanto a la gestión de pagos, durante el periodo se tramitaron en total mil setecientas cincuenta (1.750) solicitudes: trescientas sesenta (360) en el mes de enero y mil trescientas noventa (1.390) en el mes de febrero. Cada una de estas solicitudes fue objeto de revisión técnica y verificación de soportes conforme a las actividades y controles establecidos en el procedimiento GF-PR-10 Gestión de Pagos de la Entidad. Como resultado de este proceso, tres (3) solicitudes fueron anuladas y diez (10) trasladadas a las áreas correspondientes para la realización de ajustes o validaciones adicionales, garantizando la correcta aplicación de los controles internos y la adecuada gestión de los recursos públicos.
Respecto a los controles asociados al proceso de gestión financiera, se ejecutaron y reportaron los controles programados para ambos meses, correspondientes a los ID 5242, 5626, 5632, 6256, 6257, 6258, 6259, 5237, 6227 y 6260, los cuales contemplan actividades de conciliación contable y presupuestal, verificación de cifras financieras, revisión de documentación para trámites de pago, validación de retenciones y descuentos, control de la información contable, registro de operaciones y verificación de la publicación de estados financieros. Estas acciones permiten fortalecer la confiabilidad, trazabilidad y transparencia de la información financiera institucional.</t>
  </si>
  <si>
    <t>Las actividades desarrolladas durante el periodo contribuyen al fortalecimiento de la gestión financiera, presupuestal y contable de la entidad, garantizando el cumplimiento de los procedimientos establecidos y la adecuada administración de los recursos públicos. La expedición oportuna de los Certificados de Disponibilidad Presupuestal permitió asegurar la existencia de apropiación presupuestal para la ejecución de compromisos institucionales, facilitando la planeación y el desarrollo de las actividades programadas por las diferentes dependencias.
Asimismo, la gestión y revisión de las solicitudes de pago permitió fortalecer los mecanismos de control interno asociados al proceso financiero, garantizando la verificación de los soportes, la correcta aplicación de los requisitos establecidos y la adecuada utilización de los recursos públicos. Estas acciones contribuyen a mejorar la eficiencia en el trámite de pagos institucionales y a asegurar que los desembolsos se realicen conforme a la normatividad vigente.
De igual manera, la ejecución de los controles asociados al proceso de gestión financiera y el registro de las evidencias en los aplicativos institucionales favorecen la trazabilidad, transparencia y confiabilidad de la información contable y presupuestal, fortaleciendo los procesos de seguimiento, control y toma de decisiones al interior de la entidad.</t>
  </si>
  <si>
    <t>Durante el mes de marzo de 2026 se desarrollaron actividades orientadas al fortalecimiento de los controles del proceso de gestión financiera, garantizando la aplicación de los lineamientos establecidos en los procedimientos institucionales. En este marco, se atendieron cuarenta y cinco (45) solicitudes de Certificados de Disponibilidad Presupuestal (CDP), las cuales fueron tramitadas conforme al procedimiento GF-PR-3, asegurando la verificación de la disponibilidad presupuestal, la correcta imputación y la validación de la información registrada, en coherencia con la planeación financiera de la entidad.
Así mismo, se gestionaron mil cuatrocientas ochenta y cuatro (1.484) solicitudes de pago radicadas en la Dirección Administrativa y Financiera, de las cuales tres (3) fueron anuladas, conforme al procedimiento GF-PR-10. Durante este proceso se garantizó la revisión de requisitos, la validación de soportes, el control de la completitud documental y la consistencia de la información, mitigando riesgos asociados a pagos improcedentes o con inconsistencias y asegurando la oportunidad en la ejecución de los recursos.
De manera complementaria, se realizó el seguimiento a los controles del proceso, evidenciando su cumplimiento en aspectos como la revisión documental para pagos y la trazabilidad de devoluciones (Controles 5626 y 5239), la generación y análisis de reportes mensuales para la identificación de pagos rechazados y el cruce de información (Controles 5628 y 5638), así como la revisión de la liquidación de pagos (Control 5632). En el componente contable, se adelantaron actividades de verificación de hechos económicos, conciliación y validación de movimientos, registros de medición posterior y conciliación entre cuentas (Controles 6256, 6258, 6259 y 5242), garantizando la confiabilidad de la información financiera.
Finalmente, se efectuó la verificación de la publicación de los estados financieros (Control 6260), la cual presentó retraso en su reporte frente a los demás controles, que se encuentran al día, evidenciando en general un adecuado nivel de cumplimiento y fortalecimiento de los controles asociados al proceso de gestión financiera.</t>
  </si>
  <si>
    <t xml:space="preserve">A corte de marzo de 2026, se han gestionado mil doscientas setenta y cinco (1.275) solicitudes de Certificados de Disponibilidad Presupuestal (CDP).Todas fueron tramitadas conforme al procedimiento GF-PR-3 “Expedición de Certificado de Disponibilidad Presupuestal”, una vez surtido el proceso de revisión y validación de los controles establecidos, incluyendo la verificación de la apropiación presupuestal, la identificación de las fuentes de financiación y la coherencia entre las solicitudes y los rubros presupuestales, garantizando la disponibilidad de recursos para la ejecución de las actividades institucionales.
En cuanto a la gestión de pagos, durante el periodo acumulado se han tramitado tres mil doscientas treinta y cuatro (3.234) solicitudes. Como resultado del proceso de revisión técnica y validación de soportes conforme al procedimiento GF-PR-10 “Gestión de pagos de la entidad”, se han anulado seis (6) solicitudes y se han gestionado traslados para ajustes y validaciones adicionales, asegurando la aplicación de los controles internos y la adecuada administración de los recursos financieros.
Respecto a los controles asociados al proceso de gestión financiera, durante el periodo se ha dado cumplimiento a las actividades programadas, incluyendo la revisión documental para pagos, la generación y análisis de reportes financieros, la conciliación y verificación de movimientos contables, el registro de operaciones y la validación de la información financiera. Estas acciones han permitido fortalecer la trazabilidad, confiabilidad y oportunidad de la información, así como mitigar riesgos asociados a inconsistencias en los registros y a la ejecución de pagos improcedentes. </t>
  </si>
  <si>
    <t>El fortalecimiento de los controles en el proceso de gestión financiera ha permitido garantizar una adecuada administración de los recursos públicos, asegurando que tanto la expedición de Certificados de Disponibilidad Presupuestal como la gestión de pagos se realicen conforme a los lineamientos normativos y procedimientos establecidos. Esto contribuye a minimizar riesgos asociados a inconsistencias en la información, pagos improcedentes o compromisos sin respaldo presupuestal.
Así mismo, la aplicación sistemática de controles ha mejorado la trazabilidad y confiabilidad de la información financiera, facilitando la verificación de las operaciones, la identificación oportuna de alertas y la toma de decisiones informadas por parte de las áreas responsables.
Adicionalmente, el seguimiento continuo y la ejecución de actividades de conciliación, validación y control fortalecen la transparencia en la gestión institucional, promueven la eficiencia en los procesos y contribuyen al cumplimiento de los objetivos financieros y administrativos de la entidad.</t>
  </si>
  <si>
    <t>Durante el mes de abril se atendieron ciento nueve (109) solicitudes de Certificados de Disponibilidad Presupuestal (CDP), las cuales fueron expedidas conforme al procedimiento GF-PR-3, una vez surtidos los controles de verificación establecidos. De igual manera, se gestionaron 1.353 solicitudes de pago radicadas en la Dirección Administrativa y Financiera, las cuales fueron tramitadas en cumplimiento del procedimiento GF-PR-10 y de los controles asociados al proceso de gestión financiera, garantizando la revisión documental, validación y trazabilidad de las obligaciones.
En este marco, se dio cumplimiento a la ejecución de los controles programados del proceso de gestión financiera (ID 5626, 5628, 5632, 5638, 6256, 6258, 6259, 6260, 5239 y 5242), fortaleciendo la aplicación sistemática de los puntos de verificación definidos para la revisión de pagos, conciliaciones contables, validación de registros financieros y publicación de información. Lo anterior contribuye al fortalecimiento del control interno del proceso, la mejora de la trazabilidad de las operaciones financieras y la confiabilidad de la información presupuestal y contable de la entidad.</t>
  </si>
  <si>
    <t>A corte 30 de abril de 2026, se han gestionado mil trescientas ochenta y cuatro (1.384) solicitudes de Certificados de Disponibilidad Presupuestal (CDP), las cuales fueron tramitadas conforme al procedimiento GF-PR-3 “Expedición de Certificado de Disponibilidad Presupuestal”, una vez surtido el proceso de revisión y validación de los controles establecidos. Este proceso incluyó la verificación de la apropiación presupuestal, la disponibilidad de recursos, la correcta imputación de los rubros y la coherencia entre las solicitudes y la estructura presupuestal vigente, garantizando la viabilidad financiera de las operaciones institucionales.
En cuanto a la gestión de pagos, durante el periodo acumulado se han tramitado cuatro mil quinientas ochenta y siete (4.587) solicitudes, las cuales fueron procesadas conforme al procedimiento GF-PR-10 “Gestión de pagos de la entidad”. Como resultado de la aplicación de los controles de revisión documental, validación de soportes y verificación de requisitos, se registraron seis (6) solicitudes anuladas y diez (10) trasladadas para ajustes y validaciones adicionales, asegurando la adecuada depuración de la información y la correcta administración de los recursos financieros.
Respecto a los controles del proceso de gestión financiera, a corte abril se dio cumplimiento a los controles programados para el periodo enero a marzo de 2026, correspondientes a los identificados con los ID 5237, 5242, 5632, 6227, 6256, 6257, 6258, 6259, 5626, 6260, 5628, 5638 y 5239. La ejecución de estos controles permitió fortalecer la revisión documental de pagos, la validación de liquidaciones, el cruce y conciliación de información financiera, el registro contable de las operaciones, así como la verificación y publicación de la información financiera institucional. En conjunto, estas acciones han contribuido al fortalecimiento de la trazabilidad, confiabilidad y consistencia de la información financiera, así como a la mitigación de riesgos asociados a errores en registros, inconsistencias contables y pagos no conformes.</t>
  </si>
  <si>
    <t>El fortalecimiento de los controles asociados al proceso de gestión financiera ha permitido garantizar la adecuada administración y trazabilidad de los recursos públicos, asegurando que la expedición de Certificados de Disponibilidad Presupuestal y la gestión de pagos se realicen conforme a los lineamientos y procedimientos establecidos, contribuyendo a minimizar riesgos, fortalecer la transparencia institucional, mejorar la confiabilidad de la información financiera y facilitar la toma de decisiones oportunas por parte de las áreas responsables.</t>
  </si>
  <si>
    <t>Expedir los certificados presupuestales solicitados a la Dirección Administrativa y Financiera</t>
  </si>
  <si>
    <t>Gestionar los pagos radicados a la Dirección Administrativa y Financiera que cumplan con los requisitos establecidos</t>
  </si>
  <si>
    <t>Ejecutar el 100% de los controles programados en el periodo de reporte</t>
  </si>
  <si>
    <t>En el mes de enero se atendieron 1.202 solicitudes de Certificados de Disponibilidad Presupuestal (CDP), los cuales fueron expedidos una vez surtido el proceso de revisión y validación de requisitos conforme al procedimiento GF-PR-3 “Expedición de Certificado de Disponibilidad Presupuestal”.
La gestión realizada garantizó la verificación de la existencia de apropiación presupuestal, la correcta imputación al rubro correspondiente y el cumplimiento de los controles establecidos, asegurando trazabilidad, oportunidad y soporte técnico a los procesos contractuales y administrativos adelantados por la entidad.
Asimismo, se efectuó el registro y control de los certificados expedidos, permitiendo mantener actualizada la información presupuestal y contribuir a la adecuada ejecución de los recursos durante el inicio de la vigencia.</t>
  </si>
  <si>
    <t>En el mes de enero se gestionaron 360 pagos, de conformidad con las solicitudes radicadas en la Dirección Administrativa y Financiera, una vez surtido el trámite de revisión y validación de requisitos establecidos en el procedimiento GF-PR-10 “Gestión de pagos de la entidad”.
La gestión adelantada incluyó la verificación documental, el cumplimiento de los requisitos contractuales y presupuestales, la correcta imputación contable y la aplicación de los controles internos definidos, garantizando la oportunidad en los desembolsos y la trazabilidad de las operaciones financieras. Asimismo, se aseguró la actualización de los registros correspondientes, contribuyendo a la adecuada ejecución presupuestal y al cierre ordenado de las obligaciones durante el inicio de la vigencia.</t>
  </si>
  <si>
    <t>Durante el periodo de reporte se ejecutó el 100% de los controles asociados al mapa de riesgos del proceso financiero y contable, conforme a los procedimientos GF-PR-09 “Registrar Operaciones Contables” y GF-PR-10 “Gestión de Pagos de la Entidad”.
Se realizó el seguimiento y verificación del cumplimiento de los controles programados, dejando evidencia en las mesas de trabajo y actas correspondientes cargadas en aplicativos institucionales como KAWAK y Lucha. Entre las acciones desarrolladas se encuentran:
Conciliaciones contables y presupuestales (cuentas por cobrar, deterioro, cuentas por pagar, cuentas de orden, almacén, cuentas de enlace, catálogo de cuentas, nómina y cruces Bogdata/Limay).
Verificación de cifras financieras y estados financieros.
Revisión del catálogo de cuentas y validación frente a lineamientos de la CGN.
Verificación de hechos económicos mediante los formatos establecidos.
Validación de la liquidación de retenciones y descuentos en pagos a proveedores y contratistas.
Conciliación de informes tributarios y verificación oportuna del cargue de información exógena.
Registro de operaciones contables relacionadas con medición posterior.
La ejecución de estos controles permitió mitigar los riesgos identificados en el proceso financiero, fortalecer la confiabilidad de la información contable y presupuestal, y garantizar la trazabilidad y cumplimiento de los lineamientos normativos aplicables.</t>
  </si>
  <si>
    <t>https://secretariadistritald-my.sharepoint.com/shared?id=%2Fsites%2FSeguimientoPlandeAccinProyectodeInversin8225%2FDocumentos%20compartidos%2F01%2E%20Enero%202026%2FActividad%2007%2FTarea%201%20%2D%20Solicitar%20CDP&amp;listurl=https%3A%2F%2Fsecretariadistritald%2Esharepoint%2Ecom%2Fsites%2FSeguimientoPlandeAccinProyectodeInversin8225%2FDocumentos%20compartidos</t>
  </si>
  <si>
    <t>https://secretariadistritald-my.sharepoint.com/shared?id=%2Fsites%2FSeguimientoPlandeAccinProyectodeInversin8225%2FDocumentos%20compartidos%2F01%2E%20Enero%202026%2FActividad%2007%2FTarea%202%20%2D%20Gestionar%20pagos%20radicados%20a%20la%20DAF&amp;listurl=https%3A%2F%2Fsecretariadistritald%2Esharepoint%2Ecom%2Fsites%2FSeguimientoPlandeAccinProyectodeInversin8225%2FDocumentos%20compartidos</t>
  </si>
  <si>
    <t>https://secretariadistritald-my.sharepoint.com/shared?id=%2Fsites%2FSeguimientoPlandeAccinProyectodeInversin8225%2FDocumentos%20compartidos%2F01%2E%20Enero%202026%2FActividad%2007%2FTarea%203%20%2D%20Ejecutar%20el%20100%25%20de%20las%20actividades&amp;listurl=https%3A%2F%2Fsecretariadistritald%2Esharepoint%2Ecom%2Fsites%2FSeguimientoPlandeAccinProyectodeInversin8225%2FDocumentos%20compartidos&amp;viewid=d752019d%2D39d3%2D4d92%2D94c6%2D18fccd703545</t>
  </si>
  <si>
    <t>Durante el mes de febrero se atendieron veintiocho (28) solicitudes de Certificados de Disponibilidad Presupuestal (CDP), las cuales fueron tramitadas y expedidas una vez surtido el proceso de revisión y validación de los controles establecidos, conforme a lo dispuesto en el procedimiento GF-PR-3 Expedición de Certificado de Disponibilidad Presupuestal. Este proceso incluyó la verificación de la existencia de apropiación presupuestal, la correcta identificación de las fuentes de financiación y la revisión de la coherencia entre las solicitudes presentadas por las dependencias y los rubros presupuestales correspondientes.
La atención oportuna de estas solicitudes permitió garantizar la disponibilidad de recursos para el desarrollo de las actividades institucionales y la ejecución de compromisos contractuales, contribuyendo al adecuado manejo de los recursos públicos y al cumplimiento de la normatividad presupuestal vigente. Asimismo, este proceso fortaleció los mecanismos de control y trazabilidad en la gestión financiera de la entidad, asegurando que la expedición de los certificados se realice de manera organizada, transparente y conforme a los lineamientos establecidos en el Sistema Integrado de Gestión.</t>
  </si>
  <si>
    <t>Durante el mes de febrero se gestionaron mil trescientas noventa (1.390) solicitudes de pago radicadas en la Dirección Administrativa y Financiera. Cada una de estas solicitudes fue objeto del proceso de revisión técnica y verificación de los controles establecidos, conforme al procedimiento GF-PR-10 Gestión de pagos de la entidad, el cual contempla la validación de los soportes, la consistencia de la información financiera y el cumplimiento de los requisitos necesarios para la autorización del pago.
Como resultado de este proceso, tres (3) solicitudes fueron anuladas y diez (10) trasladadas a las áreas correspondientes para los ajustes o validaciones requeridas, garantizando así la correcta aplicación de los controles internos y la adecuada gestión de los recursos públicos. Estas acciones contribuyen a fortalecer la transparencia, la trazabilidad y la eficiencia en el trámite de pagos institucionales, asegurando que los desembolsos se realicen de acuerdo con la normatividad vigente y los lineamientos establecidos en el Sistema Integrado de Gestión.</t>
  </si>
  <si>
    <t>Durante el periodo reportado se ejecutaron las actividades de control asociadas a la gestión contable y financiera de la entidad, dejando como soporte los registros y evidencias correspondientes en el aplicativo LUCHA. En el marco del control Id 5242, se realizaron las conciliaciones contables y presupuestales y la verificación de la cifra financiera mediante el formato GF-FO-18, incluyendo la conciliación de cuentas por cobrar, deterioro de cuentas por cobrar, cuentas por pagar, cuentas de orden, almacén, conciliación Bogdata–Limay, conciliación del catálogo de cuentas, conceptos de nómina, cuentas de enlace y verificación de estados financieros.
Asimismo, en el control Id 5626 se efectuó la revisión de la documentación allegada para trámite de pago a la Dirección Administrativa y Financiera correspondiente al mes de enero de 2026, verificando el cumplimiento de los requisitos y soportes necesarios para su trámite.
En relación con el control Id 5632, se validó la correcta liquidación de retenciones y otros descuentos aplicables, así como la afectación contable correspondiente para el pago de proveedores y contratistas, de acuerdo con lo establecido en el procedimiento GF-FO-10 Gestión de pagos de la entidad, numeral 14.
De igual manera, en el control Id 6256 se realizó la verificación de los hechos económicos mediante el diligenciamiento del formato GF-FO-20 Control de información contable, garantizando la consistencia y registro adecuado de la información contable institucional.
En el control Id 6258 se adelantaron nuevamente conciliaciones contables y presupuestales registradas en el aplicativo LUCHA, incluyendo conciliaciones de cuentas por cobrar, deterioro de cartera, cuentas por pagar, cuentas de orden, conciliación Bogdata–Limay, catálogo de cuentas, conceptos de nómina y cuentas de enlace, así como la verificación de los estados financieros y el informe de inventario de bienes devolutivos y de consumo controlado, junto con el registro de depreciaciones correspondientes.
Por su parte, en el control Id 6259 se evidenció la realización de los registros de medición posterior mediante los comprobantes contables generados durante el mes de diciembre de 2025. Finalmente, en el control Id 6260 se verificó la publicación de los estados financieros en la cartelera institucional y en la página web de la entidad, dejando como soporte los formatos GF-FO-30 y GF-FO-31.</t>
  </si>
  <si>
    <t>https://secretariadistritald-my.sharepoint.com/shared?id=%2Fsites%2FSeguimientoPlandeAccinProyectodeInversin8225%2FDocumentos%20compartidos%2F02%2E%20Febrero%202026%2FActividad%2007%2FTarea%201%20%2D%20Solicitar%20CDP&amp;listurl=https%3A%2F%2Fsecretariadistritald%2Esharepoint%2Ecom%2Fsites%2FSeguimientoPlandeAccinProyectodeInversin8225%2FDocumentos%20compartidos</t>
  </si>
  <si>
    <t>https://secretariadistritald-my.sharepoint.com/shared?id=%2Fsites%2FSeguimientoPlandeAccinProyectodeInversin8225%2FDocumentos%20compartidos%2F02%2E%20Febrero%202026%2FActividad%2007%2FTarea%202%20%2D%20Gestionar%20pagos%20radicados%20a%20la%20DAF&amp;listurl=https%3A%2F%2Fsecretariadistritald%2Esharepoint%2Ecom%2Fsites%2FSeguimientoPlandeAccinProyectodeInversin8225%2FDocumentos%20compartidos</t>
  </si>
  <si>
    <t>https://secretariadistritald-my.sharepoint.com/shared?id=%2Fsites%2FSeguimientoPlandeAccinProyectodeInversin8225%2FDocumentos%20compartidos%2F02%2E%20Febrero%202026%2FActividad%2007%2FTarea%203%20%2D%20Ejecutar%20el%20100%25%20de%20las%20actividades&amp;listurl=https%3A%2F%2Fsecretariadistritald%2Esharepoint%2Ecom%2Fsites%2FSeguimientoPlandeAccinProyectodeInversin8225%2FDocumentos%20compartidos&amp;viewid=d752019d%2D39d3%2D4d92%2D94c6%2D18fccd703545</t>
  </si>
  <si>
    <t>En el mes de marzo se atendieron cuarenta y cinco (45) solicitudes de Certificados de Disponibilidad Presupuestal (CDP), las cuales fueron tramitadas conforme al procedimiento GF-PR-3 “Expedición de Certificado de Disponibilidad Presupuestal”.
Durante este proceso, se garantizó la aplicación de los controles establecidos, mediante la verificación de la disponibilidad presupuestal, la validación de la información registrada en las solicitudes y la revisión de la correcta imputación presupuestal, asegurando la coherencia con la planeación financiera de la entidad.
Así mismo, se efectuó control sobre la completitud de los soportes y el cumplimiento de los requisitos definidos, lo que permitió mitigar riesgos asociados a la expedición de CDP sin respaldo presupuestal o con inconsistencias en su registro. Como resultado, la expedición de los certificados se realizó de manera oportuna y conforme a la normatividad vigente, contribuyendo al fortalecimiento de los controles del proceso de gestión financiera.</t>
  </si>
  <si>
    <t>En el mes de marzo se gestionaron mil cuatrocientas ochenta y cuatro (1.484) solicitudes de pago radicadas en la Dirección Administrativa y Financiera, de las cuales tres (3) fueron anuladas durante el proceso.
Las solicitudes de pago fueron tramitadas conforme al procedimiento GF-PR-10 “Gestión de pagos de la entidad”, garantizando la aplicación de los controles establecidos, mediante la verificación de requisitos, la validación de soportes, la revisión de la correcta imputación presupuestal y la consistencia de la información registrada.
Así mismo, se efectuó control sobre la completitud documental y el cumplimiento de los lineamientos definidos, lo que permitió mitigar riesgos asociados a pagos improcedentes o con inconsistencias. Como resultado, se aseguró la adecuada gestión de los recursos financieros, la oportunidad en los pagos y el cumplimiento de la normatividad vigente, contribuyendo al fortalecimiento de los controles del proceso de gestión financiera.</t>
  </si>
  <si>
    <t>Durante el mes de marzo de 2026 se realizó el seguimiento a los controles asociados al proceso de gestión financiera, evidenciando su cumplimiento conforme a los lineamientos establecidos. En este sentido, se verificó la revisión de la documentación para el pago de obligaciones y compromisos (Controles 5626 y 5239), garantizando su concordancia con los requisitos contractuales y normativos, así como la trazabilidad de las devoluciones. Así mismo, se generaron y analizaron los reportes mensuales de pago (Controles 5628 y 5638), permitiendo identificar pagos rechazados, validar inconsistencias y gestionar su respectivo recargue, además de efectuar el cruce de información con otros reportes institucionales.
De igual forma, se realizó la revisión de la liquidación de los pagos (Control 5632) y, en el componente contable, se adelantó la verificación de los hechos económicos (Control 6256), la conciliación y validación de movimientos contables (Controles 6258 y 5242), así como el registro de la medición posterior (Control 6259), asegurando la integridad y confiabilidad de la información financiera.
Finalmente, se efectuó la verificación de la publicación de los estados financieros en los canales definidos (Control 6260), el cual presentó retraso en su reporte frente a los demás controles, que se encuentran al día, evidenciando en general un adecuado nivel de cumplimiento en el seguimiento del proceso.</t>
  </si>
  <si>
    <t>https://secretariadistritald.sharepoint.com/sites/SeguimientoPlandeAccinProyectodeInversin8225/Documentos%20compartidos/Forms/AllItems.aspx?id=%2Fsites%2FSeguimientoPlandeAccinProyectodeInversin8225%2FDocumentos%20compartidos%2F03%2E%20Marzo%202026%2FActividad%2007%2FTarea%201%20%2D%20Solicitar%20CDP&amp;p=true&amp;ga=1</t>
  </si>
  <si>
    <t>https://secretariadistritald.sharepoint.com/sites/SeguimientoPlandeAccinProyectodeInversin8225/Documentos%20compartidos/Forms/AllItems.aspx?id=%2Fsites%2FSeguimientoPlandeAccinProyectodeInversin8225%2FDocumentos%20compartidos%2F03%2E%20Marzo%202026%2FActividad%2007%2FTarea%202%20%2D%20Gestionar%20pagos%20radicados%20a%20la%20DAF&amp;p=true&amp;ga=1</t>
  </si>
  <si>
    <t>https://secretariadistritald.sharepoint.com/sites/SeguimientoPlandeAccinProyectodeInversin8225/Documentos%20compartidos/Forms/AllItems.aspx?id=%2Fsites%2FSeguimientoPlandeAccinProyectodeInversin8225%2FDocumentos%20compartidos%2F03%2E%20Marzo%202026%2FActividad%2007%2FTarea%203%20%2D%20Ejecutar%20el%20100%25%20de%20las%20actividades&amp;p=true&amp;ga=1</t>
  </si>
  <si>
    <t>En el mes de abril se atendieron ciento nueve (109) solicitudes de Certificado de Disponibilidad Presupuestal (CDP), las cuales fueron revisadas y expedidas conforme a los controles establecidos en el procedimiento GF-PR-3 “Expedición de Certificado de Disponibilidad Presupuestal”. Lo anterior permitió fortalecer los controles asociados al proceso de gestión financiera, garantizando la validación presupuestal, trazabilidad y adecuada ejecución de los recursos institucionales conforme a los lineamientos y procedimientos internos establecidos.</t>
  </si>
  <si>
    <t>En el mes de abril se gestionaron mil trescientas cincuenta y tres (1.353) solicitudes de pago radicadas en la Dirección Administrativa y Financiera, las cuales fueron tramitadas una vez surtidos los procesos de revisión y controles establecidos en el procedimiento GF-PR-10 “Gestión de pagos de la entidad”. Lo anterior contribuyó al fortalecimiento de los controles asociados al proceso de gestión financiera, garantizando la correcta validación, trazabilidad y oportunidad en la ejecución de los pagos institucionales.</t>
  </si>
  <si>
    <t>Se ejecutaron los controles del proceso gestión financiera programados para el mes de abril  los cuales se listan a continuación: 5626: Revisar la documentación allegada para el pago de las obligaciones o compromisos, de acuerdo con el contrato y los requisitos de ley; 5628: Generar reportes de pago mensual, identificando la existencia de pagos rechazado para validar y generar el nuevo cargue; 5632: Efectuar la revisión de la liquidación de los pagos; 5638: Realizar la generación del reporte de pago mensual para efectuar el cruce de información con otros informes propios de la entidad; 6256: Realizar la verificación de los hechos económicos a través del diligenciamiento del Formato dispuesto; 6258: Conciliar y verificar movimientos contables; 6259: Realizar los registros contables relacionados con la medición posterior; 6260: Verificar la publicación de los estados financieros en cartelera y página web; 5242: Realizar la Conciliación entre cuentas.</t>
  </si>
  <si>
    <t>https://secretariadistritald-my.sharepoint.com/shared?id=%2Fsites%2FSeguimientoPlandeAccinProyectodeInversin8225%2FDocumentos%20compartidos%2F04%2E%20Abril%202026%2FActividad%2007%2FTarea%201%20%2D%20Solicitar%20CDP&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</si>
  <si>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04%2E%20Abril%202026%2FActividad%2007%2FTarea%202%20%2D%20Gestionar%20pagos%20radicados%20a%20la%20DAF&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</si>
  <si>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04%2E%20Abril%202026%2FActividad%2007%2FTarea%203%20%2D%20Ejecutar%20el%20100%25%20de%20las%20actividades&amp;listurl=https%3A%2F%2Fsecretariadistritald%2Esharepoint%2Ecom%2Fsites%2FSeguimientoPlandeAccinProyectodeInversin8225%2FDocumentos%20compartidos&amp;viewid=d752019d%2D39d3%2D4d92%2D94c6%2D18fccd703545</t>
  </si>
  <si>
    <t>Fortalecer el 100% de las herramientas para el seguimiento a de los planes, políticas públicas, proyectos y presupuesto asociados a la inversión de la entidad</t>
  </si>
  <si>
    <t>Documentos de planeación</t>
  </si>
  <si>
    <t>Porcentaje de las herramientas para el seguimiento a de los planes, políticas públicas, proyectos y presupuesto asociados a la inversión de la entidad fortalecidas</t>
  </si>
  <si>
    <t>Durante el mes de enero se adelantaron acciones orientadas al seguimiento y articulación de los instrumentos de planeación institucional, políticas públicas y proyectos de inversión, en el marco del Modelo Integrado de Planeación y Gestión (MIPG).
Se realizó el monitoreo y elaboración de los informes de seguimiento al Plan de Acción Institucional, al Programa de Transparencia y Ética Pública y a la gestión de los riesgos institucionales, verificando el avance en el cumplimiento de metas y acciones programadas. De igual manera, se efectuó el envío oportuno de los reportes de seguimiento con corte a diciembre de 2025 correspondientes a las políticas públicas en las que la entidad reporta, garantizando la consolidación y trazabilidad de la información.
En relación con los proyectos de inversión, se adelantó el acompañamiento técnico a las dependencias en la revisión y retroalimentación de los seguimientos a diciembre, la formulación de los planes de acción 2026 y el trámite de modificaciones presupuestales, así como el registro y actualización de la información en la plataforma SEGPLAN y la publicación en el enlace de transparencia.
Estas acciones permitieron fortalecer la articulación entre planeación, seguimiento y control, asegurando coherencia en la información reportada y dando inicio ordenado a la vigencia 2026.</t>
  </si>
  <si>
    <t>En el marco del Proyecto 8225 – Mejoramiento del modelo de operación por procesos, durante el mes de enero se consolidó el cierre técnico de la vigencia 2025 y se habilitaron los instrumentos de planeación para la vigencia 2026, garantizando continuidad, coherencia y articulación en la gestión institucional.
Las acciones desarrolladas comprendieron la consolidación y reporte de avances de las políticas públicas en las que la entidad participa, la revisión y publicación de los planes institucionales, así como el acompañamiento y seguimiento a los proyectos de inversión y su componente presupuestal. Esto permitió fortalecer la planeación institucional, asegurar la trazabilidad de la información entre vigencias y mantener la integración entre planeación, gestión y control en el marco del MIPG.</t>
  </si>
  <si>
    <t>Durante el mes de febrero, la Oficina Asesora de Planeación adelantó acciones orientadas al fortalecimiento del seguimiento y la articulación institucional en el marco del Modelo Integrado de Planeación y Gestión (MIPG). En este contexto, se desarrolló la Mesa de Enlaces MIPG con las dependencias de la entidad, espacio técnico en el que se socializaron lineamientos, responsabilidades y orientaciones relacionadas con la implementación del modelo, el seguimiento a los planes institucionales derivados del Decreto 612 de 2018, el Programa de Transparencia y Ética Pública y el cronograma de actividades para la vigencia 2026. Asimismo, se brindaron orientaciones técnicas sobre actualización documental de procesos, gestión de planes de mejoramiento, administración de riesgos institucionales y diligenciamiento del Índice de Desempeño Institucional a través del FURAG, promoviendo la corresponsabilidad de las áreas en la generación de evidencias y en el cierre de brechas de gestión.
De manera complementaria, se realizó el envío oportuno de los reportes de seguimiento con corte a diciembre de 2025 correspondientes a los planes de acción de las políticas públicas en las que la Secretaría Distrital de la Mujer tiene productos a su cargo, entre ellas Acción Climática, Afro-Palenquero, Familias, Indígenas, LGBTI, Raizal, Rrom, Ruralidad y Vejez, cumpliendo con los tiempos establecidos por los sectores líderes y evitando incumplimientos frente a los requerimientos de reporte para el cierre de la vigencia 2025.
Adicionalmente, se dio cumplimiento al seguimiento de los trece (13) proyectos de inversión de la entidad, mediante el acompañamiento técnico a las dependencias responsables, la revisión técnica y presupuestal de los requerimientos asociados a su ejecución y el apoyo en el reporte de seguimiento a enero de los planes de acción. Asimismo, se adelantó el trámite de modificaciones presupuestales y el monitoreo al comportamiento del presupuesto tanto de la vigencia actual como de las reservas presupuestales, contribuyendo al uso eficiente de los recursos y al cumplimiento de las metas institucionales programadas.</t>
  </si>
  <si>
    <t>Con corte a febrero de 2026, la Oficina Asesora de Planeación ha adelantado acciones orientadas al seguimiento, articulación y fortalecimiento de los instrumentos de planeación institucional, políticas públicas y proyectos de inversión, en el marco del Modelo Integrado de Planeación y Gestión (MIPG). Durante este periodo se realizó el monitoreo y elaboración de los informes de seguimiento al Plan de Acción Institucional, al Programa de Transparencia y Ética Pública y a la gestión de los riesgos institucionales, verificando el avance en el cumplimiento de las metas y acciones programadas y garantizando la trazabilidad de la información reportada por las dependencias.
De igual manera, se efectuó el envío oportuno de los reportes de seguimiento con corte a diciembre de 2025 correspondientes a los planes de acción de las políticas públicas en las que la Secretaría Distrital de la Mujer tiene productos a su cargo, entre ellas Acción Climática, Afro-Palenquero, Familias, Indígenas, LGBTI, Raizal, Rrom, Ruralidad y Vejez, dando cumplimiento a los tiempos establecidos por los sectores líderes y evitando incumplimientos en el cierre de la vigencia 2025.
Asimismo, se desarrollaron espacios de articulación institucional como la Mesa de Enlaces MIPG, en la que se socializaron lineamientos, responsabilidades y cronograma de actividades para la vigencia 2026, así como orientaciones relacionadas con la actualización documental de procesos, la gestión de planes de mejoramiento, la administración de riesgos institucionales y el diligenciamiento del Índice de Desempeño Institucional a través del FURAG.
En relación con los proyectos de inversión, se ha brindado acompañamiento técnico a las dependencias responsables en la revisión y retroalimentación de los seguimientos, la formulación de los planes de acción 2026, el reporte de avances en la plataforma SEGPLAN y la gestión de modificaciones presupuestales, así como el seguimiento al comportamiento del presupuesto de la vigencia y de las reservas. Estas acciones han permitido fortalecer la articulación entre planeación, seguimiento y control, garantizando coherencia en la información reportada y contribuyendo al cumplimiento de las metas institucionales programadas para la vigencia.</t>
  </si>
  <si>
    <t>Las acciones adelantadas durante el periodo contribuyen al fortalecimiento de los procesos de planeación, seguimiento y evaluación institucional, al garantizar la consolidación oportuna y la trazabilidad de la información asociada a los planes institucionales, las políticas públicas y los proyectos de inversión de la entidad. El monitoreo permanente a los instrumentos de planeación y a la gestión de riesgos permite identificar oportunamente avances, alertas y oportunidades de mejora en la ejecución de las metas programadas.
Asimismo, los espacios de articulación institucional, como la Mesa de Enlaces MIPG, fortalecen la coordinación entre las dependencias y promueven la corresponsabilidad en la implementación del Modelo Integrado de Planeación y Gestión (MIPG), facilitando la generación de evidencias, el cierre de brechas de gestión y el cumplimiento de los lineamientos establecidos a nivel distrital y nacional.
De igual manera, el acompañamiento técnico a las áreas en la gestión y seguimiento de los proyectos de inversión y en la gestión presupuestal contribuye a mejorar la calidad de la información reportada, optimizar la toma de decisiones y garantizar el uso eficiente de los recursos públicos, favoreciendo el cumplimiento de las metas institucionales y el adecuado desarrollo de las acciones orientadas al cumplimiento de la misión de la entidad.</t>
  </si>
  <si>
    <t>Durante el mes de marzo de 2026, se realizó el seguimiento a la ejecución de los planes institucionales, mediante la revisión, análisis y retroalimentación de los avances reportados por las dependencias en el marco del Plan de Acción Institucional, el Programa de Transparencia y Ética Pública y los instrumentos asociados a la gestión institucional. En este proceso, se validaron contenidos estratégicos, indicadores y ejecución presupuestal, así como los seguimientos a los planes de acción con corte a febrero, generando recomendaciones orientadas a mejorar la calidad, coherencia y trazabilidad de la información reportada.
Durante el mes de marzo de 2026 se realizaron ajustes a los reportes correspondientes al cuarto trimestre de 2025 de las políticas públicas en las que la entidad tiene participación, entre ellas Acción Climática, Población Afrocolombiana, Pueblos Indígenas, LGBTI, Infancia, Vejez y Lucha contra la Trata de Personas. En total, se efectuaron 46 ajustes, correspondientes a la revisión, corrección y actualización de la información registrada en los instrumentos de seguimiento, garantizando la consistencia, calidad y oportunidad de los datos reportados, en cumplimiento de los lineamientos establecidos por los sectores líderes.
De manera complementaria, se estructuró y socializó la primera versión del tablero de control para el seguimiento a los proyectos de inversión y su presupuesto asociado, el cual fue presentado el 24 de marzo y compartido el 31 de marzo para validación y retroalimentación por parte de las dependencias.
Finalmente, se brindó acompañamiento técnico a las dependencias en la revisión, orientación y trámite de requerimientos asociados a los trece (13) proyectos de inversión, incluyendo la gestión de modificaciones presupuestales, el seguimiento a la ejecución de la vigencia y las reservas. Adicionalmente, se socializó el nuevo formato para modificaciones presupuestales y se gestionó la publicación de los seguimientos en el enlace de transparencia institucional, garantizando el acceso a la información y fortaleciendo los mecanismos de control.</t>
  </si>
  <si>
    <t>Con corte a marzo de 2026, la Oficina Asesora de Planeación ha continuado adelantando acciones orientadas al seguimiento, articulación y fortalecimiento de los instrumentos de planeación institucional, políticas públicas y proyectos de inversión, en el marco del Modelo Integrado de Planeación y Gestión (MIPG). Durante el periodo se realizó el monitoreo y la elaboración de los informes de seguimiento al Plan de Acción Institucional, al Programa de Transparencia y Ética Pública y a la gestión de los riesgos institucionales, verificando el avance en el cumplimiento de las metas y acciones programadas y garantizando la trazabilidad de la información reportada por las dependencias.
De igual manera, se garantizó el envío oportuno de los reportes de seguimiento con corte a diciembre de 2025 correspondientes a los planes de acción de las políticas públicas en las que la Secretaría Distrital de la Mujer tiene productos a su cargo, entre ellas Acción Climática, Comunidad Afrocolombiana, Pueblos Indígenas, Infancia, LGBTI, Lucha contra la Trata y Vejez, dando cumplimiento a los tiempos establecidos por los sectores líderes y evitando incumplimientos en el cierre de la vigencia 2025.
Asimismo, se continuó con el desarrollo de espacios de articulación institucional como la Mesa de Enlaces MIPG, en los que se socializaron lineamientos, responsabilidades y cronograma de actividades para la vigencia 2026, así como orientaciones relacionadas con la actualización documental de procesos, la gestión de planes de mejoramiento, la administración de riesgos institucionales y el diligenciamiento del Índice de Desempeño Institucional a través del FURAG.
En relación con los proyectos de inversión, se fortaleció el acompañamiento técnico a las dependencias responsables mediante la revisión y retroalimentación de los seguimientos a los planes de acción, el trámite de modificaciones presupuestales y el seguimiento a la ejecución del presupuesto de la vigencia y de las reservas. De manera complementaria, se avanzó en la construcción y socialización de la primera versión del tablero de control para el monitoreo de los proyectos de inversión y su presupuesto asociado, el cual fue puesto a disposición de los enlaces para su validación y mejora continua.
Estas acciones han permitido consolidar el seguimiento institucional, fortalecer la articulación entre las dependencias y mejorar la disponibilidad de información para la toma de decisiones, contribuyendo al cumplimiento de las metas y al fortalecimiento de la gestión pública bajo criterios de eficiencia, transparencia y control.</t>
  </si>
  <si>
    <t>El fortalecimiento del seguimiento institucional permite mejorar la trazabilidad, control y verificación del cumplimiento de metas, indicadores y acciones programadas, asegurando una gestión más ordenada y orientada a resultados. Así mismo, la consolidación de información a través de los diferentes instrumentos de planeación facilita la toma de decisiones oportunas y basadas en evidencia, permitiendo identificar alertas y oportunidades de mejora en la ejecución de los planes institucionales.
Adicionalmente, el acompañamiento técnico a las dependencias y la articulación entre los distintos procesos contribuyen a optimizar la gestión de los proyectos de inversión y del presupuesto asociado, garantizando mayor coherencia en la información reportada y eficiencia en la ejecución de los recursos. De igual manera, la implementación de herramientas como el tablero de control fortalece el monitoreo continuo y la visualización de la información estratégica.
Finalmente, el cumplimiento oportuno de los reportes y la publicación de la información en los canales institucionales promueven la transparencia, la rendición de cuentas y el acceso a la información, fortaleciendo la confianza en la gestión pública y el cumplimiento de los lineamientos del Modelo Integrado de Planeación y Gestión (MIPG).</t>
  </si>
  <si>
    <t>Durante el mes de abril se realizó el seguimiento, revisión y consolidación de información relacionada con los planes institucionales, políticas públicas y proyectos de inversión de la entidad. En este marco, se efectuó acompañamiento técnico a las dependencias para el reporte oportuno de avances, fortaleciendo la articulación institucional y el seguimiento al cierre de brechas FURAG mediante la generación de alertas y validación de la información reportada por los enlaces MIPG y las áreas responsables.
Asimismo, se adelantó la revisión y retroalimentación de los seguimientos a los planes de acción de los proyectos de inversión y a las modificaciones presupuestales, así como el seguimiento a la ejecución del presupuesto de la vigencia y de las reservas, y la consolidación de las necesidades contractuales y presupuestales de las dependencias.</t>
  </si>
  <si>
    <t>Con corte a abril de 2026, la Oficina Asesora de Planeación dio continuidad a las acciones de seguimiento, articulación y fortalecimiento de los instrumentos de planeación institucional, políticas públicas y proyectos de inversión en el marco del Modelo Integrado de Planeación y Gestión (MIPG), consolidando avances frente a los procesos desarrollados en el mes de marzo.
Durante el periodo, se culminó el ciclo de reporte de las actividades del Plan de Acción Institucional y del Programa de Transparencia y Ética Pública (PTEP), fortaleciendo la consistencia de la información mediante la validación y depuración de los reportes cargados por las dependencias. Se generaron alertas dirigidas a los enlaces MIPG como parte del fortalecimiento de la primera línea de defensa, orientadas a asegurar el cierre oportuno de brechas identificadas en el FURAG, reforzando así la gestión preventiva del cumplimiento institucional.
De igual manera, se garantizó el envío oportuno de los reportes de seguimiento con corte a diciembre de 2025 correspondientes a los planes de acción de las políticas públicas en las que la Secretaría Distrital de la Mujer tiene productos a su cargo, entre ellas Acción Climática, Comunidad Afrocolombiana, Pueblos Indígenas, Infancia, LGBTI, Lucha contra la Trata y Vejez, y remitiendo los informes con corte a marzo 2026 de Primera Infancia, Infancia y Adolescencia y LGBTI, conforme a los requerimientos de los sectores líderesdando cumplimiento a los tiempos establecidos por los sectores líderes y evitando incumplimientos en el cierre de la vigencia 2025.
Adicionalmente, se avanzó en la consolidación del instrumento articulador de acciones institucionales, integrando de manera más robusta la información reportada por la Dirección de Talento Humano, lo que permitió mejorar la coherencia y trazabilidad del seguimiento institucional.
En relación con el seguimiento de periodicidad cuatrimestral, se efectuó la actualización de la descripción de avances con base en la información reportada por las dependencias responsables, fortaleciendo la calidad del insumo para análisis institucional.
En materia de proyectos de inversión, se ha garantizado el acompañamiento a los 13 proyectos mediante la revisión y retroalimentación mensual de los seguimientos a los planes de acción, el fortalecimiento de la gestión y trámite de modificaciones presupuestales a través de la implementación de la versión 7 del formato definido para este fin, el seguimiento a la ejecución presupuestal de la vigencia y de las reservas, así como el respectivo reporte en SEGPLAN.
Asimismo, la OAP, la Subsecretaría Corporativa y la Oficina de Contratación fortalecieron el seguimiento a la ejecución del presupuesto 2026 mediante un ejercicio articulado de análisis de escenarios, orientado a priorizar ajustes conforme a las necesidades institucionales y a la disponibilidad presupuestal.</t>
  </si>
  <si>
    <t>Las acciones adelantadas han permitido fortalecer la articulación institucional y el seguimiento a los instrumentos de planeación, facilitando el monitoreo oportuno de metas, actividades y recursos asociados a los proyectos de inversión y políticas públicas de la entidad. Asimismo, el acompañamiento técnico y la validación permanente de la información reportada han contribuido a mejorar la trazabilidad, confiabilidad y oportunidad de los reportes institucionales, favoreciendo la toma de decisiones y el cierre de brechas identificadas en FURAG.
De igual manera, la consolidación de espacios de articulación, herramientas de seguimiento y controles sobre la ejecución presupuestal y contractual ha permitido optimizar la gestión institucional, promover el cumplimiento de los lineamientos del Modelo Integrado de Planeación y Gestión (MIPG) y fortalecer la transparencia, eficiencia y control en los procesos adelantados por la entidad.</t>
  </si>
  <si>
    <t>Realizar el seguimiento a la ejecución de los planes institucionales.</t>
  </si>
  <si>
    <t>Realizar el seguimiento a la implementación de las políticas públicas a las cuales reporta la entidad.</t>
  </si>
  <si>
    <t>Crear y mantener  tablero de control para el seguimiento de los proyectos de inversión y del presupuesto asociado a los mismos.</t>
  </si>
  <si>
    <t>Realizar el seguimiento a los proyectos de inversión y al presupuesto asociado a los mismos.</t>
  </si>
  <si>
    <t>La Oficina Asesora de Planeación adelantó el seguimiento a la ejecución de los planes institucionales, mediante el monitoreo y elaboración de los informes correspondientes al Plan de Acción Institucional, al Programa de Transparencia y Ética Pública y a la gestión de los riesgos institucionales, verificando el avance en el cumplimiento de las metas y acciones programadas y garantizando la trazabilidad y control de la información reportada.
Durante el mes de enero se realizó la revisión técnica de los planes institucionales formulados en el marco del Comité Institucional de Gestión y Desempeño, con el fin de asegurar su coherencia y alineación con lo establecido en el Decreto 612 de 2018 y el Modelo Integrado de Planeación y Gestión (MIPG).</t>
  </si>
  <si>
    <t>Se realizó el envío oportuno de los reportes de seguimiento con corte a diciembre de 2025, correspondientes a los planes de acción de las políticas públicas en las que la Secretaría Distrital de la Mujer tiene productos a su cargo: Derechos Humanos, Discapacidad, Economía Cultural, Habitabilidad en Calle, Hábitat, Juventud, LEO, Migrantes, Seguridad, Trata de Personas y Vejez, garantizando el cumplimiento de los compromisos institucionales y el adecuado seguimiento a la gestión.</t>
  </si>
  <si>
    <t>Durante enero se realizó el acompañamiento, orientación, revisión y trámite de los requerimientos de las diferentes dependencias relacionados con las actividades y el presupuesto de los 13 proyectos de inversión, en este sentido: se efectuó la revisión y retroalimentación de los seguimientos a los planes de acción de diciembre y el acompañamiento en la formulación de los planes de acción para la vigencia 2026. Se revisaron y tramitaron las modificaciones presupuestales, se hizo seguimiento al presupuesto de la vigencia y a las reservas y se registró la información correspondiente en SEGPLAN. Asimismo, se gestionó la publicación en el enlace de transparencia de la página web de: Seguimientos a planes de acción a diciembre de 2025, formulación del plan de acción 2026 y reportes SEGPLAN a 31 de diciembre de 2025</t>
  </si>
  <si>
    <t>https://secretariadistritald-my.sharepoint.com/shared?id=%2Fsites%2FSeguimientoPlandeAccinProyectodeInversin8225%2FDocumentos%20compartidos%2F01%2E%20Enero%202026%2FActividad%2008%2FTarea%201%20%2D%20Realizar%20seguimiento%20a%20los%20planes%20institucionales&amp;listurl=https%3A%2F%2Fsecretariadistritald%2Esharepoint%2Ecom%2Fsites%2FSeguimientoPlandeAccinProyectodeInversin8225%2FDocumentos%20compartidos</t>
  </si>
  <si>
    <t>https://secretariadistritald-my.sharepoint.com/shared?id=%2Fsites%2FSeguimientoPlandeAccinProyectodeInversin8225%2FDocumentos%20compartidos%2F01%2E%20Enero%202026%2FActividad%2008%2FTarea%202%20%2D%20Seguimiento%20a%20las%20pol%C3%ADticas%20publicas&amp;listurl=https%3A%2F%2Fsecretariadistritald%2Esharepoint%2Ecom%2Fsites%2FSeguimientoPlandeAccinProyectodeInversin8225%2FDocumentos%20compartidos</t>
  </si>
  <si>
    <t>https://secretariadistritald-my.sharepoint.com/shared?id=%2Fsites%2FSeguimientoPlandeAccinProyectodeInversin8225%2FDocumentos%20compartidos%2F01%2E%20Enero%202026%2FActividad%2008%2FTarea%204%20%2D%20Realizar%20seguimiento%20a%20los%20PI&amp;listurl=https%3A%2F%2Fsecretariadistritald%2Esharepoint%2Ecom%2Fsites%2FSeguimientoPlandeAccinProyectodeInversin8225%2FDocumentos%20compartidos</t>
  </si>
  <si>
    <t>Durante el periodo reportado, la Oficina Asesora de Planeación realizó la Mesa de Enlaces MIPG con las dependencias de la entidad, espacio técnico orientado a fortalecer la articulación institucional para la implementación del Modelo Integrado de Planeación y Gestión (MIPG). En esta sesión se socializaron los lineamientos y responsabilidades asociadas a la implementación del modelo, el seguimiento a los planes institucionales derivados del Decreto 612 de 2018, el Programa de Transparencia y Ética Pública y el cronograma de actividades para la vigencia 2026. Asimismo, se brindaron orientaciones técnicas relacionadas con la actualización documental de los procesos, la gestión de planes de mejoramiento, la administración de riesgos institucionales y el diligenciamiento del Índice de Desempeño Institucional a través del FURAG, promoviendo la corresponsabilidad de los procesos en el reporte de información, la generación de evidencias y el fortalecimiento de las acciones orientadas al cierre de brechas en la gestión institucional.</t>
  </si>
  <si>
    <t>Se realizó el envío oportuno de los reportes de seguimiento con corte a diciembre de 2025, correspondientes a los planes de acción de las políticas públicas en las que la Secretaría Distrital de la Mujer tiene productos a su cargo: Acción Climática, Afro-Palenquero, Familias, Indígenas, LGBTI, Raizal, Rrom, Ruralidad y Vejez.
Durante el mes de febrero se remitieron la totalidad de los reportes dentro de los plazos establecidos; en consecuencia, no se presentan incumplimientos frente a los requerimientos realizados por los sectores líderes de política en relación con el cierre de la vigencia 2025.</t>
  </si>
  <si>
    <t>Durante el mes de febrero se dio cumplimiento a la gestión y seguimiento de los trece (13) proyectos de inversión de la entidad, garantizando el acompañamiento técnico a las dependencias responsables, así como la revisión técnica y presupuestal de los requerimientos asociados a su ejecución.
En este marco, se brindó apoyo en el reporte de los seguimientos correspondientes al mes de enero de los planes de acción, asegurando la consistencia de la información reportada y su articulación con los compromisos establecidos en los instrumentos de planeación institucional.
Asimismo, se adelantó el trámite de modificaciones presupuestales requeridas para la adecuada ejecución de los proyectos y se realizó el seguimiento al comportamiento del presupuesto, tanto de la vigencia actual como de las reservas presupuestales, con el fin de garantizar el uso eficiente de los recursos y el cumplimiento de las metas programadas.</t>
  </si>
  <si>
    <t>https://secretariadistritald-my.sharepoint.com/shared?id=%2Fsites%2FSeguimientoPlandeAccinProyectodeInversin8225%2FDocumentos%20compartidos%2F02%2E%20Febrero%202026%2FActividad%2008%2FTarea%201%20%2D%20Realizar%20seguimiento%20a%20los%20planes%20institucionales&amp;listurl=https%3A%2F%2Fsecretariadistritald%2Esharepoint%2Ecom%2Fsites%2FSeguimientoPlandeAccinProyectodeInversin8225%2FDocumentos%20compartidos</t>
  </si>
  <si>
    <t>https://secretariadistritald-my.sharepoint.com/shared?id=%2Fsites%2FSeguimientoPlandeAccinProyectodeInversin8225%2FDocumentos%20compartidos%2F02%2E%20Febrero%202026%2FActividad%2008%2FTarea%202%20%2D%20Seguimiento%20a%20las%20pol%C3%ADticas%20publicas&amp;listurl=https%3A%2F%2Fsecretariadistritald%2Esharepoint%2Ecom%2Fsites%2FSeguimientoPlandeAccinProyectodeInversin8225%2FDocumentos%20compartidos</t>
  </si>
  <si>
    <t>https://secretariadistritald-my.sharepoint.com/shared?id=%2Fsites%2FSeguimientoPlandeAccinProyectodeInversin8225%2FDocumentos%20compartidos%2F02%2E%20Febrero%202026%2FActividad%2008%2FTarea%204%20%2D%20Realizar%20seguimiento%20a%20los%20PI&amp;listurl=https%3A%2F%2Fsecretariadistritald%2Esharepoint%2Ecom%2Fsites%2FSeguimientoPlandeAccinProyectodeInversin8225%2FDocumentos%20compartidos&amp;viewid=d752019d%2D39d3%2D4d92%2D94c6%2D18fccd703545</t>
  </si>
  <si>
    <t>Durante el mes de marzo de 2026 se realizó el seguimiento a la ejecución de los planes institucionales, mediante la revisión, análisis y retroalimentación de los avances reportados por las dependencias en el marco del Plan de Acción Institucional, el Programa de Transparencia y Ética Pública y los instrumentos asociados a la gestión institucional.
En este marco, se efectuó la revisión de los contenidos estratégicos y resultados de gestión presentados en los espacios institucionales, incluyendo la validación de avances, indicadores y ejecución presupuestal, así como la identificación de ajustes requeridos en la información reportada. Así mismo, se realizó el acompañamiento a las dependencias en la revisión de los seguimientos a los planes de acción con corte a febrero, la gestión de modificaciones presupuestales y el monitoreo a la ejecución de los proyectos de inversión.
Adicionalmente, se generaron recomendaciones y compromisos orientados a mejorar la calidad de la información, la coherencia de los reportes y la trazabilidad de la ejecución, y se gestionó la publicación de los seguimientos en los canales institucionales, garantizando el acceso a la información y el control sobre el avance de los planes.</t>
  </si>
  <si>
    <t>Durante el mes de marzo se realizó el envío oportuno de los reportes de seguimiento con retroalimentación, con corte a diciembre de 2025, correspondientes a los planes de acción de las políticas públicas en las que la Secretaría Distrital de la Mujer tiene productos a su cargo, entre ellas: Acción Climática, Comunidad Afrocolombiana, Pueblos Indígenas, Infancia, LGBTI, Lucha contra la Trata y Vejez.
Los reportes fueron remitidos debidamente ajustados conforme a los lineamientos y tiempos establecidos, garantizando el cumplimiento de los requerimientos realizados por los sectores líderes de política para el cierre de la vigencia 2025, sin que se presentaran incumplimientos.</t>
  </si>
  <si>
    <t>Se preparó la primera versión del tablero de control para el seguimiento de los proyectos de inversión y del presupuesto asociado. Su objetivo fue socializado en una reunión con los enlaces de los proyectos de inversión, realizada el 24 de marzo, y el 31 de marzo se compartió el enlace, con el fin de recibir recomendaciones y observaciones que permitan continuar ampliando y fortaleciendo sus visualizaciones.</t>
  </si>
  <si>
    <t xml:space="preserve">Durante el mes de marzo se realizó el acompañamiento, orientación, revisión y trámite de los requerimientos de las diferentes dependencias relacionados con las actividades y el presupuesto de los 13 proyectos de inversión. En este marco, se efectuó la revisión y retroalimentación de los seguimientos a los planes de acción correspondientes al mes de febrero. Asimismo, se revisaron y tramitaron las modificaciones presupuestales y se realizó seguimiento al presupuesto de la vigencia y a las reservas.
Se socializó propuesta del nuevo formato para modificaciones (24 marzo), posteriormente se remitió para validación y comentarios. 
Asimismo, se gestionó la publicación en el enlace de transparencia de la página web de los seguimientos a los planes de acción con corte a febrero de 2026. </t>
  </si>
  <si>
    <t>https://secretariadistritald-my.sharepoint.com/shared?id=%2Fsites%2FSeguimientoPlandeAccinProyectodeInversin8225%2FDocumentos%20compartidos%2F03%2E%20Marzo%202026%2FActividad%2008%2FTarea%201%20%2D%20Realizar%20seguimiento%20a%20los%20planes%20institucionales&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</si>
  <si>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03%2E%20Marzo%202026%2FActividad%2008%2FTarea%202%20%2D%20Seguimiento%20a%20las%20pol%C3%ADticas%20publicas&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</si>
  <si>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03%2E%20Marzo%202026%2FActividad%2008%2FTarea%203%20%2D%20Crear%20tablero%20de%20control%20para%20el%20seguimiento%20de%20los%20PI&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</si>
  <si>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03%2E%20Marzo%202026%2FActividad%2008%2FTarea%204%20%2D%20Realizar%20seguimiento%20a%20los%20PI&amp;listurl=https%3A%2F%2Fsecretariadistritald%2Esharepoint%2Ecom%2Fsites%2FSeguimientoPlandeAccinProyectodeInversin8225%2FDocumentos%20compartidos&amp;viewid=d752019d%2D39d3%2D4d92%2D94c6%2D18fccd703545</t>
  </si>
  <si>
    <t xml:space="preserve">"En el mes de abril se culminó el reporte de las actividades previstas en el Plan de Acción Institucional y en el Programa de Transparencia y Ética Pública (PTEP). Durante este periodo, se generaron alertas dirigidas a los enlaces MIPG, en su rol de primeras líneas de defensa, con el fin de asegurar el oportuno reporte de avances orientados al cierre de brechas identificadas en FURAG. Así mismo, la Oficina Asesora de Planeación (OAP) realizó el seguimiento y validación de la información reportada en el PTEP, en cumplimiento de la actividad de seguimiento a la ejecución de los planes institucionales.
Como parte de este ejercicio, se complementó el reporte del instrumento consolidado para la articulación de acciones, integrando y fortaleciendo las actividades descritas por la Dirección de Talento Humano vinculadas a los planes institucionales. De igual forma, se efectuó el seguimiento a las acciones con periodicidad cuatrimestral, actualizando la descripción de sus avances conforme a la información reportada por las dependencias responsables."	</t>
  </si>
  <si>
    <t>Logros Abril:
1. Se realizó el envío oportuno de los reportes de seguimiento con retroalimentación con corte a marzo del 2026, correspondientes a los planes de acción de las políticas públicas en las que la Secretaría Distrital de la Mujer tiene productos a su cargo y hubo requerimiento por parte del sector lider: Primera Infancia, Infancia y Adolescencia y LGBTI. 
En el mes de abril se enviaron todos los reportes solicitados, según los tiempos, por tanto no se generan incumplimietos frente a los requerimientos realizados por los sectores lideres de Política con relación al cierre de la vigencia 2025.</t>
  </si>
  <si>
    <t>Durante el mes de abril se realizó el acompañamiento, orientación, revisión y trámite de los requerimientos de las diferentes dependencias relacionados con las actividades y el presupuesto de los 13 proyectos de inversión. En este marco, se efectuó la revisión y retroalimentación de los seguimientos a los planes de acción correspondientes al mes de marzo. Asimismo, se revisaron y tramitaron las modificaciones presupuestales y se realizó seguimiento al presupuesto de la vigencia y a las reservas.
Se consolido uso de la nueva versión (7) del formato de modificaciones. Se realizó en SEGPLAN el reporte de los proyectos correspondiente a marzo 2026.
Asimismo, se gestionó la publicación en el enlace de transparencia de la página web de los seguimientos a los planes de acción con corte a marzo de 2026.
Se consolidó la información relacionada con la necesidad de adiciones y/o nuevos contratos de prestación de servicios profesionales y de apoyo a la gestión; esta, junto con los procesos programados, fue analizada en un ejercicio articulado entre la OAP, la Subsecretaría Corporativa y la Oficina de Contratación, con el fin de plantear escenarios que permitan priorizar y garantizar el cumplimiento de las necesidades de las áreas, de acuerdo con el presupuesto disponible.</t>
  </si>
  <si>
    <t>https://secretariadistritald-my.sharepoint.com/shared?id=%2Fsites%2FSeguimientoPlandeAccinProyectodeInversin8225%2FDocumentos%20compartidos%2F04%2E%20Abril%202026%2FActividad%2008%2FTarea%201%20%2D%20Realizar%20seguimiento%20a%20los%20planes%20institucionales&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</si>
  <si>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04%2E%20Abril%202026%2FActividad%2008%2FTarea%202%20%2D%20Seguimiento%20a%20las%20pol%C3%ADticas%20publicas&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</si>
  <si>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04%2E%20Abril%202026%2FActividad%2008%2FTarea%204%20%2D%20Realizar%20seguimiento%20a%20los%20PI&amp;listurl=https%3A%2F%2Fsecretariadistritald%2Esharepoint%2Ecom%2Fsites%2FSeguimientoPlandeAccinProyectodeInversin8225%2FDocumentos%20compartidos&amp;viewid=d752019d%2D39d3%2D4d92%2D94c6%2D18fccd703545</t>
  </si>
  <si>
    <t>Código</t>
  </si>
  <si>
    <t>Versión</t>
  </si>
  <si>
    <t>Fecha de Emisión</t>
  </si>
  <si>
    <t>META PLAN DE DESARROLLO</t>
  </si>
  <si>
    <t>Página</t>
  </si>
  <si>
    <t>Página 3 de 7</t>
  </si>
  <si>
    <t xml:space="preserve">                                                 REPORTE INDICADOR META PDD</t>
  </si>
  <si>
    <t>16 - Paz, justicia e instituciones sólidas</t>
  </si>
  <si>
    <t>16.6. Crear a todos los niveles instituciones eficaces y transparentes que rindan cuentas</t>
  </si>
  <si>
    <t>Índice de Gestión Pública Distrital</t>
  </si>
  <si>
    <t>TOTAL</t>
  </si>
  <si>
    <t>90.4%</t>
  </si>
  <si>
    <t>91.5%</t>
  </si>
  <si>
    <t>Durante el periodo reportado, las acciones desarrolladas en el marco del Proyecto 8225 fortalecieron de manera integral la gestión institucional al consolidar un instrumento para el cierre estructurado de brechas FURAG, optimizar la planeación y articulación de los instrumentos institucionales y proyectos de inversión, garantizar la continuidad operativa mediante una gestión contractual eficiente incluso en contexto de Ley de Garantías, y ejecutar de manera oportuna los controles financieros, contables y de riesgos programados. La integración de herramientas tecnológicas, el seguimiento sistemático a planes y políticas públicas, y el aseguramiento de la trazabilidad en los procesos administrativos y presupuestales contribuyeron a mejorar la coordinación interdependencias, reducir riesgos operativos y fortalecer la confiabilidad de la información institucional, generando condiciones sostenibles para el mejoramiento progresivo del Índice de Gestión Pública Distrital.</t>
  </si>
  <si>
    <t>Las acciones desarrolladas generaron como principales beneficios el fortalecimiento de la planeación institucional, la mejora en la articulación entre dependencias y la consolidación de herramientas para el cierre sistemático de brechas identificadas en FURAG, lo que permite una gestión más organizada y orientada a resultados. Asimismo, la optimización de la gestión contractual y financiera, junto con la ejecución oportuna de controles y el seguimiento a riesgos, redujo la exposición a errores administrativos, reprocesos y posibles hallazgos, aumentando la confiabilidad de la información y la transparencia institucional. En conjunto, estos avances fortalecen la capacidad operativa y de control de la entidad, generando condiciones sostenibles para el mejoramiento continuo y el incremento progresivo del Índice de Gestión Pública Distrital.</t>
  </si>
  <si>
    <t>https://secretariadistritald-my.sharepoint.com/shared?id=%2Fsites%2FSeguimientoPlandeAccinProyectodeInversin8225%2FDocumentos%20compartidos%2F01%2E%20Enero%202026&amp;listurl=https%3A%2F%2Fsecretariadistritald%2Esharepoint%2Ecom%2Fsites%2FSeguimientoPlandeAccinProyectodeInversin8225%2FDocumentos%20compartidos</t>
  </si>
  <si>
    <t>Durante el mes de febrero se adelantaron acciones orientadas al fortalecimiento de la planeación, el seguimiento y la articulación institucional en el marco del Modelo Integrado de Planeación y Gestión (MIPG). En este contexto, se avanzó en la formulación de un instrumento técnico de gestión para la consolidación y seguimiento de las acciones orientadas al cierre de brechas identificadas en los índices institucionales, el cual actualmente se encuentra en proceso de validación con las dependencias responsables mediante la revisión de las actividades definidas, su periodicidad y estado de avance.
En materia de gestión documental se desarrollaron actividades dirigidas a fortalecer la organización y control de los archivos institucionales, incluyendo la actualización de inventarios documentales del Archivo Central, la organización de documentación de vigencias anteriores y el avance en la actualización de instrumentos archivísticos como las Tablas de Retención Documental y el Cuadro de Clasificación Documental. Asimismo, se realizaron jornadas de sensibilización sobre el uso del aplicativo Orfeo y lineamientos de gestión documental, dirigidas a servidores de la entidad.
De manera complementaria, se avanzó en la estructuración de instrumentos para el seguimiento a la Política de Gobierno Digital y en la elaboración del informe de seguimiento al Plan Estratégico de Tecnologías de la Información (PETI), mediante la definición de una metodología para medir el avance de los proyectos de su hoja de ruta. Igualmente, se inició la construcción del diagnóstico institucional en materia de innovación y gestión del conocimiento mediante la conformación de un grupo transversal y el diseño de herramientas para la captura de información.
Finalmente, se adelantaron acciones de gestión contractual, presupuestal y financiera, así como espacios de articulación institucional como la Mesa de Enlaces MIPG y el seguimiento a los proyectos de inversión, contribuyendo al fortalecimiento del monitoreo de la gestión institucional y al cumplimiento de las metas programadas para la vigencia.</t>
  </si>
  <si>
    <t>Con corte a febrero de 2026, las acciones desarrolladas en el marco del Proyecto 8225 han contribuido al fortalecimiento integral de la gestión institucional mediante la consolidación de instrumentos de planeación, seguimiento y control orientados al mejoramiento continuo en el marco del Modelo Integrado de Planeación y Gestión (MIPG). En este periodo se avanzó en la estructuración de un instrumento técnico para el cierre de brechas identificadas en la medición del FURAG, el cual permitirá articular y realizar seguimiento sistemático a las acciones institucionales orientadas al fortalecimiento de las políticas de gestión y desempeño.
De manera complementaria, se adelantaron acciones orientadas al fortalecimiento de la gestión documental, incluyendo la actualización de inventarios del Archivo Central, la organización de documentación de vigencias anteriores, el avance en la actualización de instrumentos archivísticos y el desarrollo de jornadas de sensibilización sobre lineamientos de gestión documental y uso del aplicativo Orfeo. Asimismo, se avanzó en la estructuración de instrumentos para el seguimiento a la Política de Gobierno Digital, en la elaboración del informe de seguimiento al Plan Estratégico de Tecnologías de la Información (PETI) y en la construcción del diagnóstico institucional en materia de innovación y gestión del conocimiento.
En el componente administrativo y financiero, se garantizó la continuidad operativa de la entidad mediante la gestión de procesos contractuales y la reorganización estratégica de los equipos de la Dirección de Contratación, así como la ejecución oportuna de actividades asociadas a la gestión presupuestal, financiera y contable, incluyendo la expedición de certificados de disponibilidad presupuestal, la gestión de solicitudes de pago y la ejecución de controles financieros y contables.
De igual manera, se fortaleció el seguimiento a los instrumentos de planeación institucional, políticas públicas y proyectos de inversión mediante espacios de articulación como la Mesa de Enlaces MIPG y el acompañamiento técnico a las dependencias. Estas acciones han contribuido a mejorar la coordinación interdependencias, fortalecer la trazabilidad de la información institucional y generar condiciones para el mejoramiento progresivo del desempeño institucional.</t>
  </si>
  <si>
    <t>Algunas actividades requirieron la revisión y retroalimentación de diferentes dependencias, lo cual implica tiempos de validación y concertación institucional en las herramientas tecnologicas especificamente en temas de contratación. Como alternativa de solución se adelantó la socialización de los instrumentos y herramientas diseñadas, se remitieron solicitudes de revisión a las áreas responsables y se programaron espacios de articulación técnica para facilitar la validación de la información y avanzar en la en la ejecución contractual.</t>
  </si>
  <si>
    <t>Las acciones desarrolladas durante el mes de febrero contribuyeron al fortalecimiento de los procesos de planeación, seguimiento y control institucional, al avanzar en la estructuración de herramientas orientadas al cierre de brechas de gestión, el seguimiento a la implementación de políticas institucionales y la modernización administrativa. De igual manera, el fortalecimiento de la gestión documental, la estructuración de instrumentos asociados a Gobierno Digital, el avance en el diagnóstico de innovación institucional y la implementación de estrategias para optimizar la gestión contractual y financiera han permitido mejorar la organización de la información, la trazabilidad de los procesos y la articulación entre dependencias. Estas acciones generan condiciones para una gestión más eficiente, transparente y basada en información, contribuyendo al mejoramiento continuo del desempeño institucional.</t>
  </si>
  <si>
    <t>https://secretariadistritald-my.sharepoint.com/shared?id=%2Fsites%2FSeguimientoPlandeAccinProyectodeInversin8225%2FDocumentos%20compartidos%2F02%2E%20Febrero%202026&amp;listurl=https%3A%2F%2Fsecretariadistritald%2Esharepoint%2Ecom%2Fsites%2FSeguimientoPlandeAccinProyectodeInversin8225%2FDocumentos%20compartidos</t>
  </si>
  <si>
    <t>Durante el mes de marzo se avanzó en la consolidación y validación de instrumentos clave para el fortalecimiento institucional, destacándose el desarrollo de mesas de trabajo con las dependencias responsables para el cierre de brechas FURAG, en las cuales se revisaron y ajustaron acciones, responsabilidades y líneas de defensa, especialmente en articulación con la Dirección de Talento Humano, definiendo compromisos para su implementación y sentando las bases para el seguimiento mensual sistemático. De manera complementaria, se fortaleció la gestión documental mediante la actualización del inventario del archivo central con 267 registros intervenidos y 11,5 metros lineales, la realización de mesas de trabajo con siete dependencias para ajuste de Tablas de Retención Documental (TRD), y el desarrollo de doce (12) jornadas de capacitación con 39 asistentes. Así mismo, se adelantaron actividades de auditoría, ajustes a instrumentos estratégicos, avance en el Sistema Integrado de Conservación y la recepción documental de dependencias, consolidando el control y organización de la información institucional.
En materia de gestión tecnológica, innovación y gestión del conocimiento, se actualizó la metodología de medición del PETI incorporando criterios estandarizados y el componente de seguridad de la información, se avanzó en el autodiagnóstico de la Política de Gobierno Digital en el marco de MIPG y se realizó el reporte oficial en FURAG. Asimismo, se culminó el informe de seguimiento al PETI, identificando logros, brechas y oportunidades de mejora, y se adelantaron mesas de trabajo para fortalecer la Arquitectura Empresarial. De manera articulada, se desarrollaron acciones del ecosistema de innovación y gestión del conocimiento, incluyendo la realización de la primera mesa institucional con participación de todas las áreas, la implementación de una herramienta de diagnóstico del estado de la innovación, la elaboración del documento de caracterización, la formalización del manual de iniciativas, el diseño de instrumentos para la captura y evaluación de ideas, y el inicio de la estructuración del mapa de conocimiento tácito, integrando información disponible en MIPG y Kawak. En el componente contractual y financiero, se suscribió un (1) contrato, se realizaron 11 actuaciones contractuales y 2 liquidaciones, mientras que en la gestión financiera se tramitaron 45 CDP y 1.484 solicitudes de pago (3 anuladas), garantizando controles, validaciones y trazabilidad. Finalmente, se fortaleció el seguimiento a los planes institucionales mediante la revisión de avances, validación de indicadores, estructuración del tablero de control de proyectos de inversión y acompañamiento técnico a las dependencias en la gestión presupuestal y publicación de resultados, consolidando la toma de decisiones basada en información confiable.</t>
  </si>
  <si>
    <t>Con corte a marzo de 2026, las acciones desarrolladas en el marco del Proyecto 8225 han permitido consolidar avances significativos en el fortalecimiento integral de la gestión institucional, mediante la implementación y articulación de instrumentos de planeación, seguimiento y control orientados al mejoramiento continuo en el marco del Modelo Integrado de Planeación y Gestión (MIPG).
En este contexto, se avanzó en la consolidación y validación del instrumento técnico para el cierre de brechas identificadas en la medición del FURAG, a través de espacios de articulación con las dependencias responsables, lo que ha permitido ajustar responsabilidades, verificar el estado de las acciones y establecer compromisos para su implementación. De manera complementaria, se fortalecieron los procesos de gestión documental mediante la actualización de inventarios del Archivo Central, la organización y clasificación de documentación, el avance en instrumentos archivísticos, el desarrollo de jornadas de capacitación y la implementación de acciones de control y conservación de la información.
Así mismo, se consolidaron avances en la implementación de la Política de Gobierno Digital y en la gestión estratégica de las tecnologías de la información, mediante la actualización de metodologías de medición, el desarrollo de autodiagnósticos en el marco del MIPG, la definición de instrumentos de seguimiento y la culminación del informe de seguimiento al Plan Estratégico de Tecnologías de la Información (PETI), el cual permitió contar con un análisis integral del estado de las iniciativas tecnológicas y del nivel de madurez institucional. Paralelamente, se avanzó en la estructuración del ecosistema de innovación y en la gestión del conocimiento, mediante la definición de metodologías, instrumentos de captura y criterios de evaluación, así como el inicio de la construcción del mapa de conocimiento tácito institucional.
En el componente administrativo y financiero, se evidencia un fortalecimiento en la gestión contractual y financiera, reflejado en la suscripción acumulada de 953 contratos, la reorganización estratégica de los equipos de la Dirección de Contratación y la adecuada ejecución de los procesos presupuestales, financieros y contables, incluyendo la expedición de certificados de disponibilidad presupuestal, la gestión de pagos y el cumplimiento de los controles asociados, garantizando la confiabilidad de la información y la correcta administración de los recursos públicos.
Finalmente, se fortaleció el seguimiento institucional mediante el monitoreo permanente de los planes de acción, proyectos de inversión, políticas públicas y riesgos, el acompañamiento técnico a las dependencias y la implementación de herramientas como el tablero de control para el seguimiento a la inversión y el presupuesto. Estas acciones han contribuido a mejorar la articulación interdependencias, la trazabilidad de la información, la transparencia y la toma de decisiones basada en evidencia, consolidando avances en el desempeño institucional.</t>
  </si>
  <si>
    <t>Durante el periodo se identificaron demoras e inconsistencias en el cargue de la información de algunos contratos en el sistema ICOPS, asociadas al registro inoportuno o incompleto de datos por parte de los responsables de su actualización, lo que generó dificultades para el seguimiento oportuno de los pagos por parte de las supervisoras de los contratos de prestación de servicios.
Como alternativa de solución, se adelantaron acciones de verificación y depuración de la información registrada en el sistema, así como el acompañamiento a las supervisoras mediante la socialización de rutas de consulta y el uso de bases de datos de control y plataformas institucionales disponibles. De igual manera, se reforzaron las orientaciones frente a la oportunidad y calidad en el registro de la información, con el fin de prevenir la recurrencia de estas situaciones.
Estas acciones permitieron mitigar las dificultades presentadas, mejorar la consistencia de la información y garantizar la continuidad en el seguimiento a la ejecución contractual.</t>
  </si>
  <si>
    <t>Como resultado de las acciones adelantadas durante el mes de marzo, se fortalece la capacidad institucional para el seguimiento, control y toma de decisiones, mediante la consolidación de instrumentos como el tablero de control, la validación de información reportada por las dependencias y la estandarización de metodologías en ámbitos como FURAG, PETI y gestión documental. Esto permite contar con información más confiable, oportuna y trazable, reduciendo riesgos asociados a inconsistencias en reportes y mejorando la calidad del monitoreo institucional.
Así mismo, se generan beneficios en términos de eficiencia operativa y articulación institucional, al optimizar los procesos de gestión contractual, financiera, documental y de planeación, así como al fortalecer el acompañamiento técnico a las dependencias. De manera complementaria, la implementación de acciones en innovación y gestión del conocimiento contribuye a la sistematización de aprendizajes, captura de conocimiento tácito y mejora continua, mientras que el cumplimiento oportuno de reportes y la publicación de información fortalecen la transparencia, el acceso a la información y la rendición de cuentas ante la ciudadanía y los entes de control.</t>
  </si>
  <si>
    <t>https://secretariadistritald-my.sharepoint.com/shared?id=%2Fsites%2FSeguimientoPlandeAccinProyectodeInversin8225%2FDocumentos%20compartidos%2F03%2E%20Marzo%202026&amp;listurl=https%3A%2F%2Fsecretariadistritald%2Esharepoint%2Ecom%2Fsites%2FSeguimientoPlandeAccinProyectodeInversin8225%2FDocumentos%20compartidos&amp;viewid=d752019d%2D39d3%2D4d92%2D94c6%2D18fccd703545</t>
  </si>
  <si>
    <t>Durante el mes de abril se adelantaron acciones orientadas al fortalecimiento de los planes institucionales, la gestión documental, la transformación digital, la gestión del conocimiento, la gestión contractual, financiera y el seguimiento a proyectos de inversión de la entidad. En este marco, se integraron las actividades reportadas por la Dirección de Talento Humano en los planes institucionales, fortaleciendo la articulación de acciones para el cierre de brechas FURAG, logrando la ejecución de 4 de las 6 actividades programadas y realizando seguimiento a las actividades que continúan en proceso relacionadas con actualización documental e indicadores institucionales.
Asimismo, en el marco de la Política de Gestión Documental se adelantaron actividades de actualización de inventarios documentales, organización y clasificación de archivos, mesas de trabajo para instrumentos archivísticos, jornadas de capacitación y seguimiento al Programa de Auditoría y Control del proceso. De igual manera, se oficializaron documentos estratégicos del Sistema Integrado de Planeación y Gestión y se avanzó en la implementación del Sistema Integrado de Conservación, fortaleciendo la organización, trazabilidad y conservación de la información institucional.
Frente a la Política de Gobierno Digital y Arquitectura Empresarial, se realizó seguimiento a los instrumentos definidos para el Plan de Acción, evidenciando avances en la implementación del PETI y el diligenciamiento del FURAG. Igualmente, se adelantaron mesas de trabajo para la consolidación de documentos, procedimientos y diagramas de flujo asociados a Arquitectura Empresarial, así como la definición de lineamientos y rutas de acceso. Complementariamente, se finalizó el informe de seguimiento al PETI y se consolidó una hoja de ruta para alinear las iniciativas tecnológicas con los objetivos estratégicos de la entidad.
En materia de gestión del conocimiento e innovación, se avanzó en la definición de una metodología orientada a identificar el conocimiento crítico institucional y en el diseño de un instrumento de monitoreo basado en productos verificables, fortaleciendo la planeación institucional y la generación de herramientas para el seguimiento y evaluación de resultados.
De igual manera, la Dirección de Contratación adelantó reuniones con las diferentes áreas de la entidad para identificar necesidades pendientes de contratación y modalidades aplicables conforme a la Ley de Garantías, logrando la suscripción de contratos y el avance en la gestión contractual institucional. En paralelo, se fortalecieron los controles asociados al proceso de gestión financiera mediante la atención de solicitudes de Certificados de Disponibilidad Presupuestal (CDP), gestión de pagos y ejecución de controles programados conforme a los procedimientos establecidos.
Finalmente, se realizó el seguimiento, revisión y consolidación de información relacionada con los planes institucionales, políticas públicas y proyectos de inversión, efectuando acompañamiento técnico a las dependencias para el reporte oportuno de avances, revisión de modificaciones presupuestales, seguimiento a reservas y publicación de reportes en los espacios de transparencia institucional. Estas acciones permitieron fortalecer la articulación institucional, la trazabilidad de la información, la toma de decisiones y el cumplimiento de los lineamientos asociados al Modelo Integrado de Planeación y Gestión (MIPG).</t>
  </si>
  <si>
    <t>Con corte a abril de 2026, las acciones adelantadas en el marco del Proyecto 8225 permitieron consolidar avances acumulados orientados al fortalecimiento institucional y al cierre de brechas identificadas en el FURAG 2025, mediante la construcción de un instrumento de seguimiento y monitoreo, así como el avance en la ejecución de 20 de las 22 actividades programadas para el cierre de brechas. En el marco de la Política de Gestión Documental, se fortaleció la organización, conservación y trazabilidad de la información institucional mediante la actualización de 895 registros documentales, el avance en instrumentos archivísticos y la ejecución de jornadas de capacitación y auditoría en gestión documental. De igual manera, en el marco de la Política de Gestión del Conocimiento, se avanzó en la caracterización del conocimiento tácito institucional, la identificación de saberes estratégicos y riesgos de pérdida de conocimiento, así como en la definición de metodologías para su documentación y transferencia; adicionalmente, se estructuró un instrumento de monitoreo sustentado en productos verificables, fortaleciendo el seguimiento y la gestión del conocimiento institucional.
Así mismo, los avances alcanzados en la implementación del PETI y la Política de Gobierno Digital fortalecieron las capacidades institucionales en transformación digital, gobierno TI, interoperabilidad, seguridad de la información y gestión basada en datos, evidenciando un avance promedio del 69,27 % en las iniciativas estratégicas y un nivel de madurez del 89,5 % en el autodiagnóstico de Gobierno Digital. De igual manera, se avanzó en la consolidación técnica de la Arquitectura Empresarial mediante la revisión y ajuste de procedimientos, roles, diagramas de flujo y lineamientos institucionales, así como en la estructuración de rutas de acceso y mecanismos de implementación.
En cuanto a la estrategia de gestión contractual, se fortalecieron las actividades de seguimiento, saneamiento y control postcontractual mediante la priorización de procesos de cierre y liquidación. Así mismo, la implementación de esquemas de asignación especializada y mesas de articulación técnica optimizó la gestión operativa y permitió orientar los esfuerzos jurídicos hacia actuaciones de mayor complejidad y valor estratégico para la entidad. Por su parte, la ejecución de controles asociados al proceso de gestión financiera fortaleció la confiabilidad, trazabilidad y consistencia de la información presupuestal y contable, mediante la aplicación sistemática de mecanismos de verificación para la expedición de CDP, gestión de pagos, conciliaciones y validación de registros financieros.
Finalmente, el fortalecimiento de los mecanismos de seguimiento institucional permitió mejorar la articulación interdependencias y consolidar herramientas para el monitoreo de planes institucionales, proyectos de inversión, políticas públicas y ejecución presupuestal. Así mismo, el acompañamiento técnico, la validación de información y la generación de alertas contribuyeron al seguimiento del cierre de brechas FURAG y al fortalecimiento de la toma de decisiones basada en evidencia.
En este sentido, el proyecto presenta un avance ejecutado acumulado estimado del 90,28 % frente a la meta programada para la vigencia, evidenciando una evolución sostenida en la madurez institucional y en la capacidad de seguimiento, articulación y toma de decisiones basada en evidencia.</t>
  </si>
  <si>
    <t>Durante el presente periodo se evidenciaron retrasos asociados a la actualización documental de los procesos de gestión tecnológica y arquitectura empresarial, así como al ajuste del indicador para la vigencia 2026, debido a revisiones técnicas y validaciones requeridas por las dependencias responsables. Frente a esta situación, se realizaron seguimientos periódicos y remisión de alertas con el fin de priorizar la actualización de los documentos e indicadores pendientes y dar cumplimiento a las actividades programadas.
Asimismo, el autodiagnóstico del Modelo de Seguridad y Privacidad de la Información (MSPI) continúa en proceso de elaboración, representando un reto para la entidad en materia de fortalecimiento de la seguridad digital, protección de activos de información y cumplimiento normativo, razón por la cual se requiere priorizar y acelerar su desarrollo e implementación. Adicionalmente, durante el periodo se presentaron inconvenientes con la información registrada en el sistema ICOPS para el seguimiento de pagos por parte de las supervisoras de los contratos de prestación de servicios, situación que generó dificultades en la validación y control oportuno de la información contractual.</t>
  </si>
  <si>
    <t>Las acciones adelantadas durante el periodo han permitido fortalecer la articulación institucional, el seguimiento a los instrumentos de planeación y la consolidación de controles asociados a la gestión administrativa, contractual, tecnológica y financiera de la entidad. Asimismo, el acompañamiento técnico y la validación permanente de la información reportada han contribuido a mejorar la trazabilidad, confiabilidad y oportunidad de los reportes institucionales, facilitando la toma de decisiones y el seguimiento al cierre de brechas identificadas en el marco del FURAG y del MIPG.
De igual manera, los avances en gestión documental, gobierno digital, arquitectura empresarial y seguimiento presupuestal han contribuido al fortalecimiento de los procesos internos, la organización y conservación de la información institucional, la optimización de los mecanismos de control y el mejoramiento continuo de la gestión pública. Complementariamente, las acciones desarrolladas en materia contractual y financiera han permitido garantizar una adecuada administración de los recursos públicos, fortalecer la transparencia institucional y mejorar la eficiencia en la ejecución de los procesos y servicios de la entidad.</t>
  </si>
  <si>
    <t>https://secretariadistritald-my.sharepoint.com/shared?id=%2Fsites%2FSeguimientoPlandeAccinProyectodeInversin8225%2FDocumentos%20compartidos%2F04%2E%20Abril%202026&amp;listurl=https%3A%2F%2Fsecretariadistritald%2Esharepoint%2Ecom%2Fsites%2FSeguimientoPlandeAccinProyectodeInversin8225%2FDocumentos%20compartidos</t>
  </si>
  <si>
    <t>Formula indicador:</t>
  </si>
  <si>
    <t>Avance mensual</t>
  </si>
  <si>
    <t>Elaboró</t>
  </si>
  <si>
    <t>Firma</t>
  </si>
  <si>
    <t>Aprobó (Según aplique Gerenta de proyecto, Líder técnica y responsable de proceso)</t>
  </si>
  <si>
    <t>Revisó (Oficina Asesora de Planeación)</t>
  </si>
  <si>
    <t>VoBo:</t>
  </si>
  <si>
    <t>Nombre</t>
  </si>
  <si>
    <t>Angie Lizeth Murillo Pineda</t>
  </si>
  <si>
    <t>Yurieth Paola Rojas Mayorga</t>
  </si>
  <si>
    <t>Nombre:</t>
  </si>
  <si>
    <t>Cargo</t>
  </si>
  <si>
    <t>Contratista OAP</t>
  </si>
  <si>
    <t>Jefa Oficina Asesora de Planeación</t>
  </si>
  <si>
    <t>Cargo:</t>
  </si>
  <si>
    <t>PRODUCTO - MGA</t>
  </si>
  <si>
    <t>Página 4 de 7</t>
  </si>
  <si>
    <t>EJECUCIÓN PRESUPUESTAL DEL PRODUCTO I TRIMESTRE</t>
  </si>
  <si>
    <t>OBJETIVO ESPECIFICO</t>
  </si>
  <si>
    <t>1 - Implementar el 100 Porciento de los planes de gestión para el cierre de brechas FURAG</t>
  </si>
  <si>
    <t>Servicio de Implementación Sistemas de Gestión</t>
  </si>
  <si>
    <t>2 - implementar al  92 Porciento la Política de Gestión Documental institucional</t>
  </si>
  <si>
    <t>3 - Implementar el 100 Porciento del plan de acción de la Política de Gobierno Digital</t>
  </si>
  <si>
    <t>4 - Implementar 1 Plan(es) de fortalecimiento de la gestión de conocimiento e innovación alineado con la apuesta distrital</t>
  </si>
  <si>
    <t>5 - Implementar 1 Plan(es) Estratégico de Tecnologías de la Información</t>
  </si>
  <si>
    <t>Mejorar la gestión presupuestal y contractual de la entidad</t>
  </si>
  <si>
    <t>6 - Implementar 1 Estrategia(s) para el fortalecimiento de la gestión contractual institucional</t>
  </si>
  <si>
    <t>7 - Fortalecer el 100 Porciento de los controles asociados al proceso de gestión financiera.</t>
  </si>
  <si>
    <t xml:space="preserve">Fortalecer el seguimiento a la inversión en la entidad </t>
  </si>
  <si>
    <t>8 - Fortalecer el 100 Porciento de las herramientas para el seguimiento a de los planes, políticas públicas, proyectos y presupuesto asociados a la inversión de la entidad</t>
  </si>
  <si>
    <t>EJECUCIÓN PRESUPUESTAL DEL PRODUCTO II TRIMESTRE</t>
  </si>
  <si>
    <t>EJECUCIÓN PRESUPUESTAL DEL PRODUCTO III TRIMESTRE</t>
  </si>
  <si>
    <t>EJECUCIÓN PRESUPUESTAL DEL PRODUCTO IV TRIMESTRE</t>
  </si>
  <si>
    <t>NOVIEMBRE</t>
  </si>
  <si>
    <t>PRODUCTOS, METAS Y RESULTADOS -PMR</t>
  </si>
  <si>
    <t>Página 6 de 7</t>
  </si>
  <si>
    <t>Producto</t>
  </si>
  <si>
    <t>Linea Base
(Corte 31 diciembre 2023)</t>
  </si>
  <si>
    <t>Meta Plan
(TotaL PMR
10 Años)</t>
  </si>
  <si>
    <t>Meta Anual 2026</t>
  </si>
  <si>
    <t>Total
programado</t>
  </si>
  <si>
    <t>Total
ejecutado</t>
  </si>
  <si>
    <t>Prog.</t>
  </si>
  <si>
    <t>Ejec.</t>
  </si>
  <si>
    <t>Fortalecimiento de capacidad institucional a nivel meso que mejore los procesos misionales de la entidad</t>
  </si>
  <si>
    <t>12- 'Servicios para la planeación y sistemas de gestión y comunicación estratégica</t>
  </si>
  <si>
    <t xml:space="preserve">Porcentaje de avance de la formulación y/o implementación planeación y sistemas de gestión </t>
  </si>
  <si>
    <t xml:space="preserve">1 - Implementar el 100 Porciento de los planes de gestión para el cierre de brechas FURAG
2 - implementar al  92 Porciento la Política de Gestión Documental institucional
3 - Implementar el 100 Porciento del plan de acción de la Política de Gobierno Digital
4 - Implementar 1 Plan(es) de fortalecimiento de la gestión de conocimiento e innovación alineado con la apuesta distrital
6 - Implementar 1 Estrategia(s) para el fortalecimiento de la gestión contractual institucional
7 - Fortalecer el 100 Porciento de los controles asociados al proceso de gestión financiera.
8 - Fortalecer el 100 Porciento de las herramientas para el seguimiento a de los planes, políticas públicas, proyectos y presupuesto asociados a la inversión de la entidad
</t>
  </si>
  <si>
    <t>Stock</t>
  </si>
  <si>
    <t>NO</t>
  </si>
  <si>
    <t>Durante el periodo reportado se realizaron actividades preparatorias orientadas a la estructuración y organización de los instrumentos necesarios para el cumplimiento de la meta programada. Este avance corresponde a la fase inicial de planeación y definición técnica, que permite establecer lineamientos, responsables y cronograma de ejecución para el desarrollo progresivo de la actividad durante la vigencia.</t>
  </si>
  <si>
    <t>Se avanzó en la formulación y validación de instrumentos técnicos para articular acciones del MIPG, facilitar el seguimiento y cerrar brechas. También se estructuró el monitoreo de Gobierno Digital, definiendo indicadores, reportes y bases metodológicas.
Se consolidaron sistemas de innovación, gestión contractual y financiera, con 49,44% de contratos adjudicados, 1.230 CDP y 1.750 pagos. Además, se fortaleció la planeación, el seguimiento institucional y el reporte de políticas públicas y metas.</t>
  </si>
  <si>
    <t>Se avanzó en la consolidación y validación de instrumentos técnicos para el cierre de brechas FURAG, la gestión documental y el seguimiento a la Política de Gobierno Digital, fortaleciendo la medición, trazabilidad y control institucional. Asimismo, se culminó el informe de seguimiento al PETI y se avanzó en la estructuración de la Arquitectura Empresarial y del ecosistema de innovación, incluyendo herramientas de diagnóstico y gestión del conocimiento.
De manera complementaria, se consolidó la gestión contractual y financiera con 953 contratos suscritos, 1.230 CDP acumulados y la gestión de 1.484 pagos en marzo, junto con el fortalecimiento de los controles asociados. Finalmente, se robusteció el seguimiento a la planeación institucional, proyectos de inversión y políticas públicas, mejorando la articulación, la trazabilidad de la información y la toma de decisiones basada en evidencia.</t>
  </si>
  <si>
    <t>13- 'Infraestructura Tecnológica y documental (Sistemas de Información y Tecnologia y Gestión documental)</t>
  </si>
  <si>
    <t>Numero y/o porcentaje de avance en el desarrollo, mantenimiento o adquisión de hardware o software</t>
  </si>
  <si>
    <t>En el marco de la ejecución programada, se desarrollaron acciones orientadas al cumplimiento de la meta institucional, logrando un avance del 11,60% frente a lo planificado. Las actividades adelantadas incluyeron la implementación de acciones técnicas, implementación de estrategias y de seguimiento que fortalecen la articulación entre planeación, gestión y control, garantizando coherencia con los lineamientos institucionales y aportando al cumplimiento gradual del indicador.</t>
  </si>
  <si>
    <t>A febrero el avance es del 25,67%, se realizó informe de seguimiento al PETI definiendo la metodología para medir el progreso de 20 proyectos con escalas de madurez. Se analizaron 12 y se fortaleció el informe con antecedentes, resultados y brechas para orientar mejoras en la gestión TI</t>
  </si>
  <si>
    <t>A marzo el avance es del 69,27% en el desarrollo, mantenimiento y adquisición de hardware y software en el marco del PETI. Se consolidó el informe de seguimiento de los 20 proyectos con escalas de madurez, donde la actualización del parque computacional (PETIHR20) registró el mayor avance con un 83%, incluyendo la adquisición de 144 equipos AIO, 160 portátiles, impresoras y pantallas interactivas; mientras que los cursos virtuales con enfoque diferencial (PETIHR10) presentaron el menor avance con un 40%, debido a dificultades técnicas en la plataforma. Se concluyó el informe evidenciando mejoras en la arquitectura empresarial de la entidad, con incrementos en capacidades como gestión de infraestructura TI, sistemas de información y seguridad de plataformas, que pasaron de niveles iniciales cercanos a 0% hasta rangos entre 64% y 83% al cierre de la vigencia 2025.</t>
  </si>
  <si>
    <t>A abril se mantiene el avance de 69,27% , se actualiza la hoja de ruta con las siguientes condiciones: El PETI presenta avances significativos en las 20 iniciativas estratégicas orientadas al fortalecimiento tecnológico e institucional de la entidad, destacándose acciones relacionadas con transformación digital, actualización del parque tecnológico, fortalecimiento de infraestructura TI, seguridad y privacidad de la información, gestión documental, gobierno de datos y modernización de plataformas institucionales. Asimismo, se evidencian avances en estrategias de innovación, analítica de datos, capacitación digital con enfoque diferencial y fortalecimiento de capacidades TIC, alcanzando porcentajes de ejecución superiores al 60% en la mayoría de las iniciativas y consolidando la alineación de las tecnologías de la información con los objetivos estratégicos y misionales de la Entidad.</t>
  </si>
  <si>
    <t>13 -'Infraestructura Tecnológica y documental (Sistemas de Información y Tecnologia y Gestión documental)</t>
  </si>
  <si>
    <t>Sistema de gestión documental actualizado</t>
  </si>
  <si>
    <t>Capacidad</t>
  </si>
  <si>
    <t>El indicador registra un resultado del 91,04%, manteniendo el desempeño institucional según lo planeado. Este resultado refleja la consolidación de acciones implementadas para el cierre de vigencias anteriores y el sostenimiento de los estándares de gestión pública distrital, constituyéndose en una base sólida para avanzar hacia el cumplimiento de la meta proyectada para la vigencia.</t>
  </si>
  <si>
    <t>A febrero se fortaleció la gestión documental con inventarios, organización y actualización de archivos (465 registros y 13,5 ml). Se socializaron TRD, se avanzó en instrumentos archivísticos, se capacitaron 64 servidores, y se impulsó planeación, auditorías y transferencias documentales</t>
  </si>
  <si>
    <t>Con corte a marzo, se fortaleció la gestión documental mediante la actualización del inventario del archivo central, con 267 registros intervenidos equivalentes a 11,5 metros lineales. Se avanzó en la actualización de instrumentos archivísticos mediante mesas de trabajo para la socialización y ajuste de las TRD, así como en la elaboración del Cuadro de Clasificación Documental. Adicionalmente, se desarrollaron 12 jornadas de capacitación con 39 participantes, se adelantaron actividades de auditoría y control, y se realizaron ajustes a instrumentos estratégicos, incluyendo el instructivo de firmas y el Sistema Integrado de Conservación. Finalmente, se inició la implementación del Plan de Transferencias Documentales con la recepción de documentación, consolidando avances en la organización, control y gestión de la información institucional.</t>
  </si>
  <si>
    <t>Con corte a abril, se fortaleció la gestión documental mediante la actualización del inventario del Archivo Central, alcanzando un acumulado de 895 registros intervenidos equivalentes a 37,5 metros lineales. Así mismo, se avanzó en la actualización de instrumentos archivísticos mediante la realización de 18 mesas de trabajo para la socialización y ajuste de las Tablas de Retención Documental (TRD), así como en la elaboración del borrador del Cuadro de Clasificación Documental. De igual manera, se desarrollaron 30 jornadas de capacitación y sensibilización sobre Orfeo, lineamientos de gestión documental y expediente electrónico, con la participación de 237 asistentes, y se adelantaron actividades de auditoría y control en ocho dependencias de la entidad. Adicionalmente, se avanzó en la actualización y oficialización de instrumentos estratégicos asociados a la gestión documental y al Sistema Integrado de Conservación, así como en la ejecución del Plan de Transferencias Documentales mediante la elaboración y socialización del cronograma y la recepción de dos transferencias documentales programadas para la vigencia 2026, consolidando avances en la organización, control, conservación y trazabilidad de la información institucional.</t>
  </si>
  <si>
    <t>Estudios y/o investigaciones producidas sobre la situación en derechos de las mujes, actualizados,  publicados  y divulgados en el OMEG</t>
  </si>
  <si>
    <t>Servicio de información estadística en temas de género</t>
  </si>
  <si>
    <t>Sistema de Información Misional (SIMISIONAL) fortalecido y actualizado  en la SDMUJER</t>
  </si>
  <si>
    <t>(Numero de requerimientos recibidos / Numero de requerimientos atendidos )*100</t>
  </si>
  <si>
    <t>Se registra cero debido a que en el mes de enero se estaba contratando al personal requerido para la ejecución de las actividades.</t>
  </si>
  <si>
    <t>Como parte del fortalecimiento y actualización de SIMISIONAL 2.0, se implementó un ajuste funcional que permite la descarga de reportes de atenciones cerradas, mejorando el acceso a la información y la operación de los procesos misionales del sistema</t>
  </si>
  <si>
    <t>Durante marzo no se registraron requerimientos recibidos ni programados para implementación en SIMISIONAL, por lo que no se presenta avance en el periodo. No obstante, se adelanta la gestión técnica y funcional de desarrollos orientados a atender las necesidades de las diferentes estrategias, con énfasis en la estandarización de la información registrada en los módulos de hoja de vida, formaciones y atenciones. Este trabajo incluye la revisión y homologación de campos, definición de reglas de negocio, ajustes en formularios, validaciones y estructuras de registro, con el propósito de unificar criterios de captura, mejorar la calidad del dato, fortalecer la trazabilidad y facilitar la consolidación, consulta y reporte de la información en el sistema.</t>
  </si>
  <si>
    <t xml:space="preserve">Durante el periodo reportado se documentaron y ejecutaron cuatro pasos a producción asociados al fortalecimiento y actualización de SIMISIONAL 2.0. Estos despliegues incluyeron ajustes funcionales para la Estrategia de Autonomía Económica, el Módulo de Organizaciones del Sistema del Cuidado, la integración del estándar HL7 (Health Level Seven) para la interoperabilidad institucional y el ajuste del reporte de Formaciones de la Direccion de Territorialización de Derechos de Participación (DTDP). En términos cuantitativos, se alcanzó un avance de cuatro despliegues ejecutados, contribuyendo al fortalecimiento funcional y la interoperabilidad de las herramientas tecnológicas institucionales.			</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</si>
  <si>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</si>
  <si>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</si>
  <si>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</si>
  <si>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</si>
  <si>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</si>
  <si>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</si>
  <si>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</si>
  <si>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</si>
  <si>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</si>
  <si>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</si>
  <si>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</si>
  <si>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</si>
  <si>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</si>
  <si>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</si>
  <si>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</si>
  <si>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</si>
  <si>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</si>
  <si>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</si>
  <si>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</si>
  <si>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</si>
  <si>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</si>
  <si>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</si>
  <si>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</si>
  <si>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</si>
  <si>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</si>
  <si>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</si>
  <si>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</si>
  <si>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</si>
  <si>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</si>
  <si>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</si>
  <si>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CONTROL DE CAMBIOS</t>
  </si>
  <si>
    <t>Página 7 de 7</t>
  </si>
  <si>
    <t>CONTROL DE CAMBIOS EN EL PLAN DE ACCIÓN</t>
  </si>
  <si>
    <t>Se realiza ajuste a la Actividad 5, redefiniendo la distribución de sus tareas y porcentajes de ejecución. La tarea “Elaborar informe de seguimiento al Plan Estratégico de Tecnologías de la Información (PETI) de la vigencia anterior” se programó para ejecutarse en febrero (50%) y marzo (50%). Asimismo, la tarea “Actualizar la hoja de ruta de los proyectos incluidos en el PETI” se reprogramó para desarrollarse en abril (50%) y mayo (50%), garantizando una distribución equilibrada de cargas y una adecuada secuencia técnica en su implementación.</t>
  </si>
  <si>
    <t>El ajuste en la programación de la Actividad 5 obedece a la secuencia técnica requerida para su adecuada ejecución. De acuerdo con lo informado por el profesional técnico responsable, la elaboración del informe de seguimiento al Plan Estratégico de Tecnologías de la Información (PETI) de la vigencia anterior constituye un insumo previo y necesario para la actualización de la hoja de ruta de los proyectos incluidos en el PETI. En ese sentido, primero se requiere consolidar el análisis de cumplimiento, avances y brechas identificadas en la vigencia anterior, a fin de contar con información objetiva y actualizada que permita ajustar de manera coherente la planeación estratégica de los proyectos. Por lo anterior, se reprogramaron las actividades garantizando una ejecución lógica, técnica y alineada con los principios de planeación institucional.</t>
  </si>
  <si>
    <t>Inclusión del indicador PMR No. 49</t>
  </si>
  <si>
    <t>Se incluyó el Indicador PMR 49 – “Sistema de Información Misional (SIMISIONAL) fortalecido y actualizado en la SDMUJER” – en el seguimiento de febrero del Plan de Acción del Proyecto 8225, tras recibir el requerimiento de Secretaría Distrital de Hacienda el 10/03/2026 donde se solicita el reporte del mismo.</t>
  </si>
  <si>
    <t>Ajuste de la hoja de PMR</t>
  </si>
  <si>
    <t xml:space="preserve">Se ajusta en la hoja PMR las actividades asociadas al indicador y la programación teniendo en cuenta su periodicidad </t>
  </si>
  <si>
    <t>Cambio de techos presupuestales para actividades del proyecto de inversión 8225</t>
  </si>
  <si>
    <r>
      <t>La Dirección de Contratación presenta un avance sólido en la ejecución del Plan Anual de Adquisiciones (PAABS), con</t>
    </r>
    <r>
      <rPr>
        <sz val="13"/>
        <rFont val="Arial"/>
        <family val="2"/>
      </rPr>
      <t xml:space="preserve"> 962 contratos</t>
    </r>
    <r>
      <rPr>
        <sz val="13"/>
        <color theme="1"/>
        <rFont val="Arial"/>
        <family val="2"/>
      </rPr>
      <t xml:space="preserve"> adjudicados de las 2,018 líneas programadas, lo que representa un cumplimiento del 47.67%. Esta gestión se concentra principalmente en la modalidad de Servicios Profesionales (856), seguida de Apoyo a la Gestión (79), Otros Servicios (20) y Arrendamiento de Inmuebles (7), garantizando la continuidad operativa y el cumplimiento misional de la entidad.
En cuanto a la dinámica de trámites, se gestionan actualmente 102 registros, con un balance de 50 procesos cerrados y una ruta clara para la subsanación de documentos y flujos pendientes. Paralelamente, el componente de liquidaciones muestra un desempeño sobresaliente: de los 260 procesos en curso, el 80.4% (209) ya han sido liquidados, logrando un saneamiento contractual efectivo. Estos indicadores son el resultado directo de la optimización en la distribución de cargas, la articulación técnica mediante cronogramas transversales y el desarrollo de mesas de trabajo preventivas para la validación de observaciones.</t>
    </r>
  </si>
  <si>
    <t>Durante el mes de abril de 2026, la Dirección de Contratación formalizó la suscripción de 18 contratos bajo la tipología ‘49 – Otros Servicios’. En lo referente a la gestión postcontractual, se ejecutaron 225 actuaciones administrativas, representadas en la liquidación de 210 contratos y el cierre de 17 contratos; gestión orientada al saneamiento, depuración y actualización del inventario contractual de la Entidad. Cabe señalar que, durante este periodo, no se presentaron novedades relativas a cesiones, suspensiones, adiciones o prórrogas.
En términos de fortalecimiento institucional, se consolidó la estrategia de optimización operativa mediante la asignación especializada de procesos a profesionales del derecho, atendiendo a criterios de experticia y complejidad de las actuaciones. Este modelo de gestión se complementó con sesiones de articulación técnica para la definición de cronogramas transversales, mesas de trabajo precontractuales para la mitigación de riesgos y un seguimiento riguroso a la vigencia contractual, garantizando así la trazabilidad, eficiencia y continuidad del servicio.</t>
  </si>
  <si>
    <t>Durante el mes de abril de 2026, la Dirección de Contratación formalizó la suscripción 18 contratos bajo la tipología ‘49 – Otros Servicios’. En lo referente a la gestión postcontractual, se ejecutaron 225 actuaciones administrativas, representadas en la liquidación de 210 contratos y el cierre de 17 contratos; gestión orientada al saneamiento, depuración y actualización del inventario contractual de la Entidad. Cabe señalar que, durante este periodo, no se presentaron novedades relativas a cesiones, suspensiones, adiciones o prórrogas.
En términos de fortalecimiento institucional, se consolidó la estrategia de optimización operativa mediante la asignación especializada de procesos a profesionales del derecho, atendiendo a criterios de experticia y complejidad de las actuaciones. Este modelo de gestión se complementó con sesiones de articulación técnica para la definición de cronogramas transversales, mesas de trabajo precontractuales para la mitigación de riesgos y un seguimiento riguroso a la vigencia contractual, garantizando así la trazabilidad, eficiencia y continuidad del servicio.</t>
  </si>
  <si>
    <t>Se avanzó en la consolidación y seguimiento de instrumentos técnicos orientados al cierre de brechas FURAG, la gestión documental y la implementación de la Política de Gobierno Digital, fortaleciendo la articulación institucional, la trazabilidad de la información y el control de los procesos. Asimismo, se adelantaron acciones asociadas al seguimiento del PETI, la actualización documental de procesos de gestión tecnológica y arquitectura empresarial, la estructuración de metodologías de gestión del conocimiento y el fortalecimiento de herramientas de monitoreo y diagnóstico institucional.
De manera complementaria, se fortaleció la gestión contractual y financiera mediante la suscripción acumulada de 962 contratos, la expedición de 109 Certificados de Disponibilidad Presupuestal (CDP), la gestión de 1.353 solicitudes de pago y la ejecución de controles asociados al proceso financiero. Finalmente, se robusteció el seguimiento a los planes institucionales, proyectos de inversión y políticas públicas, mejorando la articulación entre dependencias, el seguimiento presupuestal, la validación de la información reportada y la toma de decisiones basada en evidencia.</t>
  </si>
  <si>
    <t>Se requiere modificar el valor de las actividades del proyecto de inversión conforme a los movimientos presupuestales con corte al 31 de marzo de 2026, garantizando la coherencia con la 
programación del proyecto de inversion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</si>
</sst>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 #,##0.00_-;\-&quot;$&quot;\ * #,##0.00_-;_-&quot;$&quot;\ * &quot;-&quot;??_-;_-@_-"/>
    <numFmt numFmtId="43" formatCode="_-* #,##0.00_-;\-* #,##0.00_-;_-* &quot;-&quot;??_-;_-@_-"/>
    <numFmt numFmtId="164" formatCode="_-* #,##0\ &quot;€&quot;_-;\-* #,##0\ &quot;€&quot;_-;_-* &quot;-&quot;\ &quot;€&quot;_-;_-@_-"/>
    <numFmt numFmtId="165" formatCode="_-* #,##0.00\ &quot;€&quot;_-;\-* #,##0.00\ &quot;€&quot;_-;_-* &quot;-&quot;??\ &quot;€&quot;_-;_-@_-"/>
    <numFmt numFmtId="166" formatCode="&quot;$&quot;#,##0;[Red]\-&quot;$&quot;#,##0"/>
    <numFmt numFmtId="167" formatCode="_-&quot;$&quot;* #,##0.00_-;\-&quot;$&quot;* #,##0.00_-;_-&quot;$&quot;* &quot;-&quot;??_-;_-@_-"/>
    <numFmt numFmtId="168" formatCode="_-* #,##0.00\ _€_-;\-* #,##0.0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 numFmtId="176" formatCode="0.0000"/>
    <numFmt numFmtId="177" formatCode="#,##0.0;\-#,##0.0"/>
    <numFmt numFmtId="178" formatCode="0.000"/>
    <numFmt numFmtId="179" formatCode="_-* #,##0.0_-;\-* #,##0.0_-;_-* &quot;-&quot;??_-;_-@_-"/>
  </numFmts>
  <fonts count="6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11"/>
      <name val="Calibri"/>
      <family val="2"/>
      <scheme val="minor"/>
    </font>
    <font>
      <b/>
      <sz val="11"/>
      <color theme="0"/>
      <name val="Arial"/>
      <family val="2"/>
    </font>
    <font>
      <sz val="11"/>
      <color rgb="FF000000"/>
      <name val="Arial"/>
      <family val="2"/>
    </font>
    <font>
      <b/>
      <sz val="11"/>
      <color rgb="FF000000"/>
      <name val="Arial"/>
      <family val="2"/>
    </font>
    <font>
      <sz val="13"/>
      <color rgb="FF002060"/>
      <name val="Arial"/>
      <family val="2"/>
    </font>
    <font>
      <sz val="11"/>
      <color rgb="FF000000"/>
      <name val="Calibri"/>
      <family val="2"/>
    </font>
    <font>
      <sz val="12"/>
      <color theme="1"/>
      <name val="Arial"/>
      <family val="2"/>
    </font>
    <font>
      <sz val="12"/>
      <color rgb="FF000000"/>
      <name val="Arial"/>
      <family val="2"/>
    </font>
    <font>
      <sz val="11"/>
      <color theme="0"/>
      <name val="Arial"/>
      <family val="2"/>
    </font>
    <font>
      <sz val="11"/>
      <color rgb="FF000000"/>
      <name val="Calibri"/>
      <family val="2"/>
      <scheme val="minor"/>
    </font>
    <font>
      <sz val="9"/>
      <color theme="1"/>
      <name val="Arial"/>
      <family val="2"/>
    </font>
    <font>
      <sz val="9"/>
      <color indexed="81"/>
      <name val="Tahoma"/>
      <family val="2"/>
    </font>
    <font>
      <b/>
      <sz val="9"/>
      <color indexed="81"/>
      <name val="Tahoma"/>
      <family val="2"/>
    </font>
    <font>
      <sz val="13"/>
      <color rgb="FF000000"/>
      <name val="Arial"/>
    </font>
    <font>
      <sz val="13"/>
      <color theme="1"/>
      <name val="Arial"/>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rgb="FFFFFF00"/>
        <bgColor indexed="64"/>
      </patternFill>
    </fill>
  </fills>
  <borders count="81">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s>
  <cellStyleXfs count="26">
    <xf numFmtId="0" fontId="0" fillId="0" borderId="0"/>
    <xf numFmtId="9" fontId="10" fillId="0" borderId="0" applyFont="0" applyFill="0" applyBorder="0" applyAlignment="0" applyProtection="0"/>
    <xf numFmtId="0" fontId="11" fillId="0" borderId="1"/>
    <xf numFmtId="0" fontId="6" fillId="0" borderId="1"/>
    <xf numFmtId="165" fontId="6" fillId="0" borderId="1" applyFont="0" applyFill="0" applyBorder="0" applyAlignment="0" applyProtection="0"/>
    <xf numFmtId="168" fontId="6" fillId="0" borderId="1" applyFont="0" applyFill="0" applyBorder="0" applyAlignment="0" applyProtection="0"/>
    <xf numFmtId="9" fontId="6" fillId="0" borderId="1" applyFont="0" applyFill="0" applyBorder="0" applyAlignment="0" applyProtection="0"/>
    <xf numFmtId="169" fontId="6" fillId="0" borderId="1" applyFont="0" applyFill="0" applyBorder="0" applyAlignment="0" applyProtection="0"/>
    <xf numFmtId="164"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1" fontId="23" fillId="0" borderId="30" applyNumberFormat="0" applyAlignment="0" applyProtection="0">
      <alignment horizontal="right" vertical="center"/>
    </xf>
    <xf numFmtId="171"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1"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6" fillId="0" borderId="0" applyFont="0" applyFill="0" applyBorder="0" applyAlignment="0" applyProtection="0"/>
    <xf numFmtId="0" fontId="4" fillId="0" borderId="1"/>
    <xf numFmtId="0" fontId="43" fillId="0" borderId="1"/>
    <xf numFmtId="167" fontId="3" fillId="0" borderId="1" applyFont="0" applyFill="0" applyBorder="0" applyAlignment="0" applyProtection="0"/>
    <xf numFmtId="44" fontId="44" fillId="0" borderId="0" applyFont="0" applyFill="0" applyBorder="0" applyAlignment="0" applyProtection="0"/>
    <xf numFmtId="0" fontId="2" fillId="0" borderId="1"/>
    <xf numFmtId="43" fontId="2" fillId="0" borderId="1" applyFont="0" applyFill="0" applyBorder="0" applyAlignment="0" applyProtection="0"/>
    <xf numFmtId="0" fontId="19" fillId="0" borderId="0" applyNumberFormat="0" applyFill="0" applyBorder="0" applyAlignment="0" applyProtection="0"/>
  </cellStyleXfs>
  <cellXfs count="778">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0" fontId="13" fillId="5" borderId="12" xfId="2" applyFont="1" applyFill="1" applyBorder="1" applyAlignment="1">
      <alignment vertical="center" wrapText="1"/>
    </xf>
    <xf numFmtId="0" fontId="14" fillId="0" borderId="1" xfId="3" applyFont="1"/>
    <xf numFmtId="0" fontId="13" fillId="7" borderId="2" xfId="2" applyFont="1" applyFill="1" applyBorder="1" applyAlignment="1">
      <alignment vertical="center" wrapText="1"/>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7" xfId="3" applyFont="1" applyBorder="1" applyAlignment="1">
      <alignment horizontal="center" vertical="center"/>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5" borderId="22" xfId="3" applyNumberFormat="1" applyFont="1" applyFill="1" applyBorder="1" applyAlignment="1">
      <alignment horizontal="center" vertical="center"/>
    </xf>
    <xf numFmtId="9" fontId="32" fillId="9" borderId="22" xfId="0" applyNumberFormat="1" applyFont="1" applyFill="1" applyBorder="1" applyAlignment="1">
      <alignment horizontal="center" vertical="center"/>
    </xf>
    <xf numFmtId="9" fontId="32" fillId="5" borderId="22" xfId="0" applyNumberFormat="1" applyFont="1" applyFill="1" applyBorder="1" applyAlignment="1">
      <alignment horizontal="center"/>
    </xf>
    <xf numFmtId="9" fontId="21" fillId="4" borderId="22" xfId="0" applyNumberFormat="1" applyFont="1" applyFill="1" applyBorder="1" applyAlignment="1">
      <alignment horizontal="center"/>
    </xf>
    <xf numFmtId="0" fontId="20" fillId="0" borderId="6" xfId="3" applyFont="1" applyBorder="1" applyAlignment="1">
      <alignment horizontal="center" vertic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49" xfId="3" applyFont="1" applyBorder="1" applyAlignment="1">
      <alignment horizontal="left" vertical="center" wrapText="1"/>
    </xf>
    <xf numFmtId="0" fontId="26" fillId="0" borderId="46"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5" fillId="0" borderId="1"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3" fillId="0" borderId="26" xfId="2" applyFont="1" applyBorder="1" applyAlignment="1">
      <alignment horizontal="center" vertical="center" wrapText="1"/>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43" fontId="40" fillId="5" borderId="59" xfId="18" applyFont="1" applyFill="1" applyBorder="1" applyAlignment="1">
      <alignment horizontal="center" vertical="center" wrapText="1"/>
    </xf>
    <xf numFmtId="43" fontId="40" fillId="5" borderId="61" xfId="18" applyFont="1" applyFill="1" applyBorder="1" applyAlignment="1">
      <alignment horizontal="center" vertical="center" wrapText="1"/>
    </xf>
    <xf numFmtId="43" fontId="40" fillId="5" borderId="62" xfId="18" applyFont="1" applyFill="1" applyBorder="1" applyAlignment="1">
      <alignment horizontal="center" vertical="center" wrapText="1"/>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6"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54" xfId="3" applyFont="1" applyBorder="1" applyAlignment="1">
      <alignment horizontal="center" vertical="center" wrapText="1"/>
    </xf>
    <xf numFmtId="0" fontId="32" fillId="0" borderId="42" xfId="3" applyFont="1" applyBorder="1" applyAlignment="1">
      <alignment horizontal="center" vertical="center" wrapText="1"/>
    </xf>
    <xf numFmtId="0" fontId="32" fillId="0" borderId="45" xfId="3" applyFont="1" applyBorder="1" applyAlignment="1">
      <alignment horizontal="center" vertical="center" wrapText="1"/>
    </xf>
    <xf numFmtId="0" fontId="13" fillId="5" borderId="63"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1" fillId="5" borderId="13" xfId="19" applyFont="1" applyFill="1" applyBorder="1" applyAlignment="1">
      <alignment horizontal="center" vertical="center" wrapText="1"/>
    </xf>
    <xf numFmtId="0" fontId="4" fillId="0" borderId="47" xfId="19" applyBorder="1" applyAlignment="1">
      <alignment horizontal="right" vertical="center"/>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1"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14" fillId="0" borderId="7" xfId="3" applyFont="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2"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5" xfId="3" applyFont="1" applyBorder="1" applyAlignment="1">
      <alignment horizontal="center" vertical="center" wrapText="1"/>
    </xf>
    <xf numFmtId="43" fontId="32" fillId="5" borderId="22" xfId="18" applyFont="1" applyFill="1" applyBorder="1" applyAlignment="1">
      <alignment horizontal="center"/>
    </xf>
    <xf numFmtId="43" fontId="32" fillId="9" borderId="22" xfId="18" applyFont="1" applyFill="1" applyBorder="1" applyAlignment="1">
      <alignment horizontal="center" vertical="center"/>
    </xf>
    <xf numFmtId="0" fontId="32" fillId="0" borderId="51" xfId="3" applyFont="1" applyBorder="1" applyAlignment="1">
      <alignment horizontal="center" vertical="center" wrapText="1"/>
    </xf>
    <xf numFmtId="0" fontId="32" fillId="0" borderId="66" xfId="3" applyFont="1" applyBorder="1" applyAlignment="1">
      <alignment horizontal="center" vertical="center" wrapText="1"/>
    </xf>
    <xf numFmtId="0" fontId="32" fillId="0" borderId="67"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2" xfId="3" applyFont="1" applyBorder="1" applyAlignment="1">
      <alignment horizontal="left" vertical="center" wrapText="1"/>
    </xf>
    <xf numFmtId="172" fontId="14" fillId="0" borderId="1" xfId="3" applyNumberFormat="1" applyFont="1" applyAlignment="1">
      <alignment vertical="center"/>
    </xf>
    <xf numFmtId="0" fontId="8" fillId="5" borderId="26" xfId="3" applyFont="1" applyFill="1" applyBorder="1" applyAlignment="1">
      <alignment vertical="center"/>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174" fontId="14" fillId="0" borderId="1" xfId="22" applyNumberFormat="1" applyFont="1" applyBorder="1" applyAlignment="1">
      <alignment vertical="center"/>
    </xf>
    <xf numFmtId="174" fontId="14" fillId="0" borderId="1" xfId="3" applyNumberFormat="1" applyFont="1" applyAlignment="1">
      <alignment vertical="center"/>
    </xf>
    <xf numFmtId="174" fontId="14" fillId="0" borderId="1" xfId="22" applyNumberFormat="1" applyFont="1" applyBorder="1" applyAlignment="1">
      <alignment horizontal="center" vertical="center" wrapText="1"/>
    </xf>
    <xf numFmtId="0" fontId="38"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14" fillId="0" borderId="26" xfId="3" applyFont="1" applyBorder="1" applyAlignment="1">
      <alignment vertical="center" wrapText="1"/>
    </xf>
    <xf numFmtId="0" fontId="8" fillId="5" borderId="29" xfId="3" applyFont="1" applyFill="1" applyBorder="1" applyAlignment="1">
      <alignment horizontal="left" vertical="center"/>
    </xf>
    <xf numFmtId="0" fontId="8" fillId="5" borderId="27" xfId="3" applyFont="1" applyFill="1" applyBorder="1" applyAlignment="1">
      <alignment horizontal="left" vertical="center"/>
    </xf>
    <xf numFmtId="0" fontId="8" fillId="5" borderId="28" xfId="3" applyFont="1" applyFill="1" applyBorder="1" applyAlignment="1">
      <alignment horizontal="left" vertical="center"/>
    </xf>
    <xf numFmtId="0" fontId="20" fillId="0" borderId="26" xfId="3" applyFont="1" applyBorder="1" applyAlignment="1">
      <alignment horizontal="center" vertical="center" wrapText="1"/>
    </xf>
    <xf numFmtId="175" fontId="14" fillId="0" borderId="24" xfId="5" applyNumberFormat="1" applyFont="1" applyBorder="1" applyAlignment="1">
      <alignment vertical="center"/>
    </xf>
    <xf numFmtId="174" fontId="0" fillId="0" borderId="22" xfId="22" applyNumberFormat="1" applyFont="1" applyBorder="1" applyAlignment="1">
      <alignment horizontal="center" vertical="center"/>
    </xf>
    <xf numFmtId="9" fontId="14" fillId="0" borderId="10" xfId="1" applyFont="1" applyBorder="1" applyAlignment="1">
      <alignment horizontal="center" vertical="center"/>
    </xf>
    <xf numFmtId="9" fontId="14" fillId="0" borderId="24" xfId="1" applyFont="1" applyBorder="1" applyAlignment="1">
      <alignment horizontal="center" vertical="center"/>
    </xf>
    <xf numFmtId="174" fontId="14" fillId="0" borderId="22" xfId="22" applyNumberFormat="1" applyFont="1" applyBorder="1" applyAlignment="1">
      <alignment vertical="center"/>
    </xf>
    <xf numFmtId="174" fontId="14" fillId="0" borderId="13" xfId="22" applyNumberFormat="1" applyFont="1" applyBorder="1" applyAlignment="1">
      <alignment vertical="center"/>
    </xf>
    <xf numFmtId="9" fontId="14" fillId="0" borderId="14" xfId="1" applyFont="1" applyBorder="1" applyAlignment="1">
      <alignment horizontal="center" vertical="center"/>
    </xf>
    <xf numFmtId="0" fontId="8" fillId="0" borderId="1" xfId="3" applyFont="1" applyAlignment="1">
      <alignment horizontal="center" vertical="center" wrapText="1"/>
    </xf>
    <xf numFmtId="168" fontId="14" fillId="0" borderId="48" xfId="5" applyFont="1" applyBorder="1" applyAlignment="1">
      <alignment vertical="center"/>
    </xf>
    <xf numFmtId="174" fontId="46" fillId="0" borderId="22" xfId="22" applyNumberFormat="1" applyFont="1" applyFill="1" applyBorder="1" applyAlignment="1">
      <alignment horizontal="center" vertical="center"/>
    </xf>
    <xf numFmtId="174" fontId="12" fillId="0" borderId="22" xfId="22" applyNumberFormat="1" applyFont="1" applyFill="1" applyBorder="1" applyAlignment="1">
      <alignment vertical="center"/>
    </xf>
    <xf numFmtId="0" fontId="14" fillId="0" borderId="5" xfId="3" applyFont="1" applyBorder="1" applyAlignment="1">
      <alignment horizontal="left" vertical="center"/>
    </xf>
    <xf numFmtId="175" fontId="14" fillId="0" borderId="48" xfId="5" applyNumberFormat="1" applyFont="1" applyBorder="1" applyAlignment="1">
      <alignment vertical="center"/>
    </xf>
    <xf numFmtId="0" fontId="12" fillId="0" borderId="1" xfId="2" applyFont="1" applyAlignment="1">
      <alignment horizontal="center" vertical="center" wrapText="1"/>
    </xf>
    <xf numFmtId="174" fontId="0" fillId="0" borderId="22" xfId="22" applyNumberFormat="1" applyFont="1" applyFill="1" applyBorder="1" applyAlignment="1">
      <alignment horizontal="center" vertical="center"/>
    </xf>
    <xf numFmtId="173" fontId="37" fillId="0" borderId="22" xfId="21" applyNumberFormat="1" applyFont="1" applyFill="1" applyBorder="1" applyAlignment="1">
      <alignment horizontal="center" vertical="center"/>
    </xf>
    <xf numFmtId="173" fontId="37" fillId="0" borderId="13" xfId="21" applyNumberFormat="1" applyFont="1" applyFill="1" applyBorder="1" applyAlignment="1">
      <alignment horizontal="center" vertical="center"/>
    </xf>
    <xf numFmtId="0" fontId="14" fillId="0" borderId="0" xfId="0" applyFont="1" applyAlignment="1">
      <alignment horizontal="left" vertical="center"/>
    </xf>
    <xf numFmtId="0" fontId="48" fillId="0" borderId="50" xfId="0" applyFont="1" applyBorder="1" applyAlignment="1">
      <alignment horizontal="left" vertical="center" wrapText="1"/>
    </xf>
    <xf numFmtId="0" fontId="42" fillId="0" borderId="0" xfId="0" applyFont="1" applyAlignment="1">
      <alignment horizontal="left" vertical="center"/>
    </xf>
    <xf numFmtId="0" fontId="42" fillId="0" borderId="47" xfId="0" applyFont="1" applyBorder="1" applyAlignment="1">
      <alignment horizontal="left" vertical="center" wrapText="1"/>
    </xf>
    <xf numFmtId="0" fontId="48" fillId="0" borderId="47" xfId="0" applyFont="1" applyBorder="1" applyAlignment="1">
      <alignment horizontal="left" vertical="center" wrapText="1"/>
    </xf>
    <xf numFmtId="0" fontId="48" fillId="0" borderId="22" xfId="0" applyFont="1" applyBorder="1" applyAlignment="1">
      <alignment horizontal="left" vertical="center" wrapText="1"/>
    </xf>
    <xf numFmtId="0" fontId="14" fillId="0" borderId="1" xfId="0" applyFont="1" applyBorder="1"/>
    <xf numFmtId="0" fontId="0" fillId="0" borderId="1" xfId="0" applyBorder="1"/>
    <xf numFmtId="0" fontId="8" fillId="13" borderId="22" xfId="0" applyFont="1" applyFill="1" applyBorder="1" applyAlignment="1">
      <alignment horizontal="left" vertical="center"/>
    </xf>
    <xf numFmtId="0" fontId="8" fillId="13" borderId="22" xfId="0" applyFont="1" applyFill="1" applyBorder="1" applyAlignment="1">
      <alignment horizontal="center" vertical="center"/>
    </xf>
    <xf numFmtId="9" fontId="20" fillId="0" borderId="26" xfId="3" applyNumberFormat="1" applyFont="1" applyBorder="1" applyAlignment="1">
      <alignment horizontal="center" vertical="center"/>
    </xf>
    <xf numFmtId="9" fontId="21" fillId="0" borderId="26" xfId="3" applyNumberFormat="1" applyFont="1" applyBorder="1" applyAlignment="1">
      <alignment horizontal="center" vertical="center"/>
    </xf>
    <xf numFmtId="9" fontId="20" fillId="0" borderId="8" xfId="1" applyFont="1" applyBorder="1" applyAlignment="1">
      <alignment horizontal="center" vertical="center"/>
    </xf>
    <xf numFmtId="9" fontId="32" fillId="5" borderId="5" xfId="1" applyFont="1" applyFill="1" applyBorder="1" applyAlignment="1">
      <alignment horizontal="center" vertical="center" wrapText="1"/>
    </xf>
    <xf numFmtId="9" fontId="20" fillId="4" borderId="11" xfId="1" applyFont="1" applyFill="1" applyBorder="1" applyAlignment="1">
      <alignment horizontal="center" vertical="center"/>
    </xf>
    <xf numFmtId="9" fontId="32" fillId="5" borderId="11" xfId="1" applyFont="1" applyFill="1" applyBorder="1" applyAlignment="1">
      <alignment horizontal="center" vertical="center" wrapText="1"/>
    </xf>
    <xf numFmtId="10" fontId="32" fillId="5" borderId="22" xfId="3" applyNumberFormat="1" applyFont="1" applyFill="1" applyBorder="1" applyAlignment="1">
      <alignment horizontal="center" vertical="center"/>
    </xf>
    <xf numFmtId="9" fontId="20" fillId="0" borderId="26" xfId="1" applyFont="1" applyBorder="1" applyAlignment="1">
      <alignment horizontal="center" vertical="center"/>
    </xf>
    <xf numFmtId="9" fontId="21" fillId="0" borderId="26" xfId="1" applyFont="1" applyBorder="1" applyAlignment="1">
      <alignment horizontal="center" vertical="center"/>
    </xf>
    <xf numFmtId="170" fontId="20" fillId="0" borderId="26" xfId="1" applyNumberFormat="1" applyFont="1" applyBorder="1" applyAlignment="1">
      <alignment horizontal="center" vertical="center"/>
    </xf>
    <xf numFmtId="170" fontId="21" fillId="0" borderId="26" xfId="1" applyNumberFormat="1" applyFont="1" applyBorder="1" applyAlignment="1">
      <alignment horizontal="center" vertical="center"/>
    </xf>
    <xf numFmtId="170" fontId="20" fillId="0" borderId="8" xfId="1" applyNumberFormat="1" applyFont="1" applyBorder="1" applyAlignment="1">
      <alignment horizontal="center" vertical="center"/>
    </xf>
    <xf numFmtId="170" fontId="32" fillId="5" borderId="5" xfId="1" applyNumberFormat="1" applyFont="1" applyFill="1" applyBorder="1" applyAlignment="1">
      <alignment horizontal="center" vertical="center" wrapText="1"/>
    </xf>
    <xf numFmtId="170" fontId="20" fillId="4" borderId="11" xfId="1" applyNumberFormat="1" applyFont="1" applyFill="1" applyBorder="1" applyAlignment="1">
      <alignment horizontal="center" vertical="center"/>
    </xf>
    <xf numFmtId="170" fontId="32" fillId="5" borderId="11" xfId="1" applyNumberFormat="1" applyFont="1" applyFill="1" applyBorder="1" applyAlignment="1">
      <alignment horizontal="center" vertical="center" wrapText="1"/>
    </xf>
    <xf numFmtId="10" fontId="32" fillId="5" borderId="22" xfId="1" applyNumberFormat="1" applyFont="1" applyFill="1" applyBorder="1" applyAlignment="1">
      <alignment horizontal="center" vertical="center"/>
    </xf>
    <xf numFmtId="10" fontId="20" fillId="0" borderId="8" xfId="1" applyNumberFormat="1" applyFont="1" applyBorder="1" applyAlignment="1">
      <alignment horizontal="center" vertical="center"/>
    </xf>
    <xf numFmtId="10" fontId="20" fillId="0" borderId="11" xfId="1" applyNumberFormat="1" applyFont="1" applyBorder="1" applyAlignment="1">
      <alignment horizontal="center" vertical="center"/>
    </xf>
    <xf numFmtId="2" fontId="20" fillId="0" borderId="26" xfId="3" applyNumberFormat="1" applyFont="1" applyBorder="1" applyAlignment="1">
      <alignment horizontal="center" vertical="center"/>
    </xf>
    <xf numFmtId="2" fontId="21" fillId="0" borderId="26" xfId="3" applyNumberFormat="1" applyFont="1" applyBorder="1" applyAlignment="1">
      <alignment horizontal="center" vertical="center"/>
    </xf>
    <xf numFmtId="9" fontId="20" fillId="0" borderId="27" xfId="1" applyFont="1" applyBorder="1" applyAlignment="1">
      <alignment horizontal="center" vertical="center"/>
    </xf>
    <xf numFmtId="9" fontId="32" fillId="5" borderId="26" xfId="1" applyFont="1" applyFill="1" applyBorder="1" applyAlignment="1">
      <alignment horizontal="center" vertical="center" wrapText="1"/>
    </xf>
    <xf numFmtId="9" fontId="20" fillId="0" borderId="28" xfId="1" applyFont="1" applyBorder="1" applyAlignment="1">
      <alignment horizontal="center" vertical="center"/>
    </xf>
    <xf numFmtId="9" fontId="32" fillId="5" borderId="28" xfId="1" applyFont="1" applyFill="1" applyBorder="1" applyAlignment="1">
      <alignment horizontal="center" vertical="center" wrapText="1"/>
    </xf>
    <xf numFmtId="2" fontId="14" fillId="0" borderId="1" xfId="3" applyNumberFormat="1" applyFont="1" applyAlignment="1">
      <alignment vertical="center"/>
    </xf>
    <xf numFmtId="0" fontId="32" fillId="5" borderId="19" xfId="3" applyFont="1" applyFill="1" applyBorder="1" applyAlignment="1">
      <alignment horizontal="center" vertical="center" wrapText="1"/>
    </xf>
    <xf numFmtId="0" fontId="20" fillId="0" borderId="16" xfId="3" applyFont="1" applyBorder="1" applyAlignment="1">
      <alignment horizontal="center" vertical="center"/>
    </xf>
    <xf numFmtId="0" fontId="32" fillId="5" borderId="6" xfId="3" applyFont="1" applyFill="1" applyBorder="1" applyAlignment="1">
      <alignment horizontal="center" vertical="center" wrapText="1"/>
    </xf>
    <xf numFmtId="0" fontId="20" fillId="0" borderId="19" xfId="3" applyFont="1" applyBorder="1" applyAlignment="1">
      <alignment horizontal="center" vertical="center"/>
    </xf>
    <xf numFmtId="176" fontId="14" fillId="0" borderId="1" xfId="3" applyNumberFormat="1" applyFont="1" applyAlignment="1">
      <alignment vertical="center"/>
    </xf>
    <xf numFmtId="10" fontId="32" fillId="5" borderId="22" xfId="23" applyNumberFormat="1" applyFont="1" applyFill="1" applyBorder="1" applyAlignment="1">
      <alignment horizontal="center" vertical="center"/>
    </xf>
    <xf numFmtId="9" fontId="32" fillId="5" borderId="22" xfId="23" applyNumberFormat="1" applyFont="1" applyFill="1" applyBorder="1" applyAlignment="1">
      <alignment horizontal="center" vertical="center"/>
    </xf>
    <xf numFmtId="0" fontId="32" fillId="3" borderId="22" xfId="23" applyFont="1" applyFill="1" applyBorder="1" applyAlignment="1">
      <alignment horizontal="center" vertical="center"/>
    </xf>
    <xf numFmtId="9" fontId="32" fillId="5" borderId="22" xfId="19" applyNumberFormat="1" applyFont="1" applyFill="1" applyBorder="1" applyAlignment="1">
      <alignment horizontal="center"/>
    </xf>
    <xf numFmtId="43" fontId="32" fillId="5" borderId="22" xfId="24" applyFont="1" applyFill="1" applyBorder="1" applyAlignment="1">
      <alignment horizontal="center"/>
    </xf>
    <xf numFmtId="10" fontId="32" fillId="5" borderId="5" xfId="1" applyNumberFormat="1" applyFont="1" applyFill="1" applyBorder="1" applyAlignment="1">
      <alignment horizontal="center" vertical="center" wrapText="1"/>
    </xf>
    <xf numFmtId="10" fontId="20" fillId="4" borderId="11" xfId="1" applyNumberFormat="1" applyFont="1" applyFill="1" applyBorder="1" applyAlignment="1">
      <alignment horizontal="center" vertical="center"/>
    </xf>
    <xf numFmtId="10" fontId="32" fillId="5" borderId="11" xfId="1" applyNumberFormat="1" applyFont="1" applyFill="1" applyBorder="1" applyAlignment="1">
      <alignment horizontal="center" vertical="center" wrapText="1"/>
    </xf>
    <xf numFmtId="10" fontId="14" fillId="0" borderId="1" xfId="1" applyNumberFormat="1" applyFont="1" applyBorder="1" applyAlignment="1">
      <alignment vertical="center"/>
    </xf>
    <xf numFmtId="0" fontId="51" fillId="0" borderId="22" xfId="0" applyFont="1" applyBorder="1" applyAlignment="1">
      <alignment vertical="center" wrapText="1"/>
    </xf>
    <xf numFmtId="0" fontId="51" fillId="0" borderId="22" xfId="0" applyFont="1" applyBorder="1" applyAlignment="1">
      <alignment horizontal="center" vertical="center" wrapText="1"/>
    </xf>
    <xf numFmtId="0" fontId="13" fillId="0" borderId="12" xfId="2" applyFont="1" applyBorder="1" applyAlignment="1">
      <alignment vertical="center" wrapText="1"/>
    </xf>
    <xf numFmtId="0" fontId="51" fillId="0" borderId="13" xfId="0" applyFont="1" applyBorder="1" applyAlignment="1">
      <alignment vertical="center" wrapText="1"/>
    </xf>
    <xf numFmtId="0" fontId="51" fillId="0" borderId="13" xfId="0" applyFont="1" applyBorder="1" applyAlignment="1">
      <alignment horizontal="center" vertical="center" wrapText="1"/>
    </xf>
    <xf numFmtId="170" fontId="14" fillId="0" borderId="63" xfId="1" applyNumberFormat="1" applyFont="1" applyBorder="1" applyAlignment="1">
      <alignment horizontal="center" vertical="center" wrapText="1"/>
    </xf>
    <xf numFmtId="170" fontId="14" fillId="0" borderId="5" xfId="1" applyNumberFormat="1" applyFont="1" applyBorder="1" applyAlignment="1">
      <alignment horizontal="center" vertical="center" wrapText="1"/>
    </xf>
    <xf numFmtId="170" fontId="8" fillId="0" borderId="26" xfId="1" applyNumberFormat="1" applyFont="1" applyBorder="1" applyAlignment="1">
      <alignment horizontal="center" vertical="center" wrapText="1"/>
    </xf>
    <xf numFmtId="170" fontId="14" fillId="0" borderId="29" xfId="1" applyNumberFormat="1" applyFont="1" applyBorder="1" applyAlignment="1">
      <alignment horizontal="center" vertical="center" wrapText="1"/>
    </xf>
    <xf numFmtId="0" fontId="4" fillId="0" borderId="59" xfId="19" applyBorder="1" applyAlignment="1">
      <alignment horizontal="right" vertical="center"/>
    </xf>
    <xf numFmtId="37" fontId="23" fillId="0" borderId="22" xfId="11" applyNumberFormat="1" applyBorder="1" applyAlignment="1">
      <alignment horizontal="center" vertical="center"/>
    </xf>
    <xf numFmtId="37" fontId="23" fillId="0" borderId="24" xfId="11" applyNumberFormat="1" applyBorder="1" applyAlignment="1">
      <alignment horizontal="center" vertical="center"/>
    </xf>
    <xf numFmtId="0" fontId="4" fillId="0" borderId="22" xfId="19" applyBorder="1" applyAlignment="1">
      <alignment vertical="center"/>
    </xf>
    <xf numFmtId="0" fontId="4" fillId="0" borderId="22" xfId="19" applyBorder="1" applyAlignment="1">
      <alignment horizontal="center" vertical="center"/>
    </xf>
    <xf numFmtId="9" fontId="23" fillId="0" borderId="53" xfId="1" applyFont="1" applyFill="1" applyBorder="1" applyAlignment="1">
      <alignment horizontal="center" vertical="center"/>
    </xf>
    <xf numFmtId="0" fontId="49" fillId="0" borderId="22" xfId="0" applyFont="1" applyBorder="1" applyAlignment="1">
      <alignment horizontal="left" vertical="center"/>
    </xf>
    <xf numFmtId="0" fontId="48" fillId="0" borderId="22" xfId="0" applyFont="1" applyBorder="1" applyAlignment="1">
      <alignment vertical="center" wrapText="1"/>
    </xf>
    <xf numFmtId="0" fontId="48" fillId="0" borderId="47" xfId="0" applyFont="1" applyBorder="1" applyAlignment="1">
      <alignment vertical="center" wrapText="1"/>
    </xf>
    <xf numFmtId="0" fontId="49" fillId="13" borderId="22" xfId="0" applyFont="1" applyFill="1" applyBorder="1" applyAlignment="1">
      <alignment horizontal="left" vertical="center"/>
    </xf>
    <xf numFmtId="0" fontId="48" fillId="13" borderId="47" xfId="0" applyFont="1" applyFill="1" applyBorder="1" applyAlignment="1">
      <alignment vertical="center" wrapText="1"/>
    </xf>
    <xf numFmtId="0" fontId="48" fillId="13" borderId="47" xfId="0" applyFont="1" applyFill="1" applyBorder="1" applyAlignment="1">
      <alignment horizontal="left" vertical="center" wrapText="1"/>
    </xf>
    <xf numFmtId="0" fontId="49" fillId="0" borderId="22" xfId="0" applyFont="1" applyBorder="1" applyAlignment="1">
      <alignment horizontal="left" vertical="center" wrapText="1"/>
    </xf>
    <xf numFmtId="0" fontId="49" fillId="13" borderId="22" xfId="0" applyFont="1" applyFill="1" applyBorder="1" applyAlignment="1">
      <alignment horizontal="center" vertical="center"/>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2" xfId="0" applyFont="1" applyBorder="1" applyAlignment="1">
      <alignment horizontal="left" vertical="center"/>
    </xf>
    <xf numFmtId="0" fontId="48" fillId="0" borderId="66" xfId="0" applyFont="1" applyBorder="1" applyAlignment="1">
      <alignment horizontal="left" vertical="center" wrapText="1"/>
    </xf>
    <xf numFmtId="0" fontId="13" fillId="5" borderId="5" xfId="2" applyFont="1" applyFill="1" applyBorder="1" applyAlignment="1">
      <alignment vertical="center" wrapText="1"/>
    </xf>
    <xf numFmtId="0" fontId="13" fillId="5" borderId="7" xfId="2" applyFont="1" applyFill="1" applyBorder="1" applyAlignment="1">
      <alignment vertical="center" wrapText="1"/>
    </xf>
    <xf numFmtId="0" fontId="20" fillId="0" borderId="19" xfId="3" applyFont="1" applyBorder="1" applyAlignment="1">
      <alignment horizontal="left" vertical="center" wrapText="1"/>
    </xf>
    <xf numFmtId="10" fontId="20" fillId="0" borderId="27" xfId="3" applyNumberFormat="1" applyFont="1" applyBorder="1" applyAlignment="1">
      <alignment horizontal="center" vertical="center"/>
    </xf>
    <xf numFmtId="2" fontId="20" fillId="0" borderId="8" xfId="1" applyNumberFormat="1" applyFont="1" applyBorder="1" applyAlignment="1">
      <alignment horizontal="center" vertical="center"/>
    </xf>
    <xf numFmtId="178" fontId="20" fillId="0" borderId="27" xfId="1" applyNumberFormat="1" applyFont="1" applyBorder="1" applyAlignment="1">
      <alignment horizontal="center" vertical="center" wrapText="1"/>
    </xf>
    <xf numFmtId="10" fontId="32" fillId="5" borderId="26" xfId="1" applyNumberFormat="1" applyFont="1" applyFill="1" applyBorder="1" applyAlignment="1">
      <alignment horizontal="center" vertical="center" wrapText="1"/>
    </xf>
    <xf numFmtId="10" fontId="21" fillId="4" borderId="22" xfId="0" applyNumberFormat="1" applyFont="1" applyFill="1" applyBorder="1" applyAlignment="1">
      <alignment horizontal="center"/>
    </xf>
    <xf numFmtId="10" fontId="14" fillId="0" borderId="8" xfId="3" applyNumberFormat="1" applyFont="1" applyBorder="1" applyAlignment="1">
      <alignment horizontal="center" vertical="center"/>
    </xf>
    <xf numFmtId="10" fontId="14" fillId="0" borderId="11" xfId="3" applyNumberFormat="1" applyFont="1" applyBorder="1" applyAlignment="1">
      <alignment horizontal="center" vertical="center"/>
    </xf>
    <xf numFmtId="0" fontId="19" fillId="0" borderId="19" xfId="25" applyBorder="1" applyAlignment="1">
      <alignment horizontal="center" vertical="center" wrapText="1"/>
    </xf>
    <xf numFmtId="0" fontId="14" fillId="0" borderId="19" xfId="3" applyFont="1" applyBorder="1" applyAlignment="1">
      <alignment horizontal="left" vertical="center" wrapText="1"/>
    </xf>
    <xf numFmtId="9" fontId="14" fillId="0" borderId="48" xfId="1" applyFont="1" applyBorder="1" applyAlignment="1">
      <alignment horizontal="center" vertical="center"/>
    </xf>
    <xf numFmtId="170" fontId="14" fillId="0" borderId="48" xfId="1" applyNumberFormat="1" applyFont="1" applyBorder="1" applyAlignment="1">
      <alignment horizontal="center" vertical="center"/>
    </xf>
    <xf numFmtId="170" fontId="14" fillId="0" borderId="24" xfId="1" applyNumberFormat="1" applyFont="1" applyBorder="1" applyAlignment="1">
      <alignment horizontal="center" vertical="center"/>
    </xf>
    <xf numFmtId="0" fontId="13" fillId="0" borderId="26" xfId="0" applyFont="1" applyBorder="1" applyAlignment="1">
      <alignment horizontal="center" vertical="center" wrapText="1"/>
    </xf>
    <xf numFmtId="0" fontId="20" fillId="0" borderId="26" xfId="18" applyNumberFormat="1" applyFont="1" applyBorder="1" applyAlignment="1">
      <alignment horizontal="center" vertical="center"/>
    </xf>
    <xf numFmtId="0" fontId="21" fillId="0" borderId="26" xfId="18" applyNumberFormat="1" applyFont="1" applyBorder="1" applyAlignment="1">
      <alignment horizontal="center" vertical="center"/>
    </xf>
    <xf numFmtId="0" fontId="20" fillId="0" borderId="27" xfId="1" applyNumberFormat="1" applyFont="1" applyBorder="1" applyAlignment="1">
      <alignment horizontal="center" vertical="center"/>
    </xf>
    <xf numFmtId="0" fontId="32" fillId="5" borderId="5" xfId="18" applyNumberFormat="1" applyFont="1" applyFill="1" applyBorder="1" applyAlignment="1">
      <alignment horizontal="center" vertical="center"/>
    </xf>
    <xf numFmtId="0" fontId="20" fillId="4" borderId="11" xfId="18" applyNumberFormat="1" applyFont="1" applyFill="1" applyBorder="1" applyAlignment="1">
      <alignment horizontal="center" vertical="center"/>
    </xf>
    <xf numFmtId="0" fontId="32" fillId="5" borderId="11" xfId="18" applyNumberFormat="1" applyFont="1" applyFill="1" applyBorder="1" applyAlignment="1">
      <alignment horizontal="center" vertical="center"/>
    </xf>
    <xf numFmtId="10" fontId="20" fillId="0" borderId="27" xfId="1" applyNumberFormat="1" applyFont="1" applyFill="1" applyBorder="1" applyAlignment="1">
      <alignment horizontal="center" vertical="center"/>
    </xf>
    <xf numFmtId="10" fontId="14" fillId="0" borderId="27" xfId="3" applyNumberFormat="1" applyFont="1" applyBorder="1" applyAlignment="1">
      <alignment horizontal="center" vertical="center"/>
    </xf>
    <xf numFmtId="0" fontId="13" fillId="0" borderId="26" xfId="0" applyFont="1" applyBorder="1" applyAlignment="1">
      <alignment horizontal="left" vertical="center" wrapText="1"/>
    </xf>
    <xf numFmtId="173" fontId="54" fillId="0" borderId="1" xfId="3" applyNumberFormat="1" applyFont="1" applyAlignment="1">
      <alignment vertical="center"/>
    </xf>
    <xf numFmtId="10" fontId="29" fillId="0" borderId="22" xfId="3" applyNumberFormat="1" applyFont="1" applyBorder="1" applyAlignment="1">
      <alignment horizontal="center" vertical="center"/>
    </xf>
    <xf numFmtId="178" fontId="20" fillId="0" borderId="26" xfId="1" applyNumberFormat="1" applyFont="1" applyBorder="1" applyAlignment="1">
      <alignment horizontal="center" vertical="center"/>
    </xf>
    <xf numFmtId="176" fontId="20" fillId="0" borderId="26" xfId="1" applyNumberFormat="1" applyFont="1" applyBorder="1" applyAlignment="1">
      <alignment horizontal="center" vertical="center"/>
    </xf>
    <xf numFmtId="0" fontId="20" fillId="0" borderId="26" xfId="3" applyFont="1" applyBorder="1" applyAlignment="1">
      <alignment horizontal="left" vertical="center" wrapText="1"/>
    </xf>
    <xf numFmtId="178" fontId="20" fillId="0" borderId="16" xfId="3" applyNumberFormat="1" applyFont="1" applyBorder="1" applyAlignment="1">
      <alignment horizontal="center" vertical="center"/>
    </xf>
    <xf numFmtId="0" fontId="19" fillId="0" borderId="19" xfId="16" applyBorder="1" applyAlignment="1">
      <alignment horizontal="center" vertical="center" wrapText="1"/>
    </xf>
    <xf numFmtId="10" fontId="14" fillId="0" borderId="48" xfId="5" applyNumberFormat="1" applyFont="1" applyBorder="1" applyAlignment="1">
      <alignment horizontal="center" vertical="center"/>
    </xf>
    <xf numFmtId="10" fontId="14" fillId="0" borderId="24" xfId="5" applyNumberFormat="1" applyFont="1" applyBorder="1" applyAlignment="1">
      <alignment horizontal="center" vertical="center"/>
    </xf>
    <xf numFmtId="166" fontId="55" fillId="0" borderId="22" xfId="0" applyNumberFormat="1" applyFont="1" applyBorder="1" applyAlignment="1">
      <alignment horizontal="center" vertical="center"/>
    </xf>
    <xf numFmtId="0" fontId="55" fillId="0" borderId="22" xfId="0" applyFont="1" applyBorder="1" applyAlignment="1">
      <alignment horizontal="center" vertical="center"/>
    </xf>
    <xf numFmtId="10" fontId="14" fillId="0" borderId="1" xfId="3" applyNumberFormat="1" applyFont="1"/>
    <xf numFmtId="14" fontId="14" fillId="0" borderId="23" xfId="0" applyNumberFormat="1" applyFont="1" applyBorder="1" applyAlignment="1">
      <alignment horizontal="justify" vertical="center" wrapText="1"/>
    </xf>
    <xf numFmtId="0" fontId="23" fillId="0" borderId="62" xfId="12" quotePrefix="1" applyNumberFormat="1" applyBorder="1" applyAlignment="1">
      <alignment horizontal="center" vertical="center" wrapText="1"/>
    </xf>
    <xf numFmtId="0" fontId="23" fillId="0" borderId="59" xfId="12" quotePrefix="1" applyNumberFormat="1" applyBorder="1" applyAlignment="1">
      <alignment horizontal="left" vertical="center" wrapText="1"/>
    </xf>
    <xf numFmtId="0" fontId="56" fillId="0" borderId="59" xfId="12" quotePrefix="1" applyNumberFormat="1" applyFont="1" applyBorder="1" applyAlignment="1">
      <alignment horizontal="left" vertical="center" wrapText="1"/>
    </xf>
    <xf numFmtId="0" fontId="23" fillId="0" borderId="59" xfId="12" quotePrefix="1" applyNumberFormat="1" applyBorder="1" applyAlignment="1">
      <alignment horizontal="center" vertical="center" wrapText="1"/>
    </xf>
    <xf numFmtId="37" fontId="23" fillId="0" borderId="59" xfId="11" applyNumberFormat="1" applyBorder="1" applyAlignment="1">
      <alignment horizontal="center" vertical="center"/>
    </xf>
    <xf numFmtId="177" fontId="23" fillId="0" borderId="61" xfId="11" applyNumberFormat="1" applyBorder="1" applyAlignment="1">
      <alignment horizontal="center" vertical="center"/>
    </xf>
    <xf numFmtId="0" fontId="4" fillId="0" borderId="59" xfId="19" applyBorder="1" applyAlignment="1">
      <alignment vertical="center"/>
    </xf>
    <xf numFmtId="0" fontId="0" fillId="0" borderId="62" xfId="0" applyBorder="1" applyAlignment="1">
      <alignment horizontal="center" vertical="center"/>
    </xf>
    <xf numFmtId="0" fontId="4" fillId="0" borderId="59" xfId="19" applyBorder="1" applyAlignment="1">
      <alignment horizontal="center" vertical="center"/>
    </xf>
    <xf numFmtId="177" fontId="23" fillId="0" borderId="24" xfId="11" applyNumberFormat="1" applyBorder="1" applyAlignment="1">
      <alignment horizontal="center" vertical="center"/>
    </xf>
    <xf numFmtId="179" fontId="23" fillId="0" borderId="23" xfId="18" applyNumberFormat="1" applyFont="1" applyFill="1" applyBorder="1" applyAlignment="1">
      <alignment horizontal="center" vertical="center"/>
    </xf>
    <xf numFmtId="179" fontId="0" fillId="0" borderId="22" xfId="18" applyNumberFormat="1" applyFont="1" applyFill="1" applyBorder="1" applyAlignment="1">
      <alignment horizontal="center" vertical="center"/>
    </xf>
    <xf numFmtId="166" fontId="55" fillId="0" borderId="22" xfId="0" applyNumberFormat="1" applyFont="1" applyBorder="1" applyAlignment="1">
      <alignment horizontal="right" vertical="center"/>
    </xf>
    <xf numFmtId="0" fontId="4" fillId="0" borderId="22" xfId="19" applyBorder="1" applyAlignment="1">
      <alignment vertical="center" wrapText="1"/>
    </xf>
    <xf numFmtId="10" fontId="20" fillId="0" borderId="11" xfId="1" applyNumberFormat="1" applyFont="1" applyFill="1" applyBorder="1" applyAlignment="1">
      <alignment horizontal="center" vertical="center"/>
    </xf>
    <xf numFmtId="0" fontId="45" fillId="0" borderId="19" xfId="3" applyFont="1" applyBorder="1" applyAlignment="1">
      <alignment horizontal="center" vertical="center" wrapText="1"/>
    </xf>
    <xf numFmtId="0" fontId="45" fillId="0" borderId="26" xfId="3" applyFont="1" applyBorder="1" applyAlignment="1">
      <alignment horizontal="center" vertical="center"/>
    </xf>
    <xf numFmtId="0" fontId="45" fillId="0" borderId="19" xfId="3" applyFont="1" applyBorder="1" applyAlignment="1">
      <alignment horizontal="left" vertical="center" wrapText="1"/>
    </xf>
    <xf numFmtId="0" fontId="48" fillId="0" borderId="19" xfId="3" applyFont="1" applyBorder="1" applyAlignment="1">
      <alignment horizontal="left" vertical="center" wrapText="1"/>
    </xf>
    <xf numFmtId="10" fontId="14" fillId="0" borderId="48" xfId="5" applyNumberFormat="1" applyFont="1" applyBorder="1" applyAlignment="1">
      <alignment vertical="center"/>
    </xf>
    <xf numFmtId="10" fontId="14" fillId="0" borderId="24" xfId="5" applyNumberFormat="1" applyFont="1" applyBorder="1" applyAlignment="1">
      <alignment vertical="center"/>
    </xf>
    <xf numFmtId="0" fontId="4" fillId="0" borderId="59" xfId="19" applyBorder="1" applyAlignment="1">
      <alignment vertical="center" wrapText="1"/>
    </xf>
    <xf numFmtId="173" fontId="37" fillId="14" borderId="22" xfId="21" applyNumberFormat="1" applyFont="1" applyFill="1" applyBorder="1" applyAlignment="1">
      <alignment horizontal="center" vertical="center"/>
    </xf>
    <xf numFmtId="173" fontId="14" fillId="0" borderId="1" xfId="3" applyNumberFormat="1" applyFont="1" applyAlignment="1">
      <alignment vertical="center"/>
    </xf>
    <xf numFmtId="173" fontId="14" fillId="0" borderId="1" xfId="3" applyNumberFormat="1" applyFont="1"/>
    <xf numFmtId="173" fontId="12" fillId="0" borderId="1" xfId="3" applyNumberFormat="1" applyFont="1" applyAlignment="1">
      <alignment vertical="center"/>
    </xf>
    <xf numFmtId="0" fontId="12" fillId="0" borderId="1" xfId="3" applyFont="1" applyAlignment="1">
      <alignment vertical="center"/>
    </xf>
    <xf numFmtId="170" fontId="20" fillId="0" borderId="27" xfId="3" applyNumberFormat="1" applyFont="1" applyBorder="1" applyAlignment="1">
      <alignment horizontal="center" vertical="center"/>
    </xf>
    <xf numFmtId="0" fontId="20" fillId="14" borderId="26" xfId="3" applyFont="1" applyFill="1" applyBorder="1" applyAlignment="1">
      <alignment horizontal="left" vertical="top" wrapText="1"/>
    </xf>
    <xf numFmtId="0" fontId="45" fillId="0" borderId="19" xfId="0" applyFont="1" applyBorder="1" applyAlignment="1">
      <alignment horizontal="left" vertical="top" wrapText="1"/>
    </xf>
    <xf numFmtId="174" fontId="1" fillId="0" borderId="22" xfId="22" applyNumberFormat="1" applyFont="1" applyBorder="1" applyAlignment="1">
      <alignment vertical="center"/>
    </xf>
    <xf numFmtId="9" fontId="1" fillId="0" borderId="21" xfId="1" applyFont="1" applyFill="1" applyBorder="1" applyAlignment="1">
      <alignment horizontal="center" vertical="center"/>
    </xf>
    <xf numFmtId="0" fontId="1" fillId="0" borderId="25" xfId="19" applyFont="1" applyBorder="1" applyAlignment="1">
      <alignment vertical="center" wrapText="1"/>
    </xf>
    <xf numFmtId="0" fontId="1" fillId="0" borderId="22" xfId="19" applyFont="1" applyBorder="1" applyAlignment="1">
      <alignment vertical="center" wrapText="1"/>
    </xf>
    <xf numFmtId="10" fontId="1" fillId="0" borderId="21" xfId="1" applyNumberFormat="1" applyFont="1" applyFill="1" applyBorder="1" applyAlignment="1">
      <alignment horizontal="center" vertical="center"/>
    </xf>
    <xf numFmtId="10" fontId="1" fillId="0" borderId="62" xfId="1" applyNumberFormat="1" applyFont="1" applyFill="1" applyBorder="1" applyAlignment="1">
      <alignment horizontal="center" vertical="center"/>
    </xf>
    <xf numFmtId="0" fontId="1" fillId="0" borderId="75" xfId="19" applyFont="1" applyBorder="1" applyAlignment="1">
      <alignment vertical="center" wrapText="1"/>
    </xf>
    <xf numFmtId="0" fontId="1" fillId="0" borderId="59" xfId="19" applyFont="1" applyBorder="1" applyAlignment="1">
      <alignment vertical="center" wrapText="1"/>
    </xf>
    <xf numFmtId="0" fontId="60" fillId="0" borderId="19" xfId="3" applyFont="1" applyBorder="1" applyAlignment="1">
      <alignment horizontal="left" vertical="top" wrapText="1"/>
    </xf>
    <xf numFmtId="0" fontId="60" fillId="0" borderId="19" xfId="3" applyFont="1" applyBorder="1" applyAlignment="1">
      <alignment horizontal="left" vertical="center" wrapText="1"/>
    </xf>
    <xf numFmtId="0" fontId="45" fillId="0" borderId="26" xfId="3" applyFont="1" applyBorder="1" applyAlignment="1">
      <alignment horizontal="left" vertical="center" wrapText="1"/>
    </xf>
    <xf numFmtId="10" fontId="20" fillId="0" borderId="8" xfId="1" applyNumberFormat="1" applyFont="1" applyFill="1" applyBorder="1" applyAlignment="1">
      <alignment horizontal="center" vertical="center"/>
    </xf>
    <xf numFmtId="0" fontId="48" fillId="0" borderId="26" xfId="3" applyFont="1" applyBorder="1" applyAlignment="1">
      <alignment horizontal="left" vertical="center" wrapText="1"/>
    </xf>
    <xf numFmtId="0" fontId="46" fillId="0" borderId="22" xfId="19" applyFont="1" applyBorder="1" applyAlignment="1">
      <alignment vertical="center" wrapText="1"/>
    </xf>
    <xf numFmtId="15" fontId="14" fillId="0" borderId="21" xfId="0" applyNumberFormat="1" applyFont="1" applyBorder="1" applyAlignment="1">
      <alignment horizontal="center"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64" xfId="0" applyFont="1" applyBorder="1" applyAlignment="1">
      <alignment horizontal="left" vertical="center" wrapText="1"/>
    </xf>
    <xf numFmtId="0" fontId="14" fillId="0" borderId="17" xfId="0" applyFont="1" applyBorder="1" applyAlignment="1">
      <alignment horizontal="left" vertical="center" wrapText="1"/>
    </xf>
    <xf numFmtId="0" fontId="14" fillId="0" borderId="22" xfId="0" applyFont="1" applyBorder="1" applyAlignment="1">
      <alignment horizontal="left" vertical="center" wrapText="1"/>
    </xf>
    <xf numFmtId="0" fontId="14" fillId="0" borderId="24" xfId="0" applyFont="1" applyBorder="1" applyAlignment="1">
      <alignment horizontal="left" vertical="center" wrapText="1"/>
    </xf>
    <xf numFmtId="0" fontId="13" fillId="5" borderId="44" xfId="2" applyFont="1" applyFill="1" applyBorder="1" applyAlignment="1">
      <alignment horizontal="center" vertical="center" wrapText="1"/>
    </xf>
    <xf numFmtId="0" fontId="13" fillId="5" borderId="45" xfId="2" applyFont="1" applyFill="1" applyBorder="1" applyAlignment="1">
      <alignment horizontal="center" vertical="center" wrapText="1"/>
    </xf>
    <xf numFmtId="0" fontId="12" fillId="0" borderId="26" xfId="2" applyFont="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0" borderId="69" xfId="2" applyFont="1" applyBorder="1" applyAlignment="1">
      <alignment horizontal="center" vertical="center" wrapText="1"/>
    </xf>
    <xf numFmtId="0" fontId="13" fillId="0" borderId="70" xfId="2" applyFont="1" applyBorder="1" applyAlignment="1">
      <alignment horizontal="center" vertical="center" wrapText="1"/>
    </xf>
    <xf numFmtId="0" fontId="13" fillId="0" borderId="71" xfId="2" applyFont="1" applyBorder="1" applyAlignment="1">
      <alignment horizontal="center"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8" fillId="0" borderId="52" xfId="0" applyFont="1" applyBorder="1" applyAlignment="1">
      <alignment horizontal="center" vertical="center"/>
    </xf>
    <xf numFmtId="0" fontId="8" fillId="0" borderId="66" xfId="0" applyFont="1" applyBorder="1" applyAlignment="1">
      <alignment horizontal="center" vertical="center"/>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0" fontId="30" fillId="3" borderId="50" xfId="2" applyFont="1" applyFill="1" applyBorder="1" applyAlignment="1">
      <alignment horizontal="center" vertical="center" wrapText="1"/>
    </xf>
    <xf numFmtId="0" fontId="30" fillId="3" borderId="47" xfId="2" applyFont="1" applyFill="1" applyBorder="1" applyAlignment="1">
      <alignment horizontal="center" vertical="center" wrapText="1"/>
    </xf>
    <xf numFmtId="0" fontId="20" fillId="0" borderId="5" xfId="3" applyFont="1" applyBorder="1" applyAlignment="1">
      <alignment horizontal="center" vertical="center"/>
    </xf>
    <xf numFmtId="0" fontId="20" fillId="0" borderId="7" xfId="3" applyFont="1" applyBorder="1" applyAlignment="1">
      <alignment horizontal="center" vertical="center"/>
    </xf>
    <xf numFmtId="0" fontId="20" fillId="0" borderId="23" xfId="3" applyFont="1" applyBorder="1" applyAlignment="1">
      <alignment horizontal="center" vertical="center"/>
    </xf>
    <xf numFmtId="0" fontId="20" fillId="0" borderId="25" xfId="3" applyFont="1" applyBorder="1" applyAlignment="1">
      <alignment horizontal="center" vertical="center"/>
    </xf>
    <xf numFmtId="0" fontId="20" fillId="0" borderId="22" xfId="0" applyFont="1" applyBorder="1" applyAlignment="1">
      <alignment horizontal="center"/>
    </xf>
    <xf numFmtId="0" fontId="19" fillId="0" borderId="23" xfId="16" applyBorder="1" applyAlignment="1">
      <alignment horizontal="center" vertical="center" wrapText="1"/>
    </xf>
    <xf numFmtId="0" fontId="19" fillId="0" borderId="25" xfId="16" applyBorder="1" applyAlignment="1">
      <alignment horizontal="center" vertical="center" wrapText="1"/>
    </xf>
    <xf numFmtId="0" fontId="19" fillId="0" borderId="23" xfId="25" applyFill="1" applyBorder="1" applyAlignment="1">
      <alignment horizontal="center" vertical="center" wrapText="1"/>
    </xf>
    <xf numFmtId="0" fontId="19" fillId="0" borderId="25" xfId="16" applyFill="1" applyBorder="1" applyAlignment="1">
      <alignment horizontal="center" vertical="center" wrapText="1"/>
    </xf>
    <xf numFmtId="0" fontId="20" fillId="0" borderId="22" xfId="3" applyFont="1" applyBorder="1" applyAlignment="1">
      <alignment horizontal="center" vertical="center"/>
    </xf>
    <xf numFmtId="0" fontId="19" fillId="0" borderId="23" xfId="16" applyFill="1" applyBorder="1" applyAlignment="1">
      <alignment horizontal="center" vertical="center" wrapText="1"/>
    </xf>
    <xf numFmtId="0" fontId="13" fillId="0" borderId="26" xfId="0" applyFont="1" applyBorder="1" applyAlignment="1">
      <alignment horizontal="center" vertical="center" wrapText="1"/>
    </xf>
    <xf numFmtId="0" fontId="13" fillId="5" borderId="7" xfId="2" applyFont="1" applyFill="1" applyBorder="1" applyAlignment="1">
      <alignment horizontal="center" vertical="center" wrapText="1"/>
    </xf>
    <xf numFmtId="0" fontId="32" fillId="5" borderId="22" xfId="2" applyFont="1" applyFill="1" applyBorder="1" applyAlignment="1">
      <alignment horizontal="center" vertical="center" wrapText="1"/>
    </xf>
    <xf numFmtId="170" fontId="32" fillId="5" borderId="23" xfId="3" applyNumberFormat="1" applyFont="1" applyFill="1" applyBorder="1" applyAlignment="1">
      <alignment horizontal="center" vertical="center" wrapText="1"/>
    </xf>
    <xf numFmtId="170" fontId="32" fillId="5" borderId="25" xfId="3" applyNumberFormat="1" applyFont="1" applyFill="1" applyBorder="1" applyAlignment="1">
      <alignment horizontal="center" vertical="center"/>
    </xf>
    <xf numFmtId="170" fontId="32" fillId="5" borderId="23" xfId="3" applyNumberFormat="1" applyFont="1" applyFill="1" applyBorder="1" applyAlignment="1">
      <alignment horizontal="center" vertical="center"/>
    </xf>
    <xf numFmtId="170" fontId="20" fillId="0" borderId="23" xfId="1" applyNumberFormat="1" applyFont="1" applyBorder="1" applyAlignment="1">
      <alignment vertical="center" wrapText="1"/>
    </xf>
    <xf numFmtId="170" fontId="20" fillId="0" borderId="25" xfId="1" applyNumberFormat="1" applyFont="1" applyBorder="1" applyAlignment="1">
      <alignment vertical="center" wrapText="1"/>
    </xf>
    <xf numFmtId="170" fontId="20" fillId="0" borderId="23" xfId="1" applyNumberFormat="1" applyFont="1" applyBorder="1" applyAlignment="1">
      <alignment horizontal="center" vertical="center" wrapText="1"/>
    </xf>
    <xf numFmtId="170" fontId="20" fillId="0" borderId="25" xfId="1" applyNumberFormat="1" applyFont="1" applyBorder="1" applyAlignment="1">
      <alignment horizontal="center" vertical="center" wrapText="1"/>
    </xf>
    <xf numFmtId="0" fontId="33" fillId="0" borderId="23" xfId="3" applyFont="1" applyBorder="1" applyAlignment="1">
      <alignment horizontal="left" vertical="center" wrapText="1"/>
    </xf>
    <xf numFmtId="0" fontId="33" fillId="0" borderId="25" xfId="3" applyFont="1" applyBorder="1" applyAlignment="1">
      <alignment horizontal="left" vertical="center" wrapText="1"/>
    </xf>
    <xf numFmtId="170" fontId="0" fillId="0" borderId="25" xfId="0" applyNumberFormat="1" applyBorder="1" applyAlignment="1">
      <alignment horizontal="center" vertical="center"/>
    </xf>
    <xf numFmtId="9" fontId="32"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2" fillId="0" borderId="2" xfId="2" applyFont="1" applyBorder="1" applyAlignment="1">
      <alignment horizontal="left" vertical="center" wrapText="1"/>
    </xf>
    <xf numFmtId="0" fontId="13" fillId="0" borderId="18" xfId="2" applyFont="1" applyBorder="1" applyAlignment="1">
      <alignment horizontal="left" vertical="center" wrapText="1"/>
    </xf>
    <xf numFmtId="0" fontId="13" fillId="0" borderId="17" xfId="2" applyFont="1" applyBorder="1" applyAlignment="1">
      <alignment horizontal="left" vertical="center" wrapText="1"/>
    </xf>
    <xf numFmtId="0" fontId="13" fillId="0" borderId="8" xfId="2" applyFont="1" applyBorder="1" applyAlignment="1">
      <alignment horizontal="left" vertical="center" wrapText="1"/>
    </xf>
    <xf numFmtId="0" fontId="13" fillId="0" borderId="1" xfId="2" applyFont="1" applyAlignment="1">
      <alignment horizontal="left" vertical="center" wrapText="1"/>
    </xf>
    <xf numFmtId="0" fontId="13" fillId="0" borderId="16" xfId="2" applyFont="1" applyBorder="1" applyAlignment="1">
      <alignment horizontal="left" vertical="center" wrapText="1"/>
    </xf>
    <xf numFmtId="0" fontId="13" fillId="0" borderId="11" xfId="2" applyFont="1" applyBorder="1" applyAlignment="1">
      <alignment horizontal="left" vertical="center" wrapText="1"/>
    </xf>
    <xf numFmtId="0" fontId="13" fillId="0" borderId="20" xfId="2" applyFont="1" applyBorder="1" applyAlignment="1">
      <alignment horizontal="left" vertical="center" wrapText="1"/>
    </xf>
    <xf numFmtId="0" fontId="13" fillId="0" borderId="19" xfId="2" applyFont="1" applyBorder="1" applyAlignment="1">
      <alignment horizontal="left" vertical="center" wrapText="1"/>
    </xf>
    <xf numFmtId="0" fontId="12" fillId="0" borderId="26" xfId="2" applyFont="1" applyBorder="1" applyAlignment="1">
      <alignment horizontal="left"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horizontal="left" vertical="center" wrapText="1"/>
    </xf>
    <xf numFmtId="0" fontId="14" fillId="0" borderId="26" xfId="3" applyFont="1" applyBorder="1" applyAlignment="1">
      <alignment horizontal="center" vertical="center" wrapText="1"/>
    </xf>
    <xf numFmtId="0" fontId="12" fillId="0" borderId="72" xfId="2" applyFont="1" applyBorder="1" applyAlignment="1">
      <alignment horizontal="center" vertical="center" wrapText="1"/>
    </xf>
    <xf numFmtId="0" fontId="12" fillId="0" borderId="73" xfId="2" applyFont="1" applyBorder="1" applyAlignment="1">
      <alignment horizontal="center" vertical="center" wrapText="1"/>
    </xf>
    <xf numFmtId="0" fontId="12" fillId="0" borderId="74" xfId="2" applyFont="1" applyBorder="1" applyAlignment="1">
      <alignment horizontal="center" vertical="center" wrapText="1"/>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4" borderId="5"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3" fillId="4" borderId="7" xfId="2" applyFont="1" applyFill="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20" fillId="0" borderId="23" xfId="3" applyFont="1" applyBorder="1" applyAlignment="1">
      <alignment horizontal="center" vertical="center" wrapText="1"/>
    </xf>
    <xf numFmtId="0" fontId="20" fillId="0" borderId="25" xfId="3" applyFont="1" applyBorder="1" applyAlignment="1">
      <alignment horizontal="center" vertical="center" wrapText="1"/>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33" fillId="0" borderId="23" xfId="3" applyFont="1" applyBorder="1" applyAlignment="1">
      <alignment horizontal="center" vertical="center" wrapText="1"/>
    </xf>
    <xf numFmtId="0" fontId="33" fillId="0" borderId="25" xfId="3" applyFont="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4" borderId="11" xfId="3" applyNumberFormat="1" applyFont="1" applyFill="1" applyBorder="1" applyAlignment="1">
      <alignment horizontal="center" vertical="center"/>
    </xf>
    <xf numFmtId="9" fontId="21" fillId="4" borderId="19" xfId="3" applyNumberFormat="1" applyFont="1" applyFill="1" applyBorder="1" applyAlignment="1">
      <alignment horizontal="center" vertical="center"/>
    </xf>
    <xf numFmtId="0" fontId="20" fillId="0" borderId="5" xfId="3" applyFont="1" applyBorder="1" applyAlignment="1">
      <alignment horizontal="justify" vertical="center" wrapText="1"/>
    </xf>
    <xf numFmtId="0" fontId="20" fillId="0" borderId="7" xfId="3" applyFont="1" applyBorder="1" applyAlignment="1">
      <alignment horizontal="justify" vertical="center" wrapText="1"/>
    </xf>
    <xf numFmtId="0" fontId="20" fillId="0" borderId="5" xfId="3" applyFont="1" applyBorder="1" applyAlignment="1">
      <alignment horizontal="justify" vertical="top" wrapText="1"/>
    </xf>
    <xf numFmtId="0" fontId="20" fillId="0" borderId="7" xfId="3" applyFont="1" applyBorder="1" applyAlignment="1">
      <alignment horizontal="justify" vertical="top" wrapText="1"/>
    </xf>
    <xf numFmtId="0" fontId="20" fillId="0" borderId="7" xfId="3" applyFont="1" applyBorder="1" applyAlignment="1">
      <alignment horizontal="justify" vertical="top"/>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0" fillId="0" borderId="5" xfId="3" applyFont="1" applyBorder="1" applyAlignment="1">
      <alignment horizontal="left" vertical="center" wrapText="1"/>
    </xf>
    <xf numFmtId="0" fontId="20" fillId="0" borderId="7" xfId="3" applyFont="1" applyBorder="1" applyAlignment="1">
      <alignment horizontal="left" vertical="center" wrapText="1"/>
    </xf>
    <xf numFmtId="0" fontId="20" fillId="0" borderId="5" xfId="3" applyFont="1" applyBorder="1" applyAlignment="1">
      <alignment horizontal="left" vertical="top" wrapText="1"/>
    </xf>
    <xf numFmtId="0" fontId="20" fillId="0" borderId="7" xfId="3" applyFont="1" applyBorder="1" applyAlignment="1">
      <alignment horizontal="left" vertical="top" wrapText="1"/>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21" fillId="0" borderId="26" xfId="3" applyFont="1" applyBorder="1" applyAlignment="1">
      <alignment horizontal="center" vertical="center"/>
    </xf>
    <xf numFmtId="0" fontId="45" fillId="0" borderId="5" xfId="3" applyFont="1" applyBorder="1" applyAlignment="1">
      <alignment horizontal="left" vertical="center" wrapText="1"/>
    </xf>
    <xf numFmtId="0" fontId="45" fillId="0" borderId="7" xfId="3" applyFont="1" applyBorder="1" applyAlignment="1">
      <alignment horizontal="left" vertical="center" wrapText="1"/>
    </xf>
    <xf numFmtId="0" fontId="20" fillId="0" borderId="6" xfId="3" applyFont="1" applyBorder="1" applyAlignment="1">
      <alignment horizontal="center" vertical="center"/>
    </xf>
    <xf numFmtId="0" fontId="20" fillId="0" borderId="23" xfId="3" applyFont="1" applyBorder="1" applyAlignment="1">
      <alignment horizontal="left" vertical="center" wrapText="1"/>
    </xf>
    <xf numFmtId="0" fontId="20" fillId="0" borderId="25" xfId="3" applyFont="1" applyBorder="1" applyAlignment="1">
      <alignment horizontal="left" vertical="center" wrapText="1"/>
    </xf>
    <xf numFmtId="0" fontId="45" fillId="0" borderId="23" xfId="3" applyFont="1" applyBorder="1" applyAlignment="1">
      <alignment horizontal="left" vertical="center" wrapText="1"/>
    </xf>
    <xf numFmtId="0" fontId="45" fillId="0" borderId="25" xfId="3" applyFont="1" applyBorder="1" applyAlignment="1">
      <alignment horizontal="left" vertical="center" wrapText="1"/>
    </xf>
    <xf numFmtId="43" fontId="20" fillId="0" borderId="22" xfId="18" applyFont="1" applyBorder="1" applyAlignment="1">
      <alignment horizontal="center"/>
    </xf>
    <xf numFmtId="0" fontId="20" fillId="0" borderId="23" xfId="0" applyFont="1" applyBorder="1" applyAlignment="1">
      <alignment horizontal="center"/>
    </xf>
    <xf numFmtId="0" fontId="20" fillId="0" borderId="25" xfId="0" applyFont="1" applyBorder="1" applyAlignment="1">
      <alignment horizontal="center"/>
    </xf>
    <xf numFmtId="0" fontId="52" fillId="0" borderId="23" xfId="3" applyFont="1" applyBorder="1" applyAlignment="1">
      <alignment horizontal="left" vertical="top" wrapText="1"/>
    </xf>
    <xf numFmtId="0" fontId="52" fillId="0" borderId="25" xfId="3" applyFont="1" applyBorder="1" applyAlignment="1">
      <alignment horizontal="left" vertical="top" wrapText="1"/>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31" fillId="0" borderId="25" xfId="3" applyFont="1" applyBorder="1" applyAlignment="1">
      <alignment horizontal="left" vertical="center" wrapText="1"/>
    </xf>
    <xf numFmtId="0" fontId="14" fillId="0" borderId="23" xfId="3" applyFont="1" applyBorder="1" applyAlignment="1">
      <alignment horizontal="left" vertical="top" wrapText="1"/>
    </xf>
    <xf numFmtId="0" fontId="14" fillId="0" borderId="25" xfId="3" applyFont="1" applyBorder="1" applyAlignment="1">
      <alignment horizontal="left" vertical="top" wrapText="1"/>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0" fontId="14" fillId="0" borderId="23" xfId="3" applyFont="1" applyBorder="1" applyAlignment="1">
      <alignment horizontal="left" vertical="center" wrapText="1"/>
    </xf>
    <xf numFmtId="0" fontId="14" fillId="0" borderId="25" xfId="3" applyFont="1" applyBorder="1" applyAlignment="1">
      <alignment horizontal="left" vertical="center" wrapText="1"/>
    </xf>
    <xf numFmtId="0" fontId="45" fillId="0" borderId="23" xfId="3" applyFont="1" applyBorder="1" applyAlignment="1">
      <alignment horizontal="center" vertical="top" wrapText="1"/>
    </xf>
    <xf numFmtId="0" fontId="20" fillId="0" borderId="25" xfId="3" applyFont="1" applyBorder="1" applyAlignment="1">
      <alignment horizontal="center" vertical="top" wrapText="1"/>
    </xf>
    <xf numFmtId="0" fontId="45" fillId="0" borderId="23" xfId="3" applyFont="1" applyBorder="1" applyAlignment="1">
      <alignment horizontal="center" vertical="center" wrapText="1"/>
    </xf>
    <xf numFmtId="170" fontId="32" fillId="5" borderId="25" xfId="3" applyNumberFormat="1" applyFont="1" applyFill="1" applyBorder="1" applyAlignment="1">
      <alignment horizontal="center" vertical="center" wrapText="1"/>
    </xf>
    <xf numFmtId="0" fontId="14" fillId="0" borderId="5" xfId="3" applyFont="1" applyBorder="1" applyAlignment="1">
      <alignment horizontal="justify" vertical="top" wrapText="1"/>
    </xf>
    <xf numFmtId="0" fontId="14" fillId="0" borderId="7" xfId="3" applyFont="1" applyBorder="1" applyAlignment="1">
      <alignment horizontal="justify" vertical="top" wrapText="1"/>
    </xf>
    <xf numFmtId="0" fontId="12" fillId="0" borderId="68" xfId="2" applyFont="1" applyBorder="1" applyAlignment="1">
      <alignment horizontal="center" vertical="center" wrapText="1"/>
    </xf>
    <xf numFmtId="0" fontId="45" fillId="0" borderId="25" xfId="3" applyFont="1" applyBorder="1" applyAlignment="1">
      <alignment horizontal="center" vertical="center" wrapText="1"/>
    </xf>
    <xf numFmtId="0" fontId="52" fillId="0" borderId="23" xfId="3" applyFont="1" applyBorder="1" applyAlignment="1">
      <alignment horizontal="left" vertical="center" wrapText="1"/>
    </xf>
    <xf numFmtId="0" fontId="52" fillId="0" borderId="25" xfId="3" applyFont="1" applyBorder="1" applyAlignment="1">
      <alignment horizontal="left" vertical="center" wrapText="1"/>
    </xf>
    <xf numFmtId="170" fontId="20" fillId="0" borderId="23" xfId="1" applyNumberFormat="1" applyFont="1" applyBorder="1" applyAlignment="1">
      <alignment horizontal="left" vertical="center" wrapText="1"/>
    </xf>
    <xf numFmtId="170" fontId="20" fillId="0" borderId="25" xfId="1" applyNumberFormat="1" applyFont="1" applyBorder="1" applyAlignment="1">
      <alignment horizontal="left" vertical="center" wrapText="1"/>
    </xf>
    <xf numFmtId="0" fontId="20" fillId="0" borderId="23" xfId="3" applyFont="1" applyBorder="1" applyAlignment="1">
      <alignment horizontal="left" vertical="top" wrapText="1"/>
    </xf>
    <xf numFmtId="0" fontId="20" fillId="0" borderId="25" xfId="3" applyFont="1" applyBorder="1" applyAlignment="1">
      <alignment horizontal="left" vertical="top" wrapText="1"/>
    </xf>
    <xf numFmtId="0" fontId="60" fillId="0" borderId="5" xfId="3" applyFont="1" applyBorder="1" applyAlignment="1">
      <alignment horizontal="left" vertical="top" wrapText="1"/>
    </xf>
    <xf numFmtId="0" fontId="45" fillId="0" borderId="77" xfId="0" applyFont="1" applyBorder="1" applyAlignment="1">
      <alignment horizontal="left" vertical="center" wrapText="1"/>
    </xf>
    <xf numFmtId="0" fontId="45" fillId="0" borderId="66" xfId="0" applyFont="1" applyBorder="1" applyAlignment="1">
      <alignment horizontal="left" vertical="center" wrapText="1"/>
    </xf>
    <xf numFmtId="0" fontId="45" fillId="0" borderId="77" xfId="0" applyFont="1" applyBorder="1" applyAlignment="1">
      <alignment horizontal="center" vertical="center" wrapText="1"/>
    </xf>
    <xf numFmtId="0" fontId="45" fillId="0" borderId="66" xfId="0" applyFont="1" applyBorder="1" applyAlignment="1">
      <alignment horizontal="center" vertical="center" wrapText="1"/>
    </xf>
    <xf numFmtId="0" fontId="19" fillId="0" borderId="23" xfId="25" applyFill="1" applyBorder="1" applyAlignment="1">
      <alignment horizontal="left" vertical="center" wrapText="1"/>
    </xf>
    <xf numFmtId="0" fontId="60" fillId="0" borderId="5" xfId="0" applyFont="1" applyBorder="1" applyAlignment="1">
      <alignment horizontal="left" vertical="center" wrapText="1"/>
    </xf>
    <xf numFmtId="0" fontId="20" fillId="0" borderId="7" xfId="0" applyFont="1" applyBorder="1" applyAlignment="1">
      <alignment horizontal="left" vertical="center" wrapText="1"/>
    </xf>
    <xf numFmtId="0" fontId="45" fillId="0" borderId="5" xfId="0" applyFont="1" applyBorder="1" applyAlignment="1">
      <alignment horizontal="left" vertical="center" wrapText="1"/>
    </xf>
    <xf numFmtId="0" fontId="45" fillId="0" borderId="7" xfId="0" applyFont="1" applyBorder="1" applyAlignment="1">
      <alignment horizontal="left" vertical="center" wrapText="1"/>
    </xf>
    <xf numFmtId="0" fontId="26" fillId="0" borderId="23" xfId="3" applyFont="1" applyBorder="1" applyAlignment="1">
      <alignment horizontal="left" vertical="top" wrapText="1"/>
    </xf>
    <xf numFmtId="0" fontId="26" fillId="0" borderId="25" xfId="3" applyFont="1" applyBorder="1" applyAlignment="1">
      <alignment horizontal="left" vertical="top" wrapText="1"/>
    </xf>
    <xf numFmtId="0" fontId="60" fillId="0" borderId="23" xfId="3" applyFont="1" applyBorder="1" applyAlignment="1">
      <alignment horizontal="left" vertical="top" wrapText="1"/>
    </xf>
    <xf numFmtId="0" fontId="50" fillId="0" borderId="23" xfId="3" applyFont="1" applyBorder="1" applyAlignment="1">
      <alignment horizontal="center" vertical="center" wrapText="1"/>
    </xf>
    <xf numFmtId="0" fontId="50" fillId="0" borderId="25" xfId="3" applyFont="1" applyBorder="1" applyAlignment="1">
      <alignment horizontal="center" vertical="center" wrapText="1"/>
    </xf>
    <xf numFmtId="170" fontId="32" fillId="5" borderId="23" xfId="1" applyNumberFormat="1" applyFont="1" applyFill="1" applyBorder="1" applyAlignment="1">
      <alignment horizontal="center" vertical="center"/>
    </xf>
    <xf numFmtId="170" fontId="0" fillId="0" borderId="25" xfId="1" applyNumberFormat="1" applyFont="1" applyBorder="1" applyAlignment="1">
      <alignment horizontal="center" vertical="center"/>
    </xf>
    <xf numFmtId="0" fontId="32" fillId="5" borderId="2"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60" fillId="0" borderId="5" xfId="3" applyFont="1" applyBorder="1" applyAlignment="1">
      <alignment horizontal="left" vertical="center" wrapText="1"/>
    </xf>
    <xf numFmtId="9" fontId="21" fillId="4" borderId="8" xfId="3" applyNumberFormat="1" applyFont="1" applyFill="1" applyBorder="1" applyAlignment="1">
      <alignment horizontal="center" vertical="center"/>
    </xf>
    <xf numFmtId="2" fontId="32" fillId="5" borderId="2" xfId="3" applyNumberFormat="1" applyFont="1" applyFill="1" applyBorder="1" applyAlignment="1">
      <alignment horizontal="center" vertical="center" wrapText="1"/>
    </xf>
    <xf numFmtId="2" fontId="32" fillId="5" borderId="11" xfId="3" applyNumberFormat="1" applyFont="1" applyFill="1" applyBorder="1" applyAlignment="1">
      <alignment horizontal="center" vertical="center" wrapText="1"/>
    </xf>
    <xf numFmtId="0" fontId="20" fillId="0" borderId="22" xfId="19" applyFont="1" applyBorder="1" applyAlignment="1">
      <alignment horizontal="center"/>
    </xf>
    <xf numFmtId="0" fontId="20" fillId="0" borderId="23" xfId="23" applyFont="1" applyBorder="1" applyAlignment="1">
      <alignment horizontal="center" vertical="center"/>
    </xf>
    <xf numFmtId="0" fontId="20" fillId="0" borderId="25" xfId="23" applyFont="1" applyBorder="1" applyAlignment="1">
      <alignment horizontal="center" vertical="center"/>
    </xf>
    <xf numFmtId="0" fontId="20" fillId="0" borderId="22" xfId="23" applyFont="1" applyBorder="1" applyAlignment="1">
      <alignment horizontal="center" vertical="center"/>
    </xf>
    <xf numFmtId="0" fontId="26" fillId="0" borderId="5" xfId="3" applyFont="1" applyBorder="1" applyAlignment="1">
      <alignment horizontal="justify" vertical="center" wrapText="1"/>
    </xf>
    <xf numFmtId="0" fontId="26" fillId="0" borderId="7" xfId="3" applyFont="1" applyBorder="1" applyAlignment="1">
      <alignment horizontal="justify" vertical="center" wrapText="1"/>
    </xf>
    <xf numFmtId="0" fontId="20" fillId="0" borderId="23" xfId="23" applyFont="1" applyBorder="1" applyAlignment="1">
      <alignment horizontal="left" vertical="top" wrapText="1"/>
    </xf>
    <xf numFmtId="0" fontId="20" fillId="0" borderId="25" xfId="23" applyFont="1" applyBorder="1" applyAlignment="1">
      <alignment horizontal="left" vertical="top" wrapText="1"/>
    </xf>
    <xf numFmtId="0" fontId="20" fillId="0" borderId="23" xfId="23" applyFont="1" applyBorder="1" applyAlignment="1">
      <alignment horizontal="left" vertical="center" wrapText="1"/>
    </xf>
    <xf numFmtId="0" fontId="20" fillId="0" borderId="25" xfId="23" applyFont="1" applyBorder="1" applyAlignment="1">
      <alignment horizontal="left" vertical="center" wrapText="1"/>
    </xf>
    <xf numFmtId="0" fontId="52" fillId="0" borderId="23" xfId="23" applyFont="1" applyBorder="1" applyAlignment="1">
      <alignment horizontal="left" vertical="center" wrapText="1"/>
    </xf>
    <xf numFmtId="0" fontId="52" fillId="0" borderId="25" xfId="23" applyFont="1" applyBorder="1" applyAlignment="1">
      <alignment horizontal="left" vertical="center" wrapText="1"/>
    </xf>
    <xf numFmtId="170" fontId="32" fillId="5" borderId="23" xfId="23" applyNumberFormat="1" applyFont="1" applyFill="1" applyBorder="1" applyAlignment="1">
      <alignment horizontal="center" vertical="center" wrapText="1"/>
    </xf>
    <xf numFmtId="170" fontId="32" fillId="5" borderId="25" xfId="23" applyNumberFormat="1" applyFont="1" applyFill="1" applyBorder="1" applyAlignment="1">
      <alignment horizontal="center" vertical="center"/>
    </xf>
    <xf numFmtId="0" fontId="26" fillId="0" borderId="5" xfId="0" applyFont="1" applyBorder="1" applyAlignment="1">
      <alignment vertical="center" wrapText="1"/>
    </xf>
    <xf numFmtId="0" fontId="26" fillId="0" borderId="79" xfId="0" applyFont="1" applyBorder="1" applyAlignment="1">
      <alignment vertical="center" wrapText="1"/>
    </xf>
    <xf numFmtId="0" fontId="20" fillId="0" borderId="80" xfId="3" applyFont="1" applyBorder="1" applyAlignment="1">
      <alignment horizontal="justify" vertical="center" wrapText="1"/>
    </xf>
    <xf numFmtId="0" fontId="20" fillId="0" borderId="76" xfId="23" applyFont="1" applyBorder="1" applyAlignment="1">
      <alignment horizontal="left" vertical="center" wrapText="1"/>
    </xf>
    <xf numFmtId="0" fontId="20" fillId="0" borderId="7" xfId="23" applyFont="1" applyBorder="1" applyAlignment="1">
      <alignment horizontal="left" vertical="center" wrapText="1"/>
    </xf>
    <xf numFmtId="0" fontId="52" fillId="0" borderId="5" xfId="3" applyFont="1" applyBorder="1" applyAlignment="1">
      <alignment horizontal="justify" vertical="center" wrapText="1"/>
    </xf>
    <xf numFmtId="0" fontId="52" fillId="0" borderId="7" xfId="3" applyFont="1" applyBorder="1" applyAlignment="1">
      <alignment horizontal="justify" vertical="center" wrapText="1"/>
    </xf>
    <xf numFmtId="0" fontId="21" fillId="0" borderId="26" xfId="23" applyFont="1" applyBorder="1" applyAlignment="1">
      <alignment horizontal="center" vertical="center"/>
    </xf>
    <xf numFmtId="0" fontId="45" fillId="2" borderId="23" xfId="0" applyFont="1" applyFill="1" applyBorder="1" applyAlignment="1">
      <alignment horizontal="center" vertical="center" wrapText="1"/>
    </xf>
    <xf numFmtId="0" fontId="45" fillId="2" borderId="25" xfId="0" applyFont="1" applyFill="1" applyBorder="1" applyAlignment="1">
      <alignment horizontal="center" vertical="center" wrapText="1"/>
    </xf>
    <xf numFmtId="0" fontId="20" fillId="0" borderId="23" xfId="0" applyFont="1" applyBorder="1" applyAlignment="1">
      <alignment horizontal="left" vertical="center" wrapText="1"/>
    </xf>
    <xf numFmtId="0" fontId="20" fillId="0" borderId="25" xfId="0" applyFont="1" applyBorder="1" applyAlignment="1">
      <alignment horizontal="left" vertical="center" wrapText="1"/>
    </xf>
    <xf numFmtId="0" fontId="19" fillId="0" borderId="23" xfId="25" applyBorder="1" applyAlignment="1">
      <alignment horizontal="center" vertical="center" wrapText="1"/>
    </xf>
    <xf numFmtId="0" fontId="45" fillId="0" borderId="23" xfId="3" applyFont="1" applyBorder="1" applyAlignment="1">
      <alignment horizontal="left" vertical="top" wrapText="1"/>
    </xf>
    <xf numFmtId="0" fontId="53" fillId="0" borderId="23" xfId="3" applyFont="1" applyBorder="1" applyAlignment="1">
      <alignment horizontal="left" vertical="center" wrapText="1"/>
    </xf>
    <xf numFmtId="0" fontId="48" fillId="0" borderId="23" xfId="3" applyFont="1" applyBorder="1" applyAlignment="1">
      <alignment horizontal="left" vertical="top" wrapText="1"/>
    </xf>
    <xf numFmtId="10" fontId="32" fillId="5" borderId="23" xfId="3" applyNumberFormat="1" applyFont="1" applyFill="1" applyBorder="1" applyAlignment="1">
      <alignment horizontal="center" vertical="center"/>
    </xf>
    <xf numFmtId="10" fontId="0" fillId="0" borderId="25" xfId="0" applyNumberFormat="1" applyBorder="1" applyAlignment="1">
      <alignment horizontal="center" vertical="center"/>
    </xf>
    <xf numFmtId="170" fontId="45" fillId="0" borderId="23" xfId="1" applyNumberFormat="1" applyFont="1" applyBorder="1" applyAlignment="1">
      <alignment horizontal="center" vertical="center" wrapText="1"/>
    </xf>
    <xf numFmtId="170" fontId="45" fillId="0" borderId="25" xfId="1" applyNumberFormat="1" applyFont="1" applyBorder="1" applyAlignment="1">
      <alignment horizontal="center" vertical="center" wrapText="1"/>
    </xf>
    <xf numFmtId="0" fontId="45" fillId="0" borderId="23" xfId="23" applyFont="1" applyBorder="1" applyAlignment="1">
      <alignment horizontal="center" vertical="center" wrapText="1"/>
    </xf>
    <xf numFmtId="0" fontId="45" fillId="0" borderId="25" xfId="23" applyFont="1" applyBorder="1" applyAlignment="1">
      <alignment horizontal="center" vertical="center" wrapText="1"/>
    </xf>
    <xf numFmtId="170" fontId="32" fillId="5" borderId="25" xfId="23" applyNumberFormat="1" applyFont="1" applyFill="1" applyBorder="1" applyAlignment="1">
      <alignment horizontal="center" vertical="center" wrapText="1"/>
    </xf>
    <xf numFmtId="0" fontId="26" fillId="0" borderId="5" xfId="3" applyFont="1" applyBorder="1" applyAlignment="1">
      <alignment horizontal="justify" vertical="top" wrapText="1"/>
    </xf>
    <xf numFmtId="0" fontId="26" fillId="0" borderId="7" xfId="3" applyFont="1" applyBorder="1" applyAlignment="1">
      <alignment horizontal="justify" vertical="top" wrapText="1"/>
    </xf>
    <xf numFmtId="0" fontId="59" fillId="0" borderId="5" xfId="3" applyFont="1" applyBorder="1" applyAlignment="1">
      <alignment horizontal="left" vertical="center" wrapText="1"/>
    </xf>
    <xf numFmtId="0" fontId="8" fillId="5" borderId="29" xfId="3" applyFont="1" applyFill="1" applyBorder="1" applyAlignment="1">
      <alignment horizontal="center" vertical="center" wrapText="1"/>
    </xf>
    <xf numFmtId="0" fontId="8" fillId="5" borderId="27" xfId="3" applyFont="1" applyFill="1" applyBorder="1" applyAlignment="1">
      <alignment horizontal="center" vertical="center" wrapText="1"/>
    </xf>
    <xf numFmtId="0" fontId="8" fillId="5" borderId="28" xfId="3" applyFont="1" applyFill="1" applyBorder="1" applyAlignment="1">
      <alignment horizontal="center" vertical="center" wrapText="1"/>
    </xf>
    <xf numFmtId="0" fontId="14" fillId="0" borderId="5" xfId="3" applyFont="1" applyBorder="1" applyAlignment="1">
      <alignment horizontal="left" vertical="center" wrapText="1"/>
    </xf>
    <xf numFmtId="0" fontId="14" fillId="0" borderId="7" xfId="3" applyFont="1" applyBorder="1" applyAlignment="1">
      <alignment horizontal="left" vertical="center" wrapText="1"/>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14" fillId="0" borderId="5" xfId="23" applyFont="1" applyBorder="1" applyAlignment="1">
      <alignment horizontal="center" vertical="center" wrapText="1"/>
    </xf>
    <xf numFmtId="0" fontId="14" fillId="0" borderId="6" xfId="23" applyFont="1" applyBorder="1" applyAlignment="1">
      <alignment horizontal="center" vertical="center" wrapText="1"/>
    </xf>
    <xf numFmtId="0" fontId="14" fillId="0" borderId="7" xfId="23" applyFont="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0" fontId="14" fillId="0" borderId="5" xfId="3" applyFont="1" applyBorder="1" applyAlignment="1">
      <alignment horizontal="center" vertical="center" wrapText="1"/>
    </xf>
    <xf numFmtId="0" fontId="14" fillId="0" borderId="6" xfId="3" applyFont="1" applyBorder="1" applyAlignment="1">
      <alignment horizontal="center" vertical="center" wrapText="1"/>
    </xf>
    <xf numFmtId="0" fontId="14" fillId="0" borderId="7" xfId="3" applyFont="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4" fillId="0" borderId="5" xfId="3" applyFont="1" applyBorder="1" applyAlignment="1">
      <alignment horizontal="left" vertical="top" wrapText="1"/>
    </xf>
    <xf numFmtId="0" fontId="14" fillId="0" borderId="7" xfId="3" applyFont="1" applyBorder="1" applyAlignment="1">
      <alignment horizontal="left" vertical="top" wrapText="1"/>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14" fillId="0" borderId="5" xfId="3" applyFont="1" applyBorder="1" applyAlignment="1">
      <alignment horizontal="center" vertical="center"/>
    </xf>
    <xf numFmtId="0" fontId="14" fillId="0" borderId="7" xfId="3" applyFont="1" applyBorder="1" applyAlignment="1">
      <alignment horizontal="center" vertical="center"/>
    </xf>
    <xf numFmtId="0" fontId="48" fillId="0" borderId="5" xfId="3" applyFont="1" applyBorder="1" applyAlignment="1">
      <alignment horizontal="left" vertical="center" wrapText="1"/>
    </xf>
    <xf numFmtId="0" fontId="48" fillId="0" borderId="7" xfId="3" applyFont="1" applyBorder="1" applyAlignment="1">
      <alignment horizontal="left" vertical="center" wrapText="1"/>
    </xf>
    <xf numFmtId="0" fontId="14" fillId="0" borderId="6" xfId="3" applyFont="1" applyBorder="1" applyAlignment="1">
      <alignment horizontal="center" vertical="center"/>
    </xf>
    <xf numFmtId="0" fontId="29" fillId="0" borderId="32" xfId="3" applyFont="1" applyBorder="1" applyAlignment="1">
      <alignment horizontal="center" vertical="center"/>
    </xf>
    <xf numFmtId="174" fontId="14" fillId="0" borderId="33" xfId="22" applyNumberFormat="1" applyFont="1" applyBorder="1" applyAlignment="1">
      <alignment horizontal="center" vertical="center"/>
    </xf>
    <xf numFmtId="174" fontId="14" fillId="0" borderId="35" xfId="22" applyNumberFormat="1" applyFont="1" applyBorder="1" applyAlignment="1">
      <alignment horizontal="center" vertical="center"/>
    </xf>
    <xf numFmtId="174" fontId="14" fillId="0" borderId="47" xfId="22" applyNumberFormat="1" applyFont="1" applyBorder="1" applyAlignment="1">
      <alignment horizontal="center" vertical="center"/>
    </xf>
    <xf numFmtId="174" fontId="0" fillId="0" borderId="51" xfId="22" applyNumberFormat="1" applyFont="1" applyBorder="1" applyAlignment="1">
      <alignment horizontal="center" vertical="center"/>
    </xf>
    <xf numFmtId="174" fontId="0" fillId="0" borderId="40" xfId="22" applyNumberFormat="1" applyFont="1" applyBorder="1" applyAlignment="1">
      <alignment horizontal="center" vertical="center"/>
    </xf>
    <xf numFmtId="174" fontId="14" fillId="0" borderId="50" xfId="22" applyNumberFormat="1" applyFont="1" applyBorder="1" applyAlignment="1">
      <alignment horizontal="center" vertical="center"/>
    </xf>
    <xf numFmtId="0" fontId="51" fillId="0" borderId="22" xfId="0" applyFont="1" applyBorder="1" applyAlignment="1">
      <alignment horizontal="center" vertical="center" wrapText="1"/>
    </xf>
    <xf numFmtId="0" fontId="13" fillId="0" borderId="21" xfId="2" applyFont="1" applyBorder="1" applyAlignment="1">
      <alignment horizontal="center" vertical="center" wrapText="1"/>
    </xf>
    <xf numFmtId="0" fontId="51" fillId="0" borderId="22" xfId="2" applyFont="1" applyBorder="1" applyAlignment="1">
      <alignment horizontal="center" vertical="center" wrapText="1"/>
    </xf>
    <xf numFmtId="0" fontId="13" fillId="5" borderId="54"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5" borderId="60" xfId="2" applyFont="1" applyFill="1" applyBorder="1" applyAlignment="1">
      <alignment horizontal="center" vertical="center" wrapText="1"/>
    </xf>
    <xf numFmtId="0" fontId="13" fillId="5" borderId="61"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5" borderId="50" xfId="2" applyFont="1" applyFill="1" applyBorder="1" applyAlignment="1">
      <alignment horizontal="center" vertical="center" wrapText="1"/>
    </xf>
    <xf numFmtId="174" fontId="0" fillId="0" borderId="78" xfId="22" applyNumberFormat="1" applyFont="1" applyBorder="1" applyAlignment="1">
      <alignment horizontal="center" vertical="center"/>
    </xf>
    <xf numFmtId="174" fontId="0" fillId="0" borderId="34" xfId="22" applyNumberFormat="1" applyFont="1" applyBorder="1" applyAlignment="1">
      <alignment horizontal="center" vertical="center"/>
    </xf>
    <xf numFmtId="0" fontId="13" fillId="0" borderId="1" xfId="0" applyFont="1" applyBorder="1" applyAlignment="1">
      <alignment horizontal="center" vertical="center" wrapText="1"/>
    </xf>
    <xf numFmtId="0" fontId="13" fillId="3" borderId="26" xfId="2" applyFont="1" applyFill="1" applyBorder="1" applyAlignment="1">
      <alignment horizontal="left" vertical="center" wrapText="1"/>
    </xf>
    <xf numFmtId="0" fontId="13" fillId="3" borderId="26" xfId="2" applyFont="1" applyFill="1" applyBorder="1" applyAlignment="1">
      <alignment horizontal="center"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174" fontId="14" fillId="0" borderId="33" xfId="22" applyNumberFormat="1" applyFont="1" applyFill="1" applyBorder="1" applyAlignment="1">
      <alignment horizontal="center" vertical="center"/>
    </xf>
    <xf numFmtId="174" fontId="14" fillId="0" borderId="35" xfId="22" applyNumberFormat="1" applyFont="1" applyFill="1" applyBorder="1" applyAlignment="1">
      <alignment horizontal="center" vertical="center"/>
    </xf>
    <xf numFmtId="174" fontId="14" fillId="0" borderId="47" xfId="22" applyNumberFormat="1" applyFont="1" applyFill="1" applyBorder="1" applyAlignment="1">
      <alignment horizontal="center" vertical="center"/>
    </xf>
    <xf numFmtId="174" fontId="0" fillId="0" borderId="50" xfId="22" applyNumberFormat="1" applyFont="1" applyFill="1" applyBorder="1" applyAlignment="1">
      <alignment horizontal="center" vertical="center"/>
    </xf>
    <xf numFmtId="174" fontId="0" fillId="0" borderId="47" xfId="22" applyNumberFormat="1" applyFont="1" applyFill="1" applyBorder="1" applyAlignment="1">
      <alignment horizontal="center" vertical="center"/>
    </xf>
    <xf numFmtId="174" fontId="0" fillId="0" borderId="33" xfId="22" applyNumberFormat="1" applyFont="1" applyFill="1" applyBorder="1" applyAlignment="1">
      <alignment horizontal="center" vertical="center"/>
    </xf>
    <xf numFmtId="174" fontId="0" fillId="0" borderId="35" xfId="22" applyNumberFormat="1" applyFont="1" applyFill="1" applyBorder="1" applyAlignment="1">
      <alignment horizontal="center" vertical="center"/>
    </xf>
    <xf numFmtId="174" fontId="0" fillId="0" borderId="50" xfId="22" applyNumberFormat="1" applyFont="1" applyBorder="1" applyAlignment="1">
      <alignment horizontal="center" vertical="center"/>
    </xf>
    <xf numFmtId="174" fontId="0" fillId="0" borderId="47" xfId="22" applyNumberFormat="1" applyFont="1" applyBorder="1" applyAlignment="1">
      <alignment horizontal="center" vertical="center"/>
    </xf>
    <xf numFmtId="174" fontId="0" fillId="0" borderId="33" xfId="22" applyNumberFormat="1" applyFont="1" applyFill="1" applyBorder="1" applyAlignment="1">
      <alignment horizontal="center" vertical="center" wrapText="1"/>
    </xf>
    <xf numFmtId="1" fontId="7" fillId="0" borderId="6" xfId="3" applyNumberFormat="1" applyFont="1" applyBorder="1" applyAlignment="1">
      <alignment horizontal="center" vertical="center"/>
    </xf>
    <xf numFmtId="0" fontId="12" fillId="0" borderId="26" xfId="0" applyFont="1" applyBorder="1" applyAlignment="1">
      <alignment horizontal="left" vertical="center" wrapText="1"/>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25" fillId="11" borderId="54"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1" fillId="5" borderId="37" xfId="19" applyFont="1" applyFill="1" applyBorder="1" applyAlignment="1">
      <alignment horizontal="center" vertical="center"/>
    </xf>
    <xf numFmtId="0" fontId="41" fillId="5" borderId="38" xfId="19" applyFont="1" applyFill="1" applyBorder="1" applyAlignment="1">
      <alignment horizontal="center" vertical="center"/>
    </xf>
    <xf numFmtId="0" fontId="41" fillId="5" borderId="55" xfId="19" applyFont="1" applyFill="1" applyBorder="1" applyAlignment="1">
      <alignment horizontal="center" vertical="center"/>
    </xf>
    <xf numFmtId="0" fontId="41" fillId="5" borderId="58" xfId="19" applyFont="1" applyFill="1" applyBorder="1" applyAlignment="1">
      <alignment horizontal="center" vertical="center"/>
    </xf>
    <xf numFmtId="0" fontId="41" fillId="0" borderId="1" xfId="19" applyFont="1" applyAlignment="1">
      <alignment horizontal="center" vertical="center" wrapText="1"/>
    </xf>
    <xf numFmtId="0" fontId="4" fillId="10" borderId="1" xfId="19" applyFill="1" applyAlignment="1">
      <alignment horizontal="center"/>
    </xf>
    <xf numFmtId="0" fontId="41" fillId="5" borderId="33" xfId="19" applyFont="1" applyFill="1" applyBorder="1" applyAlignment="1">
      <alignment horizontal="center" vertical="center" wrapText="1"/>
    </xf>
    <xf numFmtId="0" fontId="41" fillId="5" borderId="59" xfId="19" applyFont="1" applyFill="1" applyBorder="1" applyAlignment="1">
      <alignment horizontal="center" vertical="center" wrapText="1"/>
    </xf>
    <xf numFmtId="0" fontId="37" fillId="3" borderId="10" xfId="19" applyFont="1" applyFill="1" applyBorder="1" applyAlignment="1">
      <alignment horizontal="center" vertical="center" wrapText="1"/>
    </xf>
    <xf numFmtId="0" fontId="37" fillId="3" borderId="14" xfId="19" applyFont="1" applyFill="1" applyBorder="1" applyAlignment="1">
      <alignment horizontal="center"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13"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32" fillId="5" borderId="2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38" fillId="0" borderId="29" xfId="2" applyFont="1" applyBorder="1" applyAlignment="1">
      <alignment horizontal="center" vertical="center" wrapText="1"/>
    </xf>
    <xf numFmtId="0" fontId="38" fillId="0" borderId="27" xfId="2" applyFont="1" applyBorder="1" applyAlignment="1">
      <alignment horizontal="center" vertical="center" wrapText="1"/>
    </xf>
    <xf numFmtId="0" fontId="38" fillId="0" borderId="28" xfId="2" applyFont="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cellXfs>
  <cellStyles count="26">
    <cellStyle name="Hipervínculo" xfId="25" builtinId="8"/>
    <cellStyle name="Hyperlink" xfId="16" xr:uid="{FF327CB4-B363-4859-B3D4-FEC05C720CF9}"/>
    <cellStyle name="Millares" xfId="18" builtinId="3"/>
    <cellStyle name="Millares [0] 2" xfId="7" xr:uid="{00000000-0005-0000-0000-000001000000}"/>
    <cellStyle name="Millares 2" xfId="5" xr:uid="{00000000-0005-0000-0000-000002000000}"/>
    <cellStyle name="Millares 3" xfId="24" xr:uid="{05BB1CC4-341B-4F3F-831B-FAE9D7FA92E2}"/>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3 2" xfId="23" xr:uid="{18F07286-54EA-4660-ACE2-4F3C2BBBEB51}"/>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3769A08-E155-421A-A4C4-95CDBDB533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FBB11D87-93EE-4F26-A534-05FB416AD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683A32E-E038-4259-9102-7601B4EB4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751841B-1604-4498-8FAC-12D4A737E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10C354A-647E-432D-B401-07F22B6B9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76275334-5C2C-49F7-8FE3-111BBCAAE9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7922686-196B-4D9D-A3D5-FB1BCE581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secretariadistritald-my.sharepoint.com/shared?id=%2Fsites%2FSeguimientoPlandeAccinProyectodeInversin8225%2FDocumentos%20compartidos%2F03%2E%20Marzo%202026&amp;listurl=https%3A%2F%2Fsecretariadistritald%2Esharepoint%2Ecom%2Fsites%2FSeguimientoPlandeAccinProyectodeInversin8225%2FDocumentos%20compartidos&amp;viewid=d752019d%2D39d3%2D4d92%2D94c6%2D18fccd703545" TargetMode="External"/><Relationship Id="rId2" Type="http://schemas.openxmlformats.org/officeDocument/2006/relationships/hyperlink" Target="../../../../../../../../../../../../../../shared?id=%2Fsites%2FSeguimientoPlandeAccinProyectodeInversin8225%2FDocumentos%20compartidos%2F02%2E%20Febrero%202026&amp;listurl=https%3A%2F%2Fsecretariadistritald%2Esharepoint%2Ecom%2Fsites%2FSeguimientoPlandeAccinProyectodeInversin8225%2FDocumentos%20compartidos" TargetMode="External"/><Relationship Id="rId1" Type="http://schemas.openxmlformats.org/officeDocument/2006/relationships/hyperlink" Target="../../../../../../../../../../../../../../shared?id=%2Fsites%2FSeguimientoPlandeAccinProyectodeInversin8225%2FDocumentos%20compartidos%2F01%2E%20Enero%202026&amp;listurl=https%3A%2F%2Fsecretariadistritald%2Esharepoint%2Ecom%2Fsites%2FSeguimientoPlandeAccinProyectodeInversin8225%2FDocumentos%20compartidos" TargetMode="External"/><Relationship Id="rId6" Type="http://schemas.openxmlformats.org/officeDocument/2006/relationships/drawing" Target="../drawings/drawing9.xml"/><Relationship Id="rId5" Type="http://schemas.openxmlformats.org/officeDocument/2006/relationships/printerSettings" Target="../printerSettings/printerSettings10.bin"/><Relationship Id="rId4" Type="http://schemas.openxmlformats.org/officeDocument/2006/relationships/hyperlink" Target="https://secretariadistritald-my.sharepoint.com/shared?id=%2Fsites%2FSeguimientoPlandeAccinProyectodeInversin8225%2FDocumentos%20compartidos%2F04%2E%20Abril%202026&amp;listurl=https%3A%2F%2Fsecretariadistritald%2Esharepoint%2Ecom%2Fsites%2FSeguimientoPlandeAccinProyectodeInversin8225%2FDocumentos%20compartidos"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my.sharepoint.com/shared?id=%2Fsites%2FSeguimientoPlandeAccinProyectodeInversin8225%2FDocumentos%20compartidos%2F04%2E%20Abril%202026%2FActividad%2001%2FTarea%202%20%2D%20Seguimiento%20mensual&amp;listurl=https%3A%2F%2Fsecretariadistritald%2Esharepoint%2Ecom%2Fsites%2FSeguimientoPlandeAccinProyectodeInversin8225%2FDocumentos%20compartidos&amp;viewid=d752019d%2D39d3%2D4d92%2D94c6%2D18fccd703545" TargetMode="External"/><Relationship Id="rId3" Type="http://schemas.openxmlformats.org/officeDocument/2006/relationships/hyperlink" Target="../../../../../../../../../../../../../../shared?id=%2Fsites%2FSeguimientoPlandeAccinProyectodeInversin8225%2FDocumentos%20compartidos%2F02%2E%20Febrero%202026%2FActividad%2001%2FTarea%202%20%2D%20Seguimiento%20mensual&amp;listurl=https%3A%2F%2Fsecretariadistritald%2Esharepoint%2Ecom%2Fsites%2FSeguimientoPlandeAccinProyectodeInversin8225%2FDocumentos%20compartidos&amp;viewid=d752019d%2D39d3%2D4d92%2D94c6%2D18fccd703545" TargetMode="External"/><Relationship Id="rId7" Type="http://schemas.openxmlformats.org/officeDocument/2006/relationships/hyperlink" Target="https://secretariadistritald-my.sharepoint.com/shared?id=%2Fsites%2FSeguimientoPlandeAccinProyectodeInversin8225%2FDocumentos%20compartidos%2F04%2E%20Abril%202026%2FActividad%2001%2FTarea%201%20%2D%20Instrumento%20de%20consolidaci%C3%B3n&amp;listurl=https%3A%2F%2Fsecretariadistritald%2Esharepoint%2Ecom%2Fsites%2FSeguimientoPlandeAccinProyectodeInversin8225%2FDocumentos%20compartidos&amp;viewid=d752019d%2D39d3%2D4d92%2D94c6%2D18fccd703545" TargetMode="External"/><Relationship Id="rId2" Type="http://schemas.openxmlformats.org/officeDocument/2006/relationships/hyperlink" Target="../../../../../../../../../../../../../../shared?id=%2Fsites%2FSeguimientoPlandeAccinProyectodeInversin8225%2FDocumentos%20compartidos%2F02%2E%20Febrero%202026%2FActividad%2001%2FTarea%201%20%2D%20Instrumento%20de%20consolidaci%C3%B3n&amp;listurl=https%3A%2F%2Fsecretariadistritald%2Esharepoint%2Ecom%2Fsites%2FSeguimientoPlandeAccinProyectodeInversin8225%2FDocumentos%20compartidos&amp;viewid=d752019d%2D39d3%2D4d92%2D94c6%2D18fccd703545" TargetMode="External"/><Relationship Id="rId1" Type="http://schemas.openxmlformats.org/officeDocument/2006/relationships/hyperlink" Target="../../../../../../../../../../../../../../shared?id=%2Fsites%2FSeguimientoPlandeAccinProyectodeInversin8225%2FDocumentos%20compartidos%2F01%2E%20Enero%202026%2FActividad%2001%2FTarea%201%20%2D%20Instrumento%20de%20consolidaci%C3%B3n&amp;listurl=https%3A%2F%2Fsecretariadistritald%2Esharepoint%2Ecom%2Fsites%2FSeguimientoPlandeAccinProyectodeInversin8225%2FDocumentos%20compartidos" TargetMode="External"/><Relationship Id="rId6" Type="http://schemas.openxmlformats.org/officeDocument/2006/relationships/hyperlink" Target="https://secretariadistritald-my.sharepoint.com/shared?id=%2Fsites%2FSeguimientoPlandeAccinProyectodeInversin8225%2FDocumentos%20compartidos%2F03%2E%20Marzo%202026%2FActividad%2001%2FTarea%202%20%2D%20Seguimiento%20mensual&amp;listurl=https%3A%2F%2Fsecretariadistritald%2Esharepoint%2Ecom%2Fsites%2FSeguimientoPlandeAccinProyectodeInversin8225%2FDocumentos%20compartidos&amp;viewid=d752019d%2D39d3%2D4d92%2D94c6%2D18fccd703545" TargetMode="External"/><Relationship Id="rId5" Type="http://schemas.openxmlformats.org/officeDocument/2006/relationships/hyperlink" Target="https://secretariadistritald-my.sharepoint.com/shared?id=%2Fsites%2FSeguimientoPlandeAccinProyectodeInversin8225%2FDocumentos%20compartidos%2F03%2E%20Marzo%202026%2FActividad%2001%2FTarea%201%20%2D%20Instrumento%20de%20consolidaci%C3%B3n&amp;listurl=https%3A%2F%2Fsecretariadistritald%2Esharepoint%2Ecom%2Fsites%2FSeguimientoPlandeAccinProyectodeInversin8225%2FDocumentos%20compartidos&amp;viewid=d752019d%2D39d3%2D4d92%2D94c6%2D18fccd703545" TargetMode="External"/><Relationship Id="rId10" Type="http://schemas.openxmlformats.org/officeDocument/2006/relationships/drawing" Target="../drawings/drawing1.xml"/><Relationship Id="rId4" Type="http://schemas.openxmlformats.org/officeDocument/2006/relationships/hyperlink" Target="https://secretariadistritald-my.sharepoint.com/shared?id=%2Fsites%2FSeguimientoPlandeAccinProyectodeInversin8225%2FDocumentos%20compartidos%2F02%2E%20Febrero%202026%2FActividad%2001%2FTarea%201%20%2D%20Instrumento%20de%20consolidaci%C3%B3n&amp;listurl=https%3A%2F%2Fsecretariadistritald%2Esharepoint%2Ecom%2Fsites%2FSeguimientoPlandeAccinProyectodeInversin8225%2FDocumentos%20compartidos&amp;viewid=d752019d%2D39d3%2D4d92%2D94c6%2D18fccd703545"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secretariadistritald-my.sharepoint.com/shared?id=%2Fsites%2FSeguimientoPlandeAccinProyectodeInversin8225%2FDocumentos%20compartidos%2F03%2E%20Marzo%202026%2FActividad%2002%2FTarea%201%20%2D%20Implementar%20pol%C3%ADtica&amp;listurl=https%3A%2F%2Fsecretariadistritald%2Esharepoint%2Ecom%2Fsites%2FSeguimientoPlandeAccinProyectodeInversin8225%2FDocumentos%20compartidos" TargetMode="External"/><Relationship Id="rId2" Type="http://schemas.openxmlformats.org/officeDocument/2006/relationships/hyperlink" Target="../../../../../../../../../../../../../../shared?id=%2Fsites%2FSeguimientoPlandeAccinProyectodeInversin8225%2FDocumentos%20compartidos%2F02%2E%20Febrero%202026%2FActividad%2002%2FTarea%201%20%2D%20Implementar%20pol%C3%ADtica&amp;listurl=https%3A%2F%2Fsecretariadistritald%2Esharepoint%2Ecom%2Fsites%2FSeguimientoPlandeAccinProyectodeInversin8225%2FDocumentos%20compartidos" TargetMode="External"/><Relationship Id="rId1" Type="http://schemas.openxmlformats.org/officeDocument/2006/relationships/hyperlink" Target="../../../../../../../../../../../../../../shared?id=%2Fsites%2FSeguimientoPlandeAccinProyectodeInversin8225%2FDocumentos%20compartidos%2F01%2E%20Enero%202026%2FActividad%2002%2FTarea%201%20%2D%20Implementar%20pol%C3%ADtica&amp;listurl=https%3A%2F%2Fsecretariadistritald%2Esharepoint%2Ecom%2Fsites%2FSeguimientoPlandeAccinProyectodeInversin8225%2FDocumentos%20compartidos"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s://secretariadistritald-my.sharepoint.com/shared?id=%2Fsites%2FSeguimientoPlandeAccinProyectodeInversin8225%2FDocumentos%20compartidos%2F04%2E%20Abril%202026%2FActividad%2002%2FTarea%201%20%2D%20Implementar%20pol%C3%ADtica&amp;listurl=https%3A%2F%2Fsecretariadistritald%2Esharepoint%2Ecom%2Fsites%2FSeguimientoPlandeAccinProyectodeInversin8225%2FDocumentos%20compartidos&amp;viewid=d752019d%2D39d3%2D4d92%2D94c6%2D18fccd703545"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secretariadistritald-my.sharepoint.com/shared?id=%2Fsites%2FSeguimientoPlandeAccinProyectodeInversin8225%2FDocumentos%20compartidos%2F04%2E%20Abril%202026%2FActividad%2003%2FTarea%202%20%2D%20Seguimiento%20Trimestral&amp;listurl=https%3A%2F%2Fsecretariadistritald%2Esharepoint%2Ecom%2Fsites%2FSeguimientoPlandeAccinProyectodeInversin8225%2FDocumentos%20compartidos&amp;viewid=d752019d%2D39d3%2D4d92%2D94c6%2D18fccd703545" TargetMode="External"/><Relationship Id="rId2" Type="http://schemas.openxmlformats.org/officeDocument/2006/relationships/hyperlink" Target="https://secretariadistritald-my.sharepoint.com/shared?id=%2Fsites%2FSeguimientoPlandeAccinProyectodeInversin8225%2FDocumentos%20compartidos%2F03%2E%20Marzo%202026%2FActividad%2003%2FTarea%201%20%2D%20Instrumento%20de%20seguimiento&amp;listurl=https%3A%2F%2Fsecretariadistritald%2Esharepoint%2Ecom%2Fsites%2FSeguimientoPlandeAccinProyectodeInversin8225%2FDocumentos%20compartidos&amp;viewid=d752019d%2D39d3%2D4d92%2D94c6%2D18fccd703545" TargetMode="External"/><Relationship Id="rId1" Type="http://schemas.openxmlformats.org/officeDocument/2006/relationships/hyperlink" Target="../../../../../../../../../../../../../../shared?id=%2Fsites%2FSeguimientoPlandeAccinProyectodeInversin8225%2FDocumentos%20compartidos%2F02%2E%20Febrero%202026%2FActividad%2003%2FTarea%201%20%2D%20Instrumento%20de%20seguimiento&amp;listurl=https%3A%2F%2Fsecretariadistritald%2Esharepoint%2Ecom%2Fsites%2FSeguimientoPlandeAccinProyectodeInversin8225%2FDocumentos%20compartidos&amp;viewid=d752019d%2D39d3%2D4d92%2D94c6%2D18fccd703545" TargetMode="Externa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secretariadistritald-my.sharepoint.com/shared?id=%2Fsites%2FSeguimientoPlandeAccinProyectodeInversin8225%2FDocumentos%20compartidos%2F04%2E%20Abril%202026%2FActividad%2004%2FTarea%203%20%2D%20Medici%C3%B3n%20Trimestral%20de%20la%20pol%C3%ADtica%20de%20gesti%C3%B3n&amp;listurl=https%3A%2F%2Fsecretariadistritald%2Esharepoint%2Ecom%2Fsites%2FSeguimientoPlandeAccinProyectodeInversin8225%2FDocumentos%20compartidos&amp;viewid=d752019d%2D39d3%2D4d92%2D94c6%2D18fccd703545" TargetMode="External"/><Relationship Id="rId2" Type="http://schemas.openxmlformats.org/officeDocument/2006/relationships/hyperlink" Target="https://secretariadistritald-my.sharepoint.com/shared?id=%2Fsites%2FSeguimientoPlandeAccinProyectodeInversin8225%2FDocumentos%20compartidos%2F04%2E%20Abril%202026%2FActividad%2004%2FTarea%202%20%2D%20Construir%20y%20actualizar%20mapa%20de%20conocimiento&amp;listurl=https%3A%2F%2Fsecretariadistritald%2Esharepoint%2Ecom%2Fsites%2FSeguimientoPlandeAccinProyectodeInversin8225%2FDocumentos%20compartidos&amp;viewid=d752019d%2D39d3%2D4d92%2D94c6%2D18fccd703545" TargetMode="External"/><Relationship Id="rId1" Type="http://schemas.openxmlformats.org/officeDocument/2006/relationships/hyperlink" Target="../../../../../../../../../../../../../../shared?id=%2Fsites%2FSeguimientoPlandeAccinProyectodeInversin8225%2FDocumentos%20compartidos%2F02%2E%20Febrero%202026%2FActividad%2004%2FTarea%201%20%2D%20Diagnostico%20de%20proyectos%20de%20innovaci%C3%B3n&amp;listurl=https%3A%2F%2Fsecretariadistritald%2Esharepoint%2Ecom%2Fsites%2FSeguimientoPlandeAccinProyectodeInversin8225%2FDocumentos%20compartidos" TargetMode="External"/><Relationship Id="rId6" Type="http://schemas.openxmlformats.org/officeDocument/2006/relationships/drawing" Target="../drawings/drawing4.xml"/><Relationship Id="rId5" Type="http://schemas.openxmlformats.org/officeDocument/2006/relationships/printerSettings" Target="../printerSettings/printerSettings5.bin"/><Relationship Id="rId4" Type="http://schemas.openxmlformats.org/officeDocument/2006/relationships/hyperlink" Target="https://secretariadistritald-my.sharepoint.com/shared?id=%2Fsites%2FSeguimientoPlandeAccinProyectodeInversin8225%2FDocumentos%20compartidos%2F04%2E%20Abril%202026%2FActividad%2004%2FTarea%201%20%2D%20Diagnostico%20de%20proyectos%20de%20innovaci%C3%B3n&amp;listurl=https%3A%2F%2Fsecretariadistritald%2Esharepoint%2Ecom%2Fsites%2FSeguimientoPlandeAccinProyectodeInversin8225%2FDocumentos%20compartidos&amp;viewid=d752019d%2D39d3%2D4d92%2D94c6%2D18fccd703545&amp;or=EXCEL%2DWEB%2EBODY%2ENT&amp;ct=1778605014351"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secretariadistritald-my.sharepoint.com/shared?id=%2Fsites%2FSeguimientoPlandeAccinProyectodeInversin8225%2FDocumentos%20compartidos%2F03%2E%20Marzo%202026%2FActividad%2005%2FTarea%201%20%2D%20%20Informe%20de%20seguimiento%20del%20PETI&amp;listurl=https%3A%2F%2Fsecretariadistritald%2Esharepoint%2Ecom%2Fsites%2FSeguimientoPlandeAccinProyectodeInversin8225%2FDocumentos%20compartidos&amp;viewid=d752019d%2D39d3%2D4d92%2D94c6%2D18fccd703545" TargetMode="External"/><Relationship Id="rId7" Type="http://schemas.openxmlformats.org/officeDocument/2006/relationships/printerSettings" Target="../printerSettings/printerSettings6.bin"/><Relationship Id="rId2" Type="http://schemas.openxmlformats.org/officeDocument/2006/relationships/hyperlink" Target="https://secretariadistritald-my.sharepoint.com/shared?id=%2Fsites%2FSeguimientoPlandeAccinProyectodeInversin8225%2FDocumentos%20compartidos%2F02%2E%20Febrero%202026%2FActividad%2005%2FTarea%201%20%2D%20Informe%20de%20seguimiento%20del%20PETI&amp;listurl=https%3A%2F%2Fsecretariadistritald%2Esharepoint%2Ecom%2Fsites%2FSeguimientoPlandeAccinProyectodeInversin8225%2FDocumentos%20compartidos" TargetMode="External"/><Relationship Id="rId1" Type="http://schemas.openxmlformats.org/officeDocument/2006/relationships/hyperlink" Target="../../../../../../../../../../../../../../shared?id=%2Fsites%2FSeguimientoPlandeAccinProyectodeInversin8225%2FDocumentos%20compartidos%2F02%2E%20Febrero%202026%2FActividad%2005%2FTarea%201%20%2D%20Informe%20de%20seguimiento%20del%20PETI&amp;listurl=https%3A%2F%2Fsecretariadistritald%2Esharepoint%2Ecom%2Fsites%2FSeguimientoPlandeAccinProyectodeInversin8225%2FDocumentos%20compartidos" TargetMode="External"/><Relationship Id="rId6" Type="http://schemas.openxmlformats.org/officeDocument/2006/relationships/hyperlink" Target="https://secretariadistritald-my.sharepoint.com/shared?id=%2Fsites%2FSeguimientoPlandeAccinProyectodeInversin8225%2FDocumentos%20compartidos%2F04%2E%20Abril%202026%2FActividad%2005%2FTarea%203%20%2D%20Actualizar%20Hoja%20de%20Vida%20del%20PETI&amp;listurl=https%3A%2F%2Fsecretariadistritald%2Esharepoint%2Ecom%2Fsites%2FSeguimientoPlandeAccinProyectodeInversin8225%2FDocumentos%20compartidos&amp;viewid=d752019d%2D39d3%2D4d92%2D94c6%2D18fccd703545" TargetMode="External"/><Relationship Id="rId5" Type="http://schemas.openxmlformats.org/officeDocument/2006/relationships/hyperlink" Target="https://secretariadistritald-my.sharepoint.com/shared?id=%2Fsites%2FSeguimientoPlandeAccinProyectodeInversin8225%2FDocumentos%20compartidos%2F04%2E%20Abril%202026%2FActividad%2005%2FTarea%202%20%2D%20Elaborar%20plan%20de%20acci%C3%B3n%20para%20arquitectura%20empresarial&amp;listurl=https%3A%2F%2Fsecretariadistritald%2Esharepoint%2Ecom%2Fsites%2FSeguimientoPlandeAccinProyectodeInversin8225%2FDocumentos%20compartidos&amp;viewid=d752019d%2D39d3%2D4d92%2D94c6%2D18fccd703545" TargetMode="External"/><Relationship Id="rId4" Type="http://schemas.openxmlformats.org/officeDocument/2006/relationships/hyperlink" Target="https://secretariadistritald-my.sharepoint.com/shared?id=%2Fsites%2FSeguimientoPlandeAccinProyectodeInversin8225%2FDocumentos%20compartidos%2F03%2E%20Marzo%202026%2FActividad%2005%2FTarea%202%20%2D%20Elaborar%20plan%20de%20acci%C3%B3n%20para%20arquitectura%20empresarial&amp;listurl=https%3A%2F%2Fsecretariadistritald%2Esharepoint%2Ecom%2Fsites%2FSeguimientoPlandeAccinProyectodeInversin8225%2FDocumentos%20compartidos&amp;viewid=d752019d%2D39d3%2D4d92%2D94c6%2D18fccd703545"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secretariadistritald-my.sharepoint.com/shared?id=%2Fsites%2FSeguimientoPlandeAccinProyectodeInversin8225%2FDocumentos%20compartidos%2F03%2E%20Marzo%202026%2FActividad%2006&amp;listurl=https%3A%2F%2Fsecretariadistritald%2Esharepoint%2Ecom%2Fsites%2FSeguimientoPlandeAccinProyectodeInversin8225%2FDocumentos%20compartidos&amp;viewid=d752019d%2D39d3%2D4d92%2D94c6%2D18fccd703545" TargetMode="External"/><Relationship Id="rId2" Type="http://schemas.openxmlformats.org/officeDocument/2006/relationships/hyperlink" Target="../../../../../../../../../../../../../../shared?id=%2Fsites%2FSeguimientoPlandeAccinProyectodeInversin8225%2FDocumentos%20compartidos%2F02%2E%20Febrero%202026%2FActividad%2006&amp;listurl=https%3A%2F%2Fsecretariadistritald%2Esharepoint%2Ecom%2Fsites%2FSeguimientoPlandeAccinProyectodeInversin8225%2FDocumentos%20compartidos" TargetMode="External"/><Relationship Id="rId1" Type="http://schemas.openxmlformats.org/officeDocument/2006/relationships/hyperlink" Target="../../../../../../../../../../../../../../shared?id=%2Fsites%2FSeguimientoPlandeAccinProyectodeInversin8225%2FDocumentos%20compartidos%2F01%2E%20Enero%202026%2FActividad%2006%2FTarea%201%20%2D%20Tramitar%20solicitudes%20de%20la%20Direcci%C3%B3n%20de%20Contrataci%C3%B3n&amp;listurl=https%3A%2F%2Fsecretariadistritald%2Esharepoint%2Ecom%2Fsites%2FSeguimientoPlandeAccinProyectodeInversin8225%2FDocumentos%20compartidos" TargetMode="External"/><Relationship Id="rId6" Type="http://schemas.openxmlformats.org/officeDocument/2006/relationships/drawing" Target="../drawings/drawing6.xml"/><Relationship Id="rId5" Type="http://schemas.openxmlformats.org/officeDocument/2006/relationships/printerSettings" Target="../printerSettings/printerSettings7.bin"/><Relationship Id="rId4" Type="http://schemas.openxmlformats.org/officeDocument/2006/relationships/hyperlink" Target="https://secretariadistritald-my.sharepoint.com/shared?id=%2Fsites%2FSeguimientoPlandeAccinProyectodeInversin8225%2FDocumentos%20compartidos%2F04%2E%20Abril%202026%2FActividad%2006%2FTarea%201%20%2D%20Tramitar%20solicitudes%20de%20la%20Direcci%C3%B3n%20de%20Contrataci%C3%B3n&amp;listurl=https%3A%2F%2Fsecretariadistritald%2Esharepoint%2Ecom%2Fsites%2FSeguimientoPlandeAccinProyectodeInversin8225%2FDocumentos%20compartidos&amp;viewid=d752019d%2D39d3%2D4d92%2D94c6%2D18fccd703545"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secretariadistritald.sharepoint.com/sites/SeguimientoPlandeAccinProyectodeInversin8225/Documentos%20compartidos/Forms/AllItems.aspx?id=%2Fsites%2FSeguimientoPlandeAccinProyectodeInversin8225%2FDocumentos%20compartidos%2F03%2E%20Marzo%202026%2FActividad%2007%2FTarea%202%20%2D%20Gestionar%20pagos%20radicados%20a%20la%20DAF&amp;p=true&amp;ga=1" TargetMode="External"/><Relationship Id="rId13" Type="http://schemas.openxmlformats.org/officeDocument/2006/relationships/printerSettings" Target="../printerSettings/printerSettings8.bin"/><Relationship Id="rId3" Type="http://schemas.openxmlformats.org/officeDocument/2006/relationships/hyperlink" Target="../../../../../../../../../../../../../../shared?id=%2Fsites%2FSeguimientoPlandeAccinProyectodeInversin8225%2FDocumentos%20compartidos%2F01%2E%20Enero%202026%2FActividad%2007%2FTarea%203%20%2D%20Ejecutar%20el%20100%25%20de%20las%20actividades&amp;listurl=https%3A%2F%2Fsecretariadistritald%2Esharepoint%2Ecom%2Fsites%2FSeguimientoPlandeAccinProyectodeInversin8225%2FDocumentos%20compartidos&amp;viewid=d752019d%2D39d3%2D4d92%2D94c6%2D18fccd703545" TargetMode="External"/><Relationship Id="rId7" Type="http://schemas.openxmlformats.org/officeDocument/2006/relationships/hyperlink" Target="https://secretariadistritald.sharepoint.com/sites/SeguimientoPlandeAccinProyectodeInversin8225/Documentos%20compartidos/Forms/AllItems.aspx?id=%2Fsites%2FSeguimientoPlandeAccinProyectodeInversin8225%2FDocumentos%20compartidos%2F03%2E%20Marzo%202026%2FActividad%2007%2FTarea%201%20%2D%20Solicitar%20CDP&amp;p=true&amp;ga=1" TargetMode="External"/><Relationship Id="rId12" Type="http://schemas.openxmlformats.org/officeDocument/2006/relationships/hyperlink" Target="https://secretariadistritald-my.sharepoint.com/shared?id=%2Fsites%2FSeguimientoPlandeAccinProyectodeInversin8225%2FDocumentos%20compartidos%2F04%2E%20Abril%202026%2FActividad%2007%2FTarea%203%20%2D%20Ejecutar%20el%20100%25%20de%20las%20actividades&amp;listurl=https%3A%2F%2Fsecretariadistritald%2Esharepoint%2Ecom%2Fsites%2FSeguimientoPlandeAccinProyectodeInversin8225%2FDocumentos%20compartidos&amp;viewid=d752019d%2D39d3%2D4d92%2D94c6%2D18fccd703545" TargetMode="External"/><Relationship Id="rId2" Type="http://schemas.openxmlformats.org/officeDocument/2006/relationships/hyperlink" Target="../../../../../../../../../../../../../../shared?id=%2Fsites%2FSeguimientoPlandeAccinProyectodeInversin8225%2FDocumentos%20compartidos%2F01%2E%20Enero%202026%2FActividad%2007%2FTarea%202%20%2D%20Gestionar%20pagos%20radicados%20a%20la%20DAF&amp;listurl=https%3A%2F%2Fsecretariadistritald%2Esharepoint%2Ecom%2Fsites%2FSeguimientoPlandeAccinProyectodeInversin8225%2FDocumentos%20compartidos" TargetMode="External"/><Relationship Id="rId1" Type="http://schemas.openxmlformats.org/officeDocument/2006/relationships/hyperlink" Target="../../../../../../../../../../../../../../shared?id=%2Fsites%2FSeguimientoPlandeAccinProyectodeInversin8225%2FDocumentos%20compartidos%2F01%2E%20Enero%202026%2FActividad%2007%2FTarea%201%20%2D%20Solicitar%20CDP&amp;listurl=https%3A%2F%2Fsecretariadistritald%2Esharepoint%2Ecom%2Fsites%2FSeguimientoPlandeAccinProyectodeInversin8225%2FDocumentos%20compartidos" TargetMode="External"/><Relationship Id="rId6" Type="http://schemas.openxmlformats.org/officeDocument/2006/relationships/hyperlink" Target="../../../../../../../../../../../../../../shared?id=%2Fsites%2FSeguimientoPlandeAccinProyectodeInversin8225%2FDocumentos%20compartidos%2F02%2E%20Febrero%202026%2FActividad%2007%2FTarea%203%20%2D%20Ejecutar%20el%20100%25%20de%20las%20actividades&amp;listurl=https%3A%2F%2Fsecretariadistritald%2Esharepoint%2Ecom%2Fsites%2FSeguimientoPlandeAccinProyectodeInversin8225%2FDocumentos%20compartidos&amp;viewid=d752019d%2D39d3%2D4d92%2D94c6%2D18fccd703545" TargetMode="External"/><Relationship Id="rId11" Type="http://schemas.openxmlformats.org/officeDocument/2006/relationships/hyperlink" Target="https://secretariadistritald-my.sharepoint.com/shared?id=%2Fsites%2FSeguimientoPlandeAccinProyectodeInversin8225%2FDocumentos%20compartidos%2F04%2E%20Abril%202026%2FActividad%2007%2FTarea%202%20%2D%20Gestionar%20pagos%20radicados%20a%20la%20DAF&amp;listurl=https%3A%2F%2Fsecretariadistritald%2Esharepoint%2Ecom%2Fsites%2FSeguimientoPlandeAccinProyectodeInversin8225%2FDocumentos%20compartidos&amp;viewid=d752019d%2D39d3%2D4d92%2D94c6%2D18fccd703545" TargetMode="External"/><Relationship Id="rId5" Type="http://schemas.openxmlformats.org/officeDocument/2006/relationships/hyperlink" Target="../../../../../../../../../../../../../../shared?id=%2Fsites%2FSeguimientoPlandeAccinProyectodeInversin8225%2FDocumentos%20compartidos%2F02%2E%20Febrero%202026%2FActividad%2007%2FTarea%202%20%2D%20Gestionar%20pagos%20radicados%20a%20la%20DAF&amp;listurl=https%3A%2F%2Fsecretariadistritald%2Esharepoint%2Ecom%2Fsites%2FSeguimientoPlandeAccinProyectodeInversin8225%2FDocumentos%20compartidos" TargetMode="External"/><Relationship Id="rId10" Type="http://schemas.openxmlformats.org/officeDocument/2006/relationships/hyperlink" Target="https://secretariadistritald-my.sharepoint.com/shared?id=%2Fsites%2FSeguimientoPlandeAccinProyectodeInversin8225%2FDocumentos%20compartidos%2F04%2E%20Abril%202026%2FActividad%2007%2FTarea%201%20%2D%20Solicitar%20CDP&amp;listurl=https%3A%2F%2Fsecretariadistritald%2Esharepoint%2Ecom%2Fsites%2FSeguimientoPlandeAccinProyectodeInversin8225%2FDocumentos%20compartidos&amp;viewid=d752019d%2D39d3%2D4d92%2D94c6%2D18fccd703545" TargetMode="External"/><Relationship Id="rId4" Type="http://schemas.openxmlformats.org/officeDocument/2006/relationships/hyperlink" Target="../../../../../../../../../../../../../../shared?id=%2Fsites%2FSeguimientoPlandeAccinProyectodeInversin8225%2FDocumentos%20compartidos%2F02%2E%20Febrero%202026%2FActividad%2007%2FTarea%201%20%2D%20Solicitar%20CDP&amp;listurl=https%3A%2F%2Fsecretariadistritald%2Esharepoint%2Ecom%2Fsites%2FSeguimientoPlandeAccinProyectodeInversin8225%2FDocumentos%20compartidos" TargetMode="External"/><Relationship Id="rId9" Type="http://schemas.openxmlformats.org/officeDocument/2006/relationships/hyperlink" Target="https://secretariadistritald.sharepoint.com/sites/SeguimientoPlandeAccinProyectodeInversin8225/Documentos%20compartidos/Forms/AllItems.aspx?id=%2Fsites%2FSeguimientoPlandeAccinProyectodeInversin8225%2FDocumentos%20compartidos%2F03%2E%20Marzo%202026%2FActividad%2007%2FTarea%203%20%2D%20Ejecutar%20el%20100%25%20de%20las%20actividades&amp;p=true&amp;ga=1" TargetMode="External"/><Relationship Id="rId1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8" Type="http://schemas.openxmlformats.org/officeDocument/2006/relationships/hyperlink" Target="https://secretariadistritald-my.sharepoint.com/shared?id=%2Fsites%2FSeguimientoPlandeAccinProyectodeInversin8225%2FDocumentos%20compartidos%2F03%2E%20Marzo%202026%2FActividad%2008%2FTarea%202%20%2D%20Seguimiento%20a%20las%20pol%C3%ADticas%20publicas&amp;listurl=https%3A%2F%2Fsecretariadistritald%2Esharepoint%2Ecom%2Fsites%2FSeguimientoPlandeAccinProyectodeInversin8225%2FDocumentos%20compartidos&amp;viewid=d752019d%2D39d3%2D4d92%2D94c6%2D18fccd703545" TargetMode="External"/><Relationship Id="rId13" Type="http://schemas.openxmlformats.org/officeDocument/2006/relationships/hyperlink" Target="https://secretariadistritald-my.sharepoint.com/shared?id=%2Fsites%2FSeguimientoPlandeAccinProyectodeInversin8225%2FDocumentos%20compartidos%2F04%2E%20Abril%202026%2FActividad%2008%2FTarea%204%20%2D%20Realizar%20seguimiento%20a%20los%20PI&amp;listurl=https%3A%2F%2Fsecretariadistritald%2Esharepoint%2Ecom%2Fsites%2FSeguimientoPlandeAccinProyectodeInversin8225%2FDocumentos%20compartidos&amp;viewid=d752019d%2D39d3%2D4d92%2D94c6%2D18fccd703545" TargetMode="External"/><Relationship Id="rId3" Type="http://schemas.openxmlformats.org/officeDocument/2006/relationships/hyperlink" Target="../../../../../../../../../../../../../../shared?id=%2Fsites%2FSeguimientoPlandeAccinProyectodeInversin8225%2FDocumentos%20compartidos%2F01%2E%20Enero%202026%2FActividad%2008%2FTarea%202%20%2D%20Seguimiento%20a%20las%20pol%C3%ADticas%20publicas&amp;listurl=https%3A%2F%2Fsecretariadistritald%2Esharepoint%2Ecom%2Fsites%2FSeguimientoPlandeAccinProyectodeInversin8225%2FDocumentos%20compartidos" TargetMode="External"/><Relationship Id="rId7" Type="http://schemas.openxmlformats.org/officeDocument/2006/relationships/hyperlink" Target="https://secretariadistritald-my.sharepoint.com/shared?id=%2Fsites%2FSeguimientoPlandeAccinProyectodeInversin8225%2FDocumentos%20compartidos%2F03%2E%20Marzo%202026%2FActividad%2008%2FTarea%201%20%2D%20Realizar%20seguimiento%20a%20los%20planes%20institucionales&amp;listurl=https%3A%2F%2Fsecretariadistritald%2Esharepoint%2Ecom%2Fsites%2FSeguimientoPlandeAccinProyectodeInversin8225%2FDocumentos%20compartidos&amp;viewid=d752019d%2D39d3%2D4d92%2D94c6%2D18fccd703545" TargetMode="External"/><Relationship Id="rId12" Type="http://schemas.openxmlformats.org/officeDocument/2006/relationships/hyperlink" Target="https://secretariadistritald-my.sharepoint.com/shared?id=%2Fsites%2FSeguimientoPlandeAccinProyectodeInversin8225%2FDocumentos%20compartidos%2F04%2E%20Abril%202026%2FActividad%2008%2FTarea%202%20%2D%20Seguimiento%20a%20las%20pol%C3%ADticas%20publicas&amp;listurl=https%3A%2F%2Fsecretariadistritald%2Esharepoint%2Ecom%2Fsites%2FSeguimientoPlandeAccinProyectodeInversin8225%2FDocumentos%20compartidos&amp;viewid=d752019d%2D39d3%2D4d92%2D94c6%2D18fccd703545" TargetMode="External"/><Relationship Id="rId17" Type="http://schemas.openxmlformats.org/officeDocument/2006/relationships/comments" Target="../comments1.xml"/><Relationship Id="rId2" Type="http://schemas.openxmlformats.org/officeDocument/2006/relationships/hyperlink" Target="../../../../../../../../../../../../../../shared?id=%2Fsites%2FSeguimientoPlandeAccinProyectodeInversin8225%2FDocumentos%20compartidos%2F01%2E%20Enero%202026%2FActividad%2008%2FTarea%204%20%2D%20Realizar%20seguimiento%20a%20los%20PI&amp;listurl=https%3A%2F%2Fsecretariadistritald%2Esharepoint%2Ecom%2Fsites%2FSeguimientoPlandeAccinProyectodeInversin8225%2FDocumentos%20compartidos" TargetMode="External"/><Relationship Id="rId16" Type="http://schemas.openxmlformats.org/officeDocument/2006/relationships/vmlDrawing" Target="../drawings/vmlDrawing1.vml"/><Relationship Id="rId1" Type="http://schemas.openxmlformats.org/officeDocument/2006/relationships/hyperlink" Target="../../../../../../../../../../../../../../shared?id=%2Fsites%2FSeguimientoPlandeAccinProyectodeInversin8225%2FDocumentos%20compartidos%2F01%2E%20Enero%202026%2FActividad%2008%2FTarea%201%20%2D%20Realizar%20seguimiento%20a%20los%20planes%20institucionales&amp;listurl=https%3A%2F%2Fsecretariadistritald%2Esharepoint%2Ecom%2Fsites%2FSeguimientoPlandeAccinProyectodeInversin8225%2FDocumentos%20compartidos" TargetMode="External"/><Relationship Id="rId6" Type="http://schemas.openxmlformats.org/officeDocument/2006/relationships/hyperlink" Target="../../../../../../../../../../../../../../shared?id=%2Fsites%2FSeguimientoPlandeAccinProyectodeInversin8225%2FDocumentos%20compartidos%2F02%2E%20Febrero%202026%2FActividad%2008%2FTarea%202%20%2D%20Seguimiento%20a%20las%20pol%C3%ADticas%20publicas&amp;listurl=https%3A%2F%2Fsecretariadistritald%2Esharepoint%2Ecom%2Fsites%2FSeguimientoPlandeAccinProyectodeInversin8225%2FDocumentos%20compartidos" TargetMode="External"/><Relationship Id="rId11" Type="http://schemas.openxmlformats.org/officeDocument/2006/relationships/hyperlink" Target="https://secretariadistritald-my.sharepoint.com/shared?id=%2Fsites%2FSeguimientoPlandeAccinProyectodeInversin8225%2FDocumentos%20compartidos%2F04%2E%20Abril%202026%2FActividad%2008%2FTarea%201%20%2D%20Realizar%20seguimiento%20a%20los%20planes%20institucionales&amp;listurl=https%3A%2F%2Fsecretariadistritald%2Esharepoint%2Ecom%2Fsites%2FSeguimientoPlandeAccinProyectodeInversin8225%2FDocumentos%20compartidos&amp;viewid=d752019d%2D39d3%2D4d92%2D94c6%2D18fccd703545" TargetMode="External"/><Relationship Id="rId5" Type="http://schemas.openxmlformats.org/officeDocument/2006/relationships/hyperlink" Target="../../../../../../../../../../../../../../shared?id=%2Fsites%2FSeguimientoPlandeAccinProyectodeInversin8225%2FDocumentos%20compartidos%2F02%2E%20Febrero%202026%2FActividad%2008%2FTarea%204%20%2D%20Realizar%20seguimiento%20a%20los%20PI&amp;listurl=https%3A%2F%2Fsecretariadistritald%2Esharepoint%2Ecom%2Fsites%2FSeguimientoPlandeAccinProyectodeInversin8225%2FDocumentos%20compartidos&amp;viewid=d752019d%2D39d3%2D4d92%2D94c6%2D18fccd703545" TargetMode="External"/><Relationship Id="rId15" Type="http://schemas.openxmlformats.org/officeDocument/2006/relationships/drawing" Target="../drawings/drawing8.xml"/><Relationship Id="rId10" Type="http://schemas.openxmlformats.org/officeDocument/2006/relationships/hyperlink" Target="https://secretariadistritald-my.sharepoint.com/shared?id=%2Fsites%2FSeguimientoPlandeAccinProyectodeInversin8225%2FDocumentos%20compartidos%2F03%2E%20Marzo%202026%2FActividad%2008%2FTarea%204%20%2D%20Realizar%20seguimiento%20a%20los%20PI&amp;listurl=https%3A%2F%2Fsecretariadistritald%2Esharepoint%2Ecom%2Fsites%2FSeguimientoPlandeAccinProyectodeInversin8225%2FDocumentos%20compartidos&amp;viewid=d752019d%2D39d3%2D4d92%2D94c6%2D18fccd703545" TargetMode="External"/><Relationship Id="rId4" Type="http://schemas.openxmlformats.org/officeDocument/2006/relationships/hyperlink" Target="../../../../../../../../../../../../../../shared?id=%2Fsites%2FSeguimientoPlandeAccinProyectodeInversin8225%2FDocumentos%20compartidos%2F02%2E%20Febrero%202026%2FActividad%2008%2FTarea%201%20%2D%20Realizar%20seguimiento%20a%20los%20planes%20institucionales&amp;listurl=https%3A%2F%2Fsecretariadistritald%2Esharepoint%2Ecom%2Fsites%2FSeguimientoPlandeAccinProyectodeInversin8225%2FDocumentos%20compartidos" TargetMode="External"/><Relationship Id="rId9" Type="http://schemas.openxmlformats.org/officeDocument/2006/relationships/hyperlink" Target="https://secretariadistritald-my.sharepoint.com/shared?id=%2Fsites%2FSeguimientoPlandeAccinProyectodeInversin8225%2FDocumentos%20compartidos%2F03%2E%20Marzo%202026%2FActividad%2008%2FTarea%203%20%2D%20Crear%20tablero%20de%20control%20para%20el%20seguimiento%20de%20los%20PI&amp;listurl=https%3A%2F%2Fsecretariadistritald%2Esharepoint%2Ecom%2Fsites%2FSeguimientoPlandeAccinProyectodeInversin8225%2FDocumentos%20compartidos&amp;viewid=d752019d%2D39d3%2D4d92%2D94c6%2D18fccd703545" TargetMode="External"/><Relationship Id="rId1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zoomScaleNormal="100" workbookViewId="0">
      <selection sqref="A1:B1"/>
    </sheetView>
  </sheetViews>
  <sheetFormatPr baseColWidth="10" defaultColWidth="10.85546875" defaultRowHeight="14.25" x14ac:dyDescent="0.25"/>
  <cols>
    <col min="1" max="1" width="53" style="206" customWidth="1"/>
    <col min="2" max="2" width="78.5703125" style="206" customWidth="1"/>
    <col min="3" max="3" width="36.42578125" style="206" customWidth="1"/>
    <col min="4" max="4" width="31.140625" style="206" customWidth="1"/>
    <col min="5" max="5" width="70.140625" style="206" customWidth="1"/>
    <col min="6" max="6" width="17.42578125" style="206" customWidth="1"/>
    <col min="7" max="8" width="21.85546875" style="206" customWidth="1"/>
    <col min="9" max="9" width="19.42578125" style="206" customWidth="1"/>
    <col min="10" max="10" width="42" style="206" customWidth="1"/>
    <col min="11" max="256" width="10.85546875" style="206"/>
    <col min="257" max="257" width="72" style="206" bestFit="1" customWidth="1"/>
    <col min="258" max="258" width="78.5703125" style="206" customWidth="1"/>
    <col min="259" max="259" width="10.85546875" style="206"/>
    <col min="260" max="260" width="31.140625" style="206" customWidth="1"/>
    <col min="261" max="261" width="70.140625" style="206" customWidth="1"/>
    <col min="262" max="262" width="17.42578125" style="206" customWidth="1"/>
    <col min="263" max="264" width="21.85546875" style="206" customWidth="1"/>
    <col min="265" max="265" width="19.42578125" style="206" customWidth="1"/>
    <col min="266" max="266" width="42" style="206" customWidth="1"/>
    <col min="267" max="512" width="10.85546875" style="206"/>
    <col min="513" max="513" width="72" style="206" bestFit="1" customWidth="1"/>
    <col min="514" max="514" width="78.5703125" style="206" customWidth="1"/>
    <col min="515" max="515" width="10.85546875" style="206"/>
    <col min="516" max="516" width="31.140625" style="206" customWidth="1"/>
    <col min="517" max="517" width="70.140625" style="206" customWidth="1"/>
    <col min="518" max="518" width="17.42578125" style="206" customWidth="1"/>
    <col min="519" max="520" width="21.85546875" style="206" customWidth="1"/>
    <col min="521" max="521" width="19.42578125" style="206" customWidth="1"/>
    <col min="522" max="522" width="42" style="206" customWidth="1"/>
    <col min="523" max="768" width="10.85546875" style="206"/>
    <col min="769" max="769" width="72" style="206" bestFit="1" customWidth="1"/>
    <col min="770" max="770" width="78.5703125" style="206" customWidth="1"/>
    <col min="771" max="771" width="10.85546875" style="206"/>
    <col min="772" max="772" width="31.140625" style="206" customWidth="1"/>
    <col min="773" max="773" width="70.140625" style="206" customWidth="1"/>
    <col min="774" max="774" width="17.42578125" style="206" customWidth="1"/>
    <col min="775" max="776" width="21.85546875" style="206" customWidth="1"/>
    <col min="777" max="777" width="19.42578125" style="206" customWidth="1"/>
    <col min="778" max="778" width="42" style="206" customWidth="1"/>
    <col min="779" max="1024" width="10.85546875" style="206"/>
    <col min="1025" max="1025" width="72" style="206" bestFit="1" customWidth="1"/>
    <col min="1026" max="1026" width="78.5703125" style="206" customWidth="1"/>
    <col min="1027" max="1027" width="10.85546875" style="206"/>
    <col min="1028" max="1028" width="31.140625" style="206" customWidth="1"/>
    <col min="1029" max="1029" width="70.140625" style="206" customWidth="1"/>
    <col min="1030" max="1030" width="17.42578125" style="206" customWidth="1"/>
    <col min="1031" max="1032" width="21.85546875" style="206" customWidth="1"/>
    <col min="1033" max="1033" width="19.42578125" style="206" customWidth="1"/>
    <col min="1034" max="1034" width="42" style="206" customWidth="1"/>
    <col min="1035" max="1280" width="10.85546875" style="206"/>
    <col min="1281" max="1281" width="72" style="206" bestFit="1" customWidth="1"/>
    <col min="1282" max="1282" width="78.5703125" style="206" customWidth="1"/>
    <col min="1283" max="1283" width="10.85546875" style="206"/>
    <col min="1284" max="1284" width="31.140625" style="206" customWidth="1"/>
    <col min="1285" max="1285" width="70.140625" style="206" customWidth="1"/>
    <col min="1286" max="1286" width="17.42578125" style="206" customWidth="1"/>
    <col min="1287" max="1288" width="21.85546875" style="206" customWidth="1"/>
    <col min="1289" max="1289" width="19.42578125" style="206" customWidth="1"/>
    <col min="1290" max="1290" width="42" style="206" customWidth="1"/>
    <col min="1291" max="1536" width="10.85546875" style="206"/>
    <col min="1537" max="1537" width="72" style="206" bestFit="1" customWidth="1"/>
    <col min="1538" max="1538" width="78.5703125" style="206" customWidth="1"/>
    <col min="1539" max="1539" width="10.85546875" style="206"/>
    <col min="1540" max="1540" width="31.140625" style="206" customWidth="1"/>
    <col min="1541" max="1541" width="70.140625" style="206" customWidth="1"/>
    <col min="1542" max="1542" width="17.42578125" style="206" customWidth="1"/>
    <col min="1543" max="1544" width="21.85546875" style="206" customWidth="1"/>
    <col min="1545" max="1545" width="19.42578125" style="206" customWidth="1"/>
    <col min="1546" max="1546" width="42" style="206" customWidth="1"/>
    <col min="1547" max="1792" width="10.85546875" style="206"/>
    <col min="1793" max="1793" width="72" style="206" bestFit="1" customWidth="1"/>
    <col min="1794" max="1794" width="78.5703125" style="206" customWidth="1"/>
    <col min="1795" max="1795" width="10.85546875" style="206"/>
    <col min="1796" max="1796" width="31.140625" style="206" customWidth="1"/>
    <col min="1797" max="1797" width="70.140625" style="206" customWidth="1"/>
    <col min="1798" max="1798" width="17.42578125" style="206" customWidth="1"/>
    <col min="1799" max="1800" width="21.85546875" style="206" customWidth="1"/>
    <col min="1801" max="1801" width="19.42578125" style="206" customWidth="1"/>
    <col min="1802" max="1802" width="42" style="206" customWidth="1"/>
    <col min="1803" max="2048" width="10.85546875" style="206"/>
    <col min="2049" max="2049" width="72" style="206" bestFit="1" customWidth="1"/>
    <col min="2050" max="2050" width="78.5703125" style="206" customWidth="1"/>
    <col min="2051" max="2051" width="10.85546875" style="206"/>
    <col min="2052" max="2052" width="31.140625" style="206" customWidth="1"/>
    <col min="2053" max="2053" width="70.140625" style="206" customWidth="1"/>
    <col min="2054" max="2054" width="17.42578125" style="206" customWidth="1"/>
    <col min="2055" max="2056" width="21.85546875" style="206" customWidth="1"/>
    <col min="2057" max="2057" width="19.42578125" style="206" customWidth="1"/>
    <col min="2058" max="2058" width="42" style="206" customWidth="1"/>
    <col min="2059" max="2304" width="10.85546875" style="206"/>
    <col min="2305" max="2305" width="72" style="206" bestFit="1" customWidth="1"/>
    <col min="2306" max="2306" width="78.5703125" style="206" customWidth="1"/>
    <col min="2307" max="2307" width="10.85546875" style="206"/>
    <col min="2308" max="2308" width="31.140625" style="206" customWidth="1"/>
    <col min="2309" max="2309" width="70.140625" style="206" customWidth="1"/>
    <col min="2310" max="2310" width="17.42578125" style="206" customWidth="1"/>
    <col min="2311" max="2312" width="21.85546875" style="206" customWidth="1"/>
    <col min="2313" max="2313" width="19.42578125" style="206" customWidth="1"/>
    <col min="2314" max="2314" width="42" style="206" customWidth="1"/>
    <col min="2315" max="2560" width="10.85546875" style="206"/>
    <col min="2561" max="2561" width="72" style="206" bestFit="1" customWidth="1"/>
    <col min="2562" max="2562" width="78.5703125" style="206" customWidth="1"/>
    <col min="2563" max="2563" width="10.85546875" style="206"/>
    <col min="2564" max="2564" width="31.140625" style="206" customWidth="1"/>
    <col min="2565" max="2565" width="70.140625" style="206" customWidth="1"/>
    <col min="2566" max="2566" width="17.42578125" style="206" customWidth="1"/>
    <col min="2567" max="2568" width="21.85546875" style="206" customWidth="1"/>
    <col min="2569" max="2569" width="19.42578125" style="206" customWidth="1"/>
    <col min="2570" max="2570" width="42" style="206" customWidth="1"/>
    <col min="2571" max="2816" width="10.85546875" style="206"/>
    <col min="2817" max="2817" width="72" style="206" bestFit="1" customWidth="1"/>
    <col min="2818" max="2818" width="78.5703125" style="206" customWidth="1"/>
    <col min="2819" max="2819" width="10.85546875" style="206"/>
    <col min="2820" max="2820" width="31.140625" style="206" customWidth="1"/>
    <col min="2821" max="2821" width="70.140625" style="206" customWidth="1"/>
    <col min="2822" max="2822" width="17.42578125" style="206" customWidth="1"/>
    <col min="2823" max="2824" width="21.85546875" style="206" customWidth="1"/>
    <col min="2825" max="2825" width="19.42578125" style="206" customWidth="1"/>
    <col min="2826" max="2826" width="42" style="206" customWidth="1"/>
    <col min="2827" max="3072" width="10.85546875" style="206"/>
    <col min="3073" max="3073" width="72" style="206" bestFit="1" customWidth="1"/>
    <col min="3074" max="3074" width="78.5703125" style="206" customWidth="1"/>
    <col min="3075" max="3075" width="10.85546875" style="206"/>
    <col min="3076" max="3076" width="31.140625" style="206" customWidth="1"/>
    <col min="3077" max="3077" width="70.140625" style="206" customWidth="1"/>
    <col min="3078" max="3078" width="17.42578125" style="206" customWidth="1"/>
    <col min="3079" max="3080" width="21.85546875" style="206" customWidth="1"/>
    <col min="3081" max="3081" width="19.42578125" style="206" customWidth="1"/>
    <col min="3082" max="3082" width="42" style="206" customWidth="1"/>
    <col min="3083" max="3328" width="10.85546875" style="206"/>
    <col min="3329" max="3329" width="72" style="206" bestFit="1" customWidth="1"/>
    <col min="3330" max="3330" width="78.5703125" style="206" customWidth="1"/>
    <col min="3331" max="3331" width="10.85546875" style="206"/>
    <col min="3332" max="3332" width="31.140625" style="206" customWidth="1"/>
    <col min="3333" max="3333" width="70.140625" style="206" customWidth="1"/>
    <col min="3334" max="3334" width="17.42578125" style="206" customWidth="1"/>
    <col min="3335" max="3336" width="21.85546875" style="206" customWidth="1"/>
    <col min="3337" max="3337" width="19.42578125" style="206" customWidth="1"/>
    <col min="3338" max="3338" width="42" style="206" customWidth="1"/>
    <col min="3339" max="3584" width="10.85546875" style="206"/>
    <col min="3585" max="3585" width="72" style="206" bestFit="1" customWidth="1"/>
    <col min="3586" max="3586" width="78.5703125" style="206" customWidth="1"/>
    <col min="3587" max="3587" width="10.85546875" style="206"/>
    <col min="3588" max="3588" width="31.140625" style="206" customWidth="1"/>
    <col min="3589" max="3589" width="70.140625" style="206" customWidth="1"/>
    <col min="3590" max="3590" width="17.42578125" style="206" customWidth="1"/>
    <col min="3591" max="3592" width="21.85546875" style="206" customWidth="1"/>
    <col min="3593" max="3593" width="19.42578125" style="206" customWidth="1"/>
    <col min="3594" max="3594" width="42" style="206" customWidth="1"/>
    <col min="3595" max="3840" width="10.85546875" style="206"/>
    <col min="3841" max="3841" width="72" style="206" bestFit="1" customWidth="1"/>
    <col min="3842" max="3842" width="78.5703125" style="206" customWidth="1"/>
    <col min="3843" max="3843" width="10.85546875" style="206"/>
    <col min="3844" max="3844" width="31.140625" style="206" customWidth="1"/>
    <col min="3845" max="3845" width="70.140625" style="206" customWidth="1"/>
    <col min="3846" max="3846" width="17.42578125" style="206" customWidth="1"/>
    <col min="3847" max="3848" width="21.85546875" style="206" customWidth="1"/>
    <col min="3849" max="3849" width="19.42578125" style="206" customWidth="1"/>
    <col min="3850" max="3850" width="42" style="206" customWidth="1"/>
    <col min="3851" max="4096" width="10.85546875" style="206"/>
    <col min="4097" max="4097" width="72" style="206" bestFit="1" customWidth="1"/>
    <col min="4098" max="4098" width="78.5703125" style="206" customWidth="1"/>
    <col min="4099" max="4099" width="10.85546875" style="206"/>
    <col min="4100" max="4100" width="31.140625" style="206" customWidth="1"/>
    <col min="4101" max="4101" width="70.140625" style="206" customWidth="1"/>
    <col min="4102" max="4102" width="17.42578125" style="206" customWidth="1"/>
    <col min="4103" max="4104" width="21.85546875" style="206" customWidth="1"/>
    <col min="4105" max="4105" width="19.42578125" style="206" customWidth="1"/>
    <col min="4106" max="4106" width="42" style="206" customWidth="1"/>
    <col min="4107" max="4352" width="10.85546875" style="206"/>
    <col min="4353" max="4353" width="72" style="206" bestFit="1" customWidth="1"/>
    <col min="4354" max="4354" width="78.5703125" style="206" customWidth="1"/>
    <col min="4355" max="4355" width="10.85546875" style="206"/>
    <col min="4356" max="4356" width="31.140625" style="206" customWidth="1"/>
    <col min="4357" max="4357" width="70.140625" style="206" customWidth="1"/>
    <col min="4358" max="4358" width="17.42578125" style="206" customWidth="1"/>
    <col min="4359" max="4360" width="21.85546875" style="206" customWidth="1"/>
    <col min="4361" max="4361" width="19.42578125" style="206" customWidth="1"/>
    <col min="4362" max="4362" width="42" style="206" customWidth="1"/>
    <col min="4363" max="4608" width="10.85546875" style="206"/>
    <col min="4609" max="4609" width="72" style="206" bestFit="1" customWidth="1"/>
    <col min="4610" max="4610" width="78.5703125" style="206" customWidth="1"/>
    <col min="4611" max="4611" width="10.85546875" style="206"/>
    <col min="4612" max="4612" width="31.140625" style="206" customWidth="1"/>
    <col min="4613" max="4613" width="70.140625" style="206" customWidth="1"/>
    <col min="4614" max="4614" width="17.42578125" style="206" customWidth="1"/>
    <col min="4615" max="4616" width="21.85546875" style="206" customWidth="1"/>
    <col min="4617" max="4617" width="19.42578125" style="206" customWidth="1"/>
    <col min="4618" max="4618" width="42" style="206" customWidth="1"/>
    <col min="4619" max="4864" width="10.85546875" style="206"/>
    <col min="4865" max="4865" width="72" style="206" bestFit="1" customWidth="1"/>
    <col min="4866" max="4866" width="78.5703125" style="206" customWidth="1"/>
    <col min="4867" max="4867" width="10.85546875" style="206"/>
    <col min="4868" max="4868" width="31.140625" style="206" customWidth="1"/>
    <col min="4869" max="4869" width="70.140625" style="206" customWidth="1"/>
    <col min="4870" max="4870" width="17.42578125" style="206" customWidth="1"/>
    <col min="4871" max="4872" width="21.85546875" style="206" customWidth="1"/>
    <col min="4873" max="4873" width="19.42578125" style="206" customWidth="1"/>
    <col min="4874" max="4874" width="42" style="206" customWidth="1"/>
    <col min="4875" max="5120" width="10.85546875" style="206"/>
    <col min="5121" max="5121" width="72" style="206" bestFit="1" customWidth="1"/>
    <col min="5122" max="5122" width="78.5703125" style="206" customWidth="1"/>
    <col min="5123" max="5123" width="10.85546875" style="206"/>
    <col min="5124" max="5124" width="31.140625" style="206" customWidth="1"/>
    <col min="5125" max="5125" width="70.140625" style="206" customWidth="1"/>
    <col min="5126" max="5126" width="17.42578125" style="206" customWidth="1"/>
    <col min="5127" max="5128" width="21.85546875" style="206" customWidth="1"/>
    <col min="5129" max="5129" width="19.42578125" style="206" customWidth="1"/>
    <col min="5130" max="5130" width="42" style="206" customWidth="1"/>
    <col min="5131" max="5376" width="10.85546875" style="206"/>
    <col min="5377" max="5377" width="72" style="206" bestFit="1" customWidth="1"/>
    <col min="5378" max="5378" width="78.5703125" style="206" customWidth="1"/>
    <col min="5379" max="5379" width="10.85546875" style="206"/>
    <col min="5380" max="5380" width="31.140625" style="206" customWidth="1"/>
    <col min="5381" max="5381" width="70.140625" style="206" customWidth="1"/>
    <col min="5382" max="5382" width="17.42578125" style="206" customWidth="1"/>
    <col min="5383" max="5384" width="21.85546875" style="206" customWidth="1"/>
    <col min="5385" max="5385" width="19.42578125" style="206" customWidth="1"/>
    <col min="5386" max="5386" width="42" style="206" customWidth="1"/>
    <col min="5387" max="5632" width="10.85546875" style="206"/>
    <col min="5633" max="5633" width="72" style="206" bestFit="1" customWidth="1"/>
    <col min="5634" max="5634" width="78.5703125" style="206" customWidth="1"/>
    <col min="5635" max="5635" width="10.85546875" style="206"/>
    <col min="5636" max="5636" width="31.140625" style="206" customWidth="1"/>
    <col min="5637" max="5637" width="70.140625" style="206" customWidth="1"/>
    <col min="5638" max="5638" width="17.42578125" style="206" customWidth="1"/>
    <col min="5639" max="5640" width="21.85546875" style="206" customWidth="1"/>
    <col min="5641" max="5641" width="19.42578125" style="206" customWidth="1"/>
    <col min="5642" max="5642" width="42" style="206" customWidth="1"/>
    <col min="5643" max="5888" width="10.85546875" style="206"/>
    <col min="5889" max="5889" width="72" style="206" bestFit="1" customWidth="1"/>
    <col min="5890" max="5890" width="78.5703125" style="206" customWidth="1"/>
    <col min="5891" max="5891" width="10.85546875" style="206"/>
    <col min="5892" max="5892" width="31.140625" style="206" customWidth="1"/>
    <col min="5893" max="5893" width="70.140625" style="206" customWidth="1"/>
    <col min="5894" max="5894" width="17.42578125" style="206" customWidth="1"/>
    <col min="5895" max="5896" width="21.85546875" style="206" customWidth="1"/>
    <col min="5897" max="5897" width="19.42578125" style="206" customWidth="1"/>
    <col min="5898" max="5898" width="42" style="206" customWidth="1"/>
    <col min="5899" max="6144" width="10.85546875" style="206"/>
    <col min="6145" max="6145" width="72" style="206" bestFit="1" customWidth="1"/>
    <col min="6146" max="6146" width="78.5703125" style="206" customWidth="1"/>
    <col min="6147" max="6147" width="10.85546875" style="206"/>
    <col min="6148" max="6148" width="31.140625" style="206" customWidth="1"/>
    <col min="6149" max="6149" width="70.140625" style="206" customWidth="1"/>
    <col min="6150" max="6150" width="17.42578125" style="206" customWidth="1"/>
    <col min="6151" max="6152" width="21.85546875" style="206" customWidth="1"/>
    <col min="6153" max="6153" width="19.42578125" style="206" customWidth="1"/>
    <col min="6154" max="6154" width="42" style="206" customWidth="1"/>
    <col min="6155" max="6400" width="10.85546875" style="206"/>
    <col min="6401" max="6401" width="72" style="206" bestFit="1" customWidth="1"/>
    <col min="6402" max="6402" width="78.5703125" style="206" customWidth="1"/>
    <col min="6403" max="6403" width="10.85546875" style="206"/>
    <col min="6404" max="6404" width="31.140625" style="206" customWidth="1"/>
    <col min="6405" max="6405" width="70.140625" style="206" customWidth="1"/>
    <col min="6406" max="6406" width="17.42578125" style="206" customWidth="1"/>
    <col min="6407" max="6408" width="21.85546875" style="206" customWidth="1"/>
    <col min="6409" max="6409" width="19.42578125" style="206" customWidth="1"/>
    <col min="6410" max="6410" width="42" style="206" customWidth="1"/>
    <col min="6411" max="6656" width="10.85546875" style="206"/>
    <col min="6657" max="6657" width="72" style="206" bestFit="1" customWidth="1"/>
    <col min="6658" max="6658" width="78.5703125" style="206" customWidth="1"/>
    <col min="6659" max="6659" width="10.85546875" style="206"/>
    <col min="6660" max="6660" width="31.140625" style="206" customWidth="1"/>
    <col min="6661" max="6661" width="70.140625" style="206" customWidth="1"/>
    <col min="6662" max="6662" width="17.42578125" style="206" customWidth="1"/>
    <col min="6663" max="6664" width="21.85546875" style="206" customWidth="1"/>
    <col min="6665" max="6665" width="19.42578125" style="206" customWidth="1"/>
    <col min="6666" max="6666" width="42" style="206" customWidth="1"/>
    <col min="6667" max="6912" width="10.85546875" style="206"/>
    <col min="6913" max="6913" width="72" style="206" bestFit="1" customWidth="1"/>
    <col min="6914" max="6914" width="78.5703125" style="206" customWidth="1"/>
    <col min="6915" max="6915" width="10.85546875" style="206"/>
    <col min="6916" max="6916" width="31.140625" style="206" customWidth="1"/>
    <col min="6917" max="6917" width="70.140625" style="206" customWidth="1"/>
    <col min="6918" max="6918" width="17.42578125" style="206" customWidth="1"/>
    <col min="6919" max="6920" width="21.85546875" style="206" customWidth="1"/>
    <col min="6921" max="6921" width="19.42578125" style="206" customWidth="1"/>
    <col min="6922" max="6922" width="42" style="206" customWidth="1"/>
    <col min="6923" max="7168" width="10.85546875" style="206"/>
    <col min="7169" max="7169" width="72" style="206" bestFit="1" customWidth="1"/>
    <col min="7170" max="7170" width="78.5703125" style="206" customWidth="1"/>
    <col min="7171" max="7171" width="10.85546875" style="206"/>
    <col min="7172" max="7172" width="31.140625" style="206" customWidth="1"/>
    <col min="7173" max="7173" width="70.140625" style="206" customWidth="1"/>
    <col min="7174" max="7174" width="17.42578125" style="206" customWidth="1"/>
    <col min="7175" max="7176" width="21.85546875" style="206" customWidth="1"/>
    <col min="7177" max="7177" width="19.42578125" style="206" customWidth="1"/>
    <col min="7178" max="7178" width="42" style="206" customWidth="1"/>
    <col min="7179" max="7424" width="10.85546875" style="206"/>
    <col min="7425" max="7425" width="72" style="206" bestFit="1" customWidth="1"/>
    <col min="7426" max="7426" width="78.5703125" style="206" customWidth="1"/>
    <col min="7427" max="7427" width="10.85546875" style="206"/>
    <col min="7428" max="7428" width="31.140625" style="206" customWidth="1"/>
    <col min="7429" max="7429" width="70.140625" style="206" customWidth="1"/>
    <col min="7430" max="7430" width="17.42578125" style="206" customWidth="1"/>
    <col min="7431" max="7432" width="21.85546875" style="206" customWidth="1"/>
    <col min="7433" max="7433" width="19.42578125" style="206" customWidth="1"/>
    <col min="7434" max="7434" width="42" style="206" customWidth="1"/>
    <col min="7435" max="7680" width="10.85546875" style="206"/>
    <col min="7681" max="7681" width="72" style="206" bestFit="1" customWidth="1"/>
    <col min="7682" max="7682" width="78.5703125" style="206" customWidth="1"/>
    <col min="7683" max="7683" width="10.85546875" style="206"/>
    <col min="7684" max="7684" width="31.140625" style="206" customWidth="1"/>
    <col min="7685" max="7685" width="70.140625" style="206" customWidth="1"/>
    <col min="7686" max="7686" width="17.42578125" style="206" customWidth="1"/>
    <col min="7687" max="7688" width="21.85546875" style="206" customWidth="1"/>
    <col min="7689" max="7689" width="19.42578125" style="206" customWidth="1"/>
    <col min="7690" max="7690" width="42" style="206" customWidth="1"/>
    <col min="7691" max="7936" width="10.85546875" style="206"/>
    <col min="7937" max="7937" width="72" style="206" bestFit="1" customWidth="1"/>
    <col min="7938" max="7938" width="78.5703125" style="206" customWidth="1"/>
    <col min="7939" max="7939" width="10.85546875" style="206"/>
    <col min="7940" max="7940" width="31.140625" style="206" customWidth="1"/>
    <col min="7941" max="7941" width="70.140625" style="206" customWidth="1"/>
    <col min="7942" max="7942" width="17.42578125" style="206" customWidth="1"/>
    <col min="7943" max="7944" width="21.85546875" style="206" customWidth="1"/>
    <col min="7945" max="7945" width="19.42578125" style="206" customWidth="1"/>
    <col min="7946" max="7946" width="42" style="206" customWidth="1"/>
    <col min="7947" max="8192" width="10.85546875" style="206"/>
    <col min="8193" max="8193" width="72" style="206" bestFit="1" customWidth="1"/>
    <col min="8194" max="8194" width="78.5703125" style="206" customWidth="1"/>
    <col min="8195" max="8195" width="10.85546875" style="206"/>
    <col min="8196" max="8196" width="31.140625" style="206" customWidth="1"/>
    <col min="8197" max="8197" width="70.140625" style="206" customWidth="1"/>
    <col min="8198" max="8198" width="17.42578125" style="206" customWidth="1"/>
    <col min="8199" max="8200" width="21.85546875" style="206" customWidth="1"/>
    <col min="8201" max="8201" width="19.42578125" style="206" customWidth="1"/>
    <col min="8202" max="8202" width="42" style="206" customWidth="1"/>
    <col min="8203" max="8448" width="10.85546875" style="206"/>
    <col min="8449" max="8449" width="72" style="206" bestFit="1" customWidth="1"/>
    <col min="8450" max="8450" width="78.5703125" style="206" customWidth="1"/>
    <col min="8451" max="8451" width="10.85546875" style="206"/>
    <col min="8452" max="8452" width="31.140625" style="206" customWidth="1"/>
    <col min="8453" max="8453" width="70.140625" style="206" customWidth="1"/>
    <col min="8454" max="8454" width="17.42578125" style="206" customWidth="1"/>
    <col min="8455" max="8456" width="21.85546875" style="206" customWidth="1"/>
    <col min="8457" max="8457" width="19.42578125" style="206" customWidth="1"/>
    <col min="8458" max="8458" width="42" style="206" customWidth="1"/>
    <col min="8459" max="8704" width="10.85546875" style="206"/>
    <col min="8705" max="8705" width="72" style="206" bestFit="1" customWidth="1"/>
    <col min="8706" max="8706" width="78.5703125" style="206" customWidth="1"/>
    <col min="8707" max="8707" width="10.85546875" style="206"/>
    <col min="8708" max="8708" width="31.140625" style="206" customWidth="1"/>
    <col min="8709" max="8709" width="70.140625" style="206" customWidth="1"/>
    <col min="8710" max="8710" width="17.42578125" style="206" customWidth="1"/>
    <col min="8711" max="8712" width="21.85546875" style="206" customWidth="1"/>
    <col min="8713" max="8713" width="19.42578125" style="206" customWidth="1"/>
    <col min="8714" max="8714" width="42" style="206" customWidth="1"/>
    <col min="8715" max="8960" width="10.85546875" style="206"/>
    <col min="8961" max="8961" width="72" style="206" bestFit="1" customWidth="1"/>
    <col min="8962" max="8962" width="78.5703125" style="206" customWidth="1"/>
    <col min="8963" max="8963" width="10.85546875" style="206"/>
    <col min="8964" max="8964" width="31.140625" style="206" customWidth="1"/>
    <col min="8965" max="8965" width="70.140625" style="206" customWidth="1"/>
    <col min="8966" max="8966" width="17.42578125" style="206" customWidth="1"/>
    <col min="8967" max="8968" width="21.85546875" style="206" customWidth="1"/>
    <col min="8969" max="8969" width="19.42578125" style="206" customWidth="1"/>
    <col min="8970" max="8970" width="42" style="206" customWidth="1"/>
    <col min="8971" max="9216" width="10.85546875" style="206"/>
    <col min="9217" max="9217" width="72" style="206" bestFit="1" customWidth="1"/>
    <col min="9218" max="9218" width="78.5703125" style="206" customWidth="1"/>
    <col min="9219" max="9219" width="10.85546875" style="206"/>
    <col min="9220" max="9220" width="31.140625" style="206" customWidth="1"/>
    <col min="9221" max="9221" width="70.140625" style="206" customWidth="1"/>
    <col min="9222" max="9222" width="17.42578125" style="206" customWidth="1"/>
    <col min="9223" max="9224" width="21.85546875" style="206" customWidth="1"/>
    <col min="9225" max="9225" width="19.42578125" style="206" customWidth="1"/>
    <col min="9226" max="9226" width="42" style="206" customWidth="1"/>
    <col min="9227" max="9472" width="10.85546875" style="206"/>
    <col min="9473" max="9473" width="72" style="206" bestFit="1" customWidth="1"/>
    <col min="9474" max="9474" width="78.5703125" style="206" customWidth="1"/>
    <col min="9475" max="9475" width="10.85546875" style="206"/>
    <col min="9476" max="9476" width="31.140625" style="206" customWidth="1"/>
    <col min="9477" max="9477" width="70.140625" style="206" customWidth="1"/>
    <col min="9478" max="9478" width="17.42578125" style="206" customWidth="1"/>
    <col min="9479" max="9480" width="21.85546875" style="206" customWidth="1"/>
    <col min="9481" max="9481" width="19.42578125" style="206" customWidth="1"/>
    <col min="9482" max="9482" width="42" style="206" customWidth="1"/>
    <col min="9483" max="9728" width="10.85546875" style="206"/>
    <col min="9729" max="9729" width="72" style="206" bestFit="1" customWidth="1"/>
    <col min="9730" max="9730" width="78.5703125" style="206" customWidth="1"/>
    <col min="9731" max="9731" width="10.85546875" style="206"/>
    <col min="9732" max="9732" width="31.140625" style="206" customWidth="1"/>
    <col min="9733" max="9733" width="70.140625" style="206" customWidth="1"/>
    <col min="9734" max="9734" width="17.42578125" style="206" customWidth="1"/>
    <col min="9735" max="9736" width="21.85546875" style="206" customWidth="1"/>
    <col min="9737" max="9737" width="19.42578125" style="206" customWidth="1"/>
    <col min="9738" max="9738" width="42" style="206" customWidth="1"/>
    <col min="9739" max="9984" width="10.85546875" style="206"/>
    <col min="9985" max="9985" width="72" style="206" bestFit="1" customWidth="1"/>
    <col min="9986" max="9986" width="78.5703125" style="206" customWidth="1"/>
    <col min="9987" max="9987" width="10.85546875" style="206"/>
    <col min="9988" max="9988" width="31.140625" style="206" customWidth="1"/>
    <col min="9989" max="9989" width="70.140625" style="206" customWidth="1"/>
    <col min="9990" max="9990" width="17.42578125" style="206" customWidth="1"/>
    <col min="9991" max="9992" width="21.85546875" style="206" customWidth="1"/>
    <col min="9993" max="9993" width="19.42578125" style="206" customWidth="1"/>
    <col min="9994" max="9994" width="42" style="206" customWidth="1"/>
    <col min="9995" max="10240" width="10.85546875" style="206"/>
    <col min="10241" max="10241" width="72" style="206" bestFit="1" customWidth="1"/>
    <col min="10242" max="10242" width="78.5703125" style="206" customWidth="1"/>
    <col min="10243" max="10243" width="10.85546875" style="206"/>
    <col min="10244" max="10244" width="31.140625" style="206" customWidth="1"/>
    <col min="10245" max="10245" width="70.140625" style="206" customWidth="1"/>
    <col min="10246" max="10246" width="17.42578125" style="206" customWidth="1"/>
    <col min="10247" max="10248" width="21.85546875" style="206" customWidth="1"/>
    <col min="10249" max="10249" width="19.42578125" style="206" customWidth="1"/>
    <col min="10250" max="10250" width="42" style="206" customWidth="1"/>
    <col min="10251" max="10496" width="10.85546875" style="206"/>
    <col min="10497" max="10497" width="72" style="206" bestFit="1" customWidth="1"/>
    <col min="10498" max="10498" width="78.5703125" style="206" customWidth="1"/>
    <col min="10499" max="10499" width="10.85546875" style="206"/>
    <col min="10500" max="10500" width="31.140625" style="206" customWidth="1"/>
    <col min="10501" max="10501" width="70.140625" style="206" customWidth="1"/>
    <col min="10502" max="10502" width="17.42578125" style="206" customWidth="1"/>
    <col min="10503" max="10504" width="21.85546875" style="206" customWidth="1"/>
    <col min="10505" max="10505" width="19.42578125" style="206" customWidth="1"/>
    <col min="10506" max="10506" width="42" style="206" customWidth="1"/>
    <col min="10507" max="10752" width="10.85546875" style="206"/>
    <col min="10753" max="10753" width="72" style="206" bestFit="1" customWidth="1"/>
    <col min="10754" max="10754" width="78.5703125" style="206" customWidth="1"/>
    <col min="10755" max="10755" width="10.85546875" style="206"/>
    <col min="10756" max="10756" width="31.140625" style="206" customWidth="1"/>
    <col min="10757" max="10757" width="70.140625" style="206" customWidth="1"/>
    <col min="10758" max="10758" width="17.42578125" style="206" customWidth="1"/>
    <col min="10759" max="10760" width="21.85546875" style="206" customWidth="1"/>
    <col min="10761" max="10761" width="19.42578125" style="206" customWidth="1"/>
    <col min="10762" max="10762" width="42" style="206" customWidth="1"/>
    <col min="10763" max="11008" width="10.85546875" style="206"/>
    <col min="11009" max="11009" width="72" style="206" bestFit="1" customWidth="1"/>
    <col min="11010" max="11010" width="78.5703125" style="206" customWidth="1"/>
    <col min="11011" max="11011" width="10.85546875" style="206"/>
    <col min="11012" max="11012" width="31.140625" style="206" customWidth="1"/>
    <col min="11013" max="11013" width="70.140625" style="206" customWidth="1"/>
    <col min="11014" max="11014" width="17.42578125" style="206" customWidth="1"/>
    <col min="11015" max="11016" width="21.85546875" style="206" customWidth="1"/>
    <col min="11017" max="11017" width="19.42578125" style="206" customWidth="1"/>
    <col min="11018" max="11018" width="42" style="206" customWidth="1"/>
    <col min="11019" max="11264" width="10.85546875" style="206"/>
    <col min="11265" max="11265" width="72" style="206" bestFit="1" customWidth="1"/>
    <col min="11266" max="11266" width="78.5703125" style="206" customWidth="1"/>
    <col min="11267" max="11267" width="10.85546875" style="206"/>
    <col min="11268" max="11268" width="31.140625" style="206" customWidth="1"/>
    <col min="11269" max="11269" width="70.140625" style="206" customWidth="1"/>
    <col min="11270" max="11270" width="17.42578125" style="206" customWidth="1"/>
    <col min="11271" max="11272" width="21.85546875" style="206" customWidth="1"/>
    <col min="11273" max="11273" width="19.42578125" style="206" customWidth="1"/>
    <col min="11274" max="11274" width="42" style="206" customWidth="1"/>
    <col min="11275" max="11520" width="10.85546875" style="206"/>
    <col min="11521" max="11521" width="72" style="206" bestFit="1" customWidth="1"/>
    <col min="11522" max="11522" width="78.5703125" style="206" customWidth="1"/>
    <col min="11523" max="11523" width="10.85546875" style="206"/>
    <col min="11524" max="11524" width="31.140625" style="206" customWidth="1"/>
    <col min="11525" max="11525" width="70.140625" style="206" customWidth="1"/>
    <col min="11526" max="11526" width="17.42578125" style="206" customWidth="1"/>
    <col min="11527" max="11528" width="21.85546875" style="206" customWidth="1"/>
    <col min="11529" max="11529" width="19.42578125" style="206" customWidth="1"/>
    <col min="11530" max="11530" width="42" style="206" customWidth="1"/>
    <col min="11531" max="11776" width="10.85546875" style="206"/>
    <col min="11777" max="11777" width="72" style="206" bestFit="1" customWidth="1"/>
    <col min="11778" max="11778" width="78.5703125" style="206" customWidth="1"/>
    <col min="11779" max="11779" width="10.85546875" style="206"/>
    <col min="11780" max="11780" width="31.140625" style="206" customWidth="1"/>
    <col min="11781" max="11781" width="70.140625" style="206" customWidth="1"/>
    <col min="11782" max="11782" width="17.42578125" style="206" customWidth="1"/>
    <col min="11783" max="11784" width="21.85546875" style="206" customWidth="1"/>
    <col min="11785" max="11785" width="19.42578125" style="206" customWidth="1"/>
    <col min="11786" max="11786" width="42" style="206" customWidth="1"/>
    <col min="11787" max="12032" width="10.85546875" style="206"/>
    <col min="12033" max="12033" width="72" style="206" bestFit="1" customWidth="1"/>
    <col min="12034" max="12034" width="78.5703125" style="206" customWidth="1"/>
    <col min="12035" max="12035" width="10.85546875" style="206"/>
    <col min="12036" max="12036" width="31.140625" style="206" customWidth="1"/>
    <col min="12037" max="12037" width="70.140625" style="206" customWidth="1"/>
    <col min="12038" max="12038" width="17.42578125" style="206" customWidth="1"/>
    <col min="12039" max="12040" width="21.85546875" style="206" customWidth="1"/>
    <col min="12041" max="12041" width="19.42578125" style="206" customWidth="1"/>
    <col min="12042" max="12042" width="42" style="206" customWidth="1"/>
    <col min="12043" max="12288" width="10.85546875" style="206"/>
    <col min="12289" max="12289" width="72" style="206" bestFit="1" customWidth="1"/>
    <col min="12290" max="12290" width="78.5703125" style="206" customWidth="1"/>
    <col min="12291" max="12291" width="10.85546875" style="206"/>
    <col min="12292" max="12292" width="31.140625" style="206" customWidth="1"/>
    <col min="12293" max="12293" width="70.140625" style="206" customWidth="1"/>
    <col min="12294" max="12294" width="17.42578125" style="206" customWidth="1"/>
    <col min="12295" max="12296" width="21.85546875" style="206" customWidth="1"/>
    <col min="12297" max="12297" width="19.42578125" style="206" customWidth="1"/>
    <col min="12298" max="12298" width="42" style="206" customWidth="1"/>
    <col min="12299" max="12544" width="10.85546875" style="206"/>
    <col min="12545" max="12545" width="72" style="206" bestFit="1" customWidth="1"/>
    <col min="12546" max="12546" width="78.5703125" style="206" customWidth="1"/>
    <col min="12547" max="12547" width="10.85546875" style="206"/>
    <col min="12548" max="12548" width="31.140625" style="206" customWidth="1"/>
    <col min="12549" max="12549" width="70.140625" style="206" customWidth="1"/>
    <col min="12550" max="12550" width="17.42578125" style="206" customWidth="1"/>
    <col min="12551" max="12552" width="21.85546875" style="206" customWidth="1"/>
    <col min="12553" max="12553" width="19.42578125" style="206" customWidth="1"/>
    <col min="12554" max="12554" width="42" style="206" customWidth="1"/>
    <col min="12555" max="12800" width="10.85546875" style="206"/>
    <col min="12801" max="12801" width="72" style="206" bestFit="1" customWidth="1"/>
    <col min="12802" max="12802" width="78.5703125" style="206" customWidth="1"/>
    <col min="12803" max="12803" width="10.85546875" style="206"/>
    <col min="12804" max="12804" width="31.140625" style="206" customWidth="1"/>
    <col min="12805" max="12805" width="70.140625" style="206" customWidth="1"/>
    <col min="12806" max="12806" width="17.42578125" style="206" customWidth="1"/>
    <col min="12807" max="12808" width="21.85546875" style="206" customWidth="1"/>
    <col min="12809" max="12809" width="19.42578125" style="206" customWidth="1"/>
    <col min="12810" max="12810" width="42" style="206" customWidth="1"/>
    <col min="12811" max="13056" width="10.85546875" style="206"/>
    <col min="13057" max="13057" width="72" style="206" bestFit="1" customWidth="1"/>
    <col min="13058" max="13058" width="78.5703125" style="206" customWidth="1"/>
    <col min="13059" max="13059" width="10.85546875" style="206"/>
    <col min="13060" max="13060" width="31.140625" style="206" customWidth="1"/>
    <col min="13061" max="13061" width="70.140625" style="206" customWidth="1"/>
    <col min="13062" max="13062" width="17.42578125" style="206" customWidth="1"/>
    <col min="13063" max="13064" width="21.85546875" style="206" customWidth="1"/>
    <col min="13065" max="13065" width="19.42578125" style="206" customWidth="1"/>
    <col min="13066" max="13066" width="42" style="206" customWidth="1"/>
    <col min="13067" max="13312" width="10.85546875" style="206"/>
    <col min="13313" max="13313" width="72" style="206" bestFit="1" customWidth="1"/>
    <col min="13314" max="13314" width="78.5703125" style="206" customWidth="1"/>
    <col min="13315" max="13315" width="10.85546875" style="206"/>
    <col min="13316" max="13316" width="31.140625" style="206" customWidth="1"/>
    <col min="13317" max="13317" width="70.140625" style="206" customWidth="1"/>
    <col min="13318" max="13318" width="17.42578125" style="206" customWidth="1"/>
    <col min="13319" max="13320" width="21.85546875" style="206" customWidth="1"/>
    <col min="13321" max="13321" width="19.42578125" style="206" customWidth="1"/>
    <col min="13322" max="13322" width="42" style="206" customWidth="1"/>
    <col min="13323" max="13568" width="10.85546875" style="206"/>
    <col min="13569" max="13569" width="72" style="206" bestFit="1" customWidth="1"/>
    <col min="13570" max="13570" width="78.5703125" style="206" customWidth="1"/>
    <col min="13571" max="13571" width="10.85546875" style="206"/>
    <col min="13572" max="13572" width="31.140625" style="206" customWidth="1"/>
    <col min="13573" max="13573" width="70.140625" style="206" customWidth="1"/>
    <col min="13574" max="13574" width="17.42578125" style="206" customWidth="1"/>
    <col min="13575" max="13576" width="21.85546875" style="206" customWidth="1"/>
    <col min="13577" max="13577" width="19.42578125" style="206" customWidth="1"/>
    <col min="13578" max="13578" width="42" style="206" customWidth="1"/>
    <col min="13579" max="13824" width="10.85546875" style="206"/>
    <col min="13825" max="13825" width="72" style="206" bestFit="1" customWidth="1"/>
    <col min="13826" max="13826" width="78.5703125" style="206" customWidth="1"/>
    <col min="13827" max="13827" width="10.85546875" style="206"/>
    <col min="13828" max="13828" width="31.140625" style="206" customWidth="1"/>
    <col min="13829" max="13829" width="70.140625" style="206" customWidth="1"/>
    <col min="13830" max="13830" width="17.42578125" style="206" customWidth="1"/>
    <col min="13831" max="13832" width="21.85546875" style="206" customWidth="1"/>
    <col min="13833" max="13833" width="19.42578125" style="206" customWidth="1"/>
    <col min="13834" max="13834" width="42" style="206" customWidth="1"/>
    <col min="13835" max="14080" width="10.85546875" style="206"/>
    <col min="14081" max="14081" width="72" style="206" bestFit="1" customWidth="1"/>
    <col min="14082" max="14082" width="78.5703125" style="206" customWidth="1"/>
    <col min="14083" max="14083" width="10.85546875" style="206"/>
    <col min="14084" max="14084" width="31.140625" style="206" customWidth="1"/>
    <col min="14085" max="14085" width="70.140625" style="206" customWidth="1"/>
    <col min="14086" max="14086" width="17.42578125" style="206" customWidth="1"/>
    <col min="14087" max="14088" width="21.85546875" style="206" customWidth="1"/>
    <col min="14089" max="14089" width="19.42578125" style="206" customWidth="1"/>
    <col min="14090" max="14090" width="42" style="206" customWidth="1"/>
    <col min="14091" max="14336" width="10.85546875" style="206"/>
    <col min="14337" max="14337" width="72" style="206" bestFit="1" customWidth="1"/>
    <col min="14338" max="14338" width="78.5703125" style="206" customWidth="1"/>
    <col min="14339" max="14339" width="10.85546875" style="206"/>
    <col min="14340" max="14340" width="31.140625" style="206" customWidth="1"/>
    <col min="14341" max="14341" width="70.140625" style="206" customWidth="1"/>
    <col min="14342" max="14342" width="17.42578125" style="206" customWidth="1"/>
    <col min="14343" max="14344" width="21.85546875" style="206" customWidth="1"/>
    <col min="14345" max="14345" width="19.42578125" style="206" customWidth="1"/>
    <col min="14346" max="14346" width="42" style="206" customWidth="1"/>
    <col min="14347" max="14592" width="10.85546875" style="206"/>
    <col min="14593" max="14593" width="72" style="206" bestFit="1" customWidth="1"/>
    <col min="14594" max="14594" width="78.5703125" style="206" customWidth="1"/>
    <col min="14595" max="14595" width="10.85546875" style="206"/>
    <col min="14596" max="14596" width="31.140625" style="206" customWidth="1"/>
    <col min="14597" max="14597" width="70.140625" style="206" customWidth="1"/>
    <col min="14598" max="14598" width="17.42578125" style="206" customWidth="1"/>
    <col min="14599" max="14600" width="21.85546875" style="206" customWidth="1"/>
    <col min="14601" max="14601" width="19.42578125" style="206" customWidth="1"/>
    <col min="14602" max="14602" width="42" style="206" customWidth="1"/>
    <col min="14603" max="14848" width="10.85546875" style="206"/>
    <col min="14849" max="14849" width="72" style="206" bestFit="1" customWidth="1"/>
    <col min="14850" max="14850" width="78.5703125" style="206" customWidth="1"/>
    <col min="14851" max="14851" width="10.85546875" style="206"/>
    <col min="14852" max="14852" width="31.140625" style="206" customWidth="1"/>
    <col min="14853" max="14853" width="70.140625" style="206" customWidth="1"/>
    <col min="14854" max="14854" width="17.42578125" style="206" customWidth="1"/>
    <col min="14855" max="14856" width="21.85546875" style="206" customWidth="1"/>
    <col min="14857" max="14857" width="19.42578125" style="206" customWidth="1"/>
    <col min="14858" max="14858" width="42" style="206" customWidth="1"/>
    <col min="14859" max="15104" width="10.85546875" style="206"/>
    <col min="15105" max="15105" width="72" style="206" bestFit="1" customWidth="1"/>
    <col min="15106" max="15106" width="78.5703125" style="206" customWidth="1"/>
    <col min="15107" max="15107" width="10.85546875" style="206"/>
    <col min="15108" max="15108" width="31.140625" style="206" customWidth="1"/>
    <col min="15109" max="15109" width="70.140625" style="206" customWidth="1"/>
    <col min="15110" max="15110" width="17.42578125" style="206" customWidth="1"/>
    <col min="15111" max="15112" width="21.85546875" style="206" customWidth="1"/>
    <col min="15113" max="15113" width="19.42578125" style="206" customWidth="1"/>
    <col min="15114" max="15114" width="42" style="206" customWidth="1"/>
    <col min="15115" max="15360" width="10.85546875" style="206"/>
    <col min="15361" max="15361" width="72" style="206" bestFit="1" customWidth="1"/>
    <col min="15362" max="15362" width="78.5703125" style="206" customWidth="1"/>
    <col min="15363" max="15363" width="10.85546875" style="206"/>
    <col min="15364" max="15364" width="31.140625" style="206" customWidth="1"/>
    <col min="15365" max="15365" width="70.140625" style="206" customWidth="1"/>
    <col min="15366" max="15366" width="17.42578125" style="206" customWidth="1"/>
    <col min="15367" max="15368" width="21.85546875" style="206" customWidth="1"/>
    <col min="15369" max="15369" width="19.42578125" style="206" customWidth="1"/>
    <col min="15370" max="15370" width="42" style="206" customWidth="1"/>
    <col min="15371" max="15616" width="10.85546875" style="206"/>
    <col min="15617" max="15617" width="72" style="206" bestFit="1" customWidth="1"/>
    <col min="15618" max="15618" width="78.5703125" style="206" customWidth="1"/>
    <col min="15619" max="15619" width="10.85546875" style="206"/>
    <col min="15620" max="15620" width="31.140625" style="206" customWidth="1"/>
    <col min="15621" max="15621" width="70.140625" style="206" customWidth="1"/>
    <col min="15622" max="15622" width="17.42578125" style="206" customWidth="1"/>
    <col min="15623" max="15624" width="21.85546875" style="206" customWidth="1"/>
    <col min="15625" max="15625" width="19.42578125" style="206" customWidth="1"/>
    <col min="15626" max="15626" width="42" style="206" customWidth="1"/>
    <col min="15627" max="15872" width="10.85546875" style="206"/>
    <col min="15873" max="15873" width="72" style="206" bestFit="1" customWidth="1"/>
    <col min="15874" max="15874" width="78.5703125" style="206" customWidth="1"/>
    <col min="15875" max="15875" width="10.85546875" style="206"/>
    <col min="15876" max="15876" width="31.140625" style="206" customWidth="1"/>
    <col min="15877" max="15877" width="70.140625" style="206" customWidth="1"/>
    <col min="15878" max="15878" width="17.42578125" style="206" customWidth="1"/>
    <col min="15879" max="15880" width="21.85546875" style="206" customWidth="1"/>
    <col min="15881" max="15881" width="19.42578125" style="206" customWidth="1"/>
    <col min="15882" max="15882" width="42" style="206" customWidth="1"/>
    <col min="15883" max="16128" width="10.85546875" style="206"/>
    <col min="16129" max="16129" width="72" style="206" bestFit="1" customWidth="1"/>
    <col min="16130" max="16130" width="78.5703125" style="206" customWidth="1"/>
    <col min="16131" max="16131" width="10.85546875" style="206"/>
    <col min="16132" max="16132" width="31.140625" style="206" customWidth="1"/>
    <col min="16133" max="16133" width="70.140625" style="206" customWidth="1"/>
    <col min="16134" max="16134" width="17.42578125" style="206" customWidth="1"/>
    <col min="16135" max="16136" width="21.85546875" style="206" customWidth="1"/>
    <col min="16137" max="16137" width="19.42578125" style="206" customWidth="1"/>
    <col min="16138" max="16138" width="42" style="206" customWidth="1"/>
    <col min="16139" max="16384" width="10.85546875" style="206"/>
  </cols>
  <sheetData>
    <row r="1" spans="1:2" ht="25.5" customHeight="1" x14ac:dyDescent="0.25">
      <c r="A1" s="397" t="s">
        <v>0</v>
      </c>
      <c r="B1" s="398"/>
    </row>
    <row r="2" spans="1:2" ht="25.5" customHeight="1" x14ac:dyDescent="0.25">
      <c r="A2" s="399" t="s">
        <v>1</v>
      </c>
      <c r="B2" s="400"/>
    </row>
    <row r="3" spans="1:2" ht="15" x14ac:dyDescent="0.25">
      <c r="A3" s="214" t="s">
        <v>2</v>
      </c>
      <c r="B3" s="215" t="s">
        <v>3</v>
      </c>
    </row>
    <row r="4" spans="1:2" ht="40.5" customHeight="1" x14ac:dyDescent="0.25">
      <c r="A4" s="270" t="s">
        <v>4</v>
      </c>
      <c r="B4" s="271" t="s">
        <v>5</v>
      </c>
    </row>
    <row r="5" spans="1:2" ht="28.5" x14ac:dyDescent="0.25">
      <c r="A5" s="270" t="s">
        <v>6</v>
      </c>
      <c r="B5" s="207" t="s">
        <v>7</v>
      </c>
    </row>
    <row r="6" spans="1:2" ht="124.5" customHeight="1" x14ac:dyDescent="0.25">
      <c r="A6" s="270" t="s">
        <v>8</v>
      </c>
      <c r="B6" s="207" t="s">
        <v>9</v>
      </c>
    </row>
    <row r="7" spans="1:2" ht="26.45" customHeight="1" x14ac:dyDescent="0.25">
      <c r="A7" s="401" t="s">
        <v>10</v>
      </c>
      <c r="B7" s="402"/>
    </row>
    <row r="8" spans="1:2" ht="42.75" x14ac:dyDescent="0.25">
      <c r="A8" s="270" t="s">
        <v>11</v>
      </c>
      <c r="B8" s="207" t="s">
        <v>12</v>
      </c>
    </row>
    <row r="9" spans="1:2" ht="28.5" x14ac:dyDescent="0.25">
      <c r="A9" s="270" t="s">
        <v>13</v>
      </c>
      <c r="B9" s="207" t="s">
        <v>14</v>
      </c>
    </row>
    <row r="10" spans="1:2" ht="42.75" x14ac:dyDescent="0.25">
      <c r="A10" s="270" t="s">
        <v>15</v>
      </c>
      <c r="B10" s="207" t="s">
        <v>16</v>
      </c>
    </row>
    <row r="11" spans="1:2" ht="40.5" customHeight="1" x14ac:dyDescent="0.25">
      <c r="A11" s="270" t="s">
        <v>17</v>
      </c>
      <c r="B11" s="271" t="s">
        <v>18</v>
      </c>
    </row>
    <row r="12" spans="1:2" ht="38.25" customHeight="1" x14ac:dyDescent="0.25">
      <c r="A12" s="270" t="s">
        <v>19</v>
      </c>
      <c r="B12" s="271" t="s">
        <v>20</v>
      </c>
    </row>
    <row r="13" spans="1:2" ht="42.75" x14ac:dyDescent="0.25">
      <c r="A13" s="270" t="s">
        <v>21</v>
      </c>
      <c r="B13" s="272" t="s">
        <v>22</v>
      </c>
    </row>
    <row r="14" spans="1:2" ht="23.45" customHeight="1" x14ac:dyDescent="0.25">
      <c r="A14" s="273" t="s">
        <v>23</v>
      </c>
      <c r="B14" s="274"/>
    </row>
    <row r="15" spans="1:2" ht="42.75" x14ac:dyDescent="0.25">
      <c r="A15" s="270" t="s">
        <v>24</v>
      </c>
      <c r="B15" s="210" t="s">
        <v>25</v>
      </c>
    </row>
    <row r="16" spans="1:2" ht="42.75" x14ac:dyDescent="0.25">
      <c r="A16" s="270" t="s">
        <v>26</v>
      </c>
      <c r="B16" s="210" t="s">
        <v>27</v>
      </c>
    </row>
    <row r="17" spans="1:3" ht="42.75" x14ac:dyDescent="0.25">
      <c r="A17" s="270" t="s">
        <v>28</v>
      </c>
      <c r="B17" s="210" t="s">
        <v>29</v>
      </c>
    </row>
    <row r="18" spans="1:3" ht="8.25" customHeight="1" x14ac:dyDescent="0.25">
      <c r="A18" s="273"/>
      <c r="B18" s="275"/>
    </row>
    <row r="19" spans="1:3" ht="28.5" x14ac:dyDescent="0.25">
      <c r="A19" s="270" t="s">
        <v>30</v>
      </c>
      <c r="B19" s="210" t="s">
        <v>31</v>
      </c>
    </row>
    <row r="20" spans="1:3" ht="28.5" x14ac:dyDescent="0.25">
      <c r="A20" s="270" t="s">
        <v>32</v>
      </c>
      <c r="B20" s="210" t="s">
        <v>33</v>
      </c>
    </row>
    <row r="21" spans="1:3" ht="42.75" x14ac:dyDescent="0.25">
      <c r="A21" s="270" t="s">
        <v>34</v>
      </c>
      <c r="B21" s="210" t="s">
        <v>35</v>
      </c>
    </row>
    <row r="22" spans="1:3" ht="20.25" customHeight="1" x14ac:dyDescent="0.25">
      <c r="A22" s="405" t="s">
        <v>36</v>
      </c>
      <c r="B22" s="406"/>
    </row>
    <row r="23" spans="1:3" ht="42.75" x14ac:dyDescent="0.25">
      <c r="A23" s="270" t="s">
        <v>37</v>
      </c>
      <c r="B23" s="210" t="s">
        <v>38</v>
      </c>
    </row>
    <row r="24" spans="1:3" ht="54" customHeight="1" x14ac:dyDescent="0.25">
      <c r="A24" s="270" t="s">
        <v>39</v>
      </c>
      <c r="B24" s="210" t="s">
        <v>40</v>
      </c>
    </row>
    <row r="25" spans="1:3" ht="144" customHeight="1" x14ac:dyDescent="0.25">
      <c r="A25" s="270" t="s">
        <v>41</v>
      </c>
      <c r="B25" s="210" t="s">
        <v>42</v>
      </c>
    </row>
    <row r="26" spans="1:3" ht="57" x14ac:dyDescent="0.25">
      <c r="A26" s="270" t="s">
        <v>43</v>
      </c>
      <c r="B26" s="210" t="s">
        <v>44</v>
      </c>
    </row>
    <row r="27" spans="1:3" ht="57" x14ac:dyDescent="0.25">
      <c r="A27" s="270" t="s">
        <v>45</v>
      </c>
      <c r="B27" s="210" t="s">
        <v>46</v>
      </c>
    </row>
    <row r="28" spans="1:3" ht="28.5" x14ac:dyDescent="0.25">
      <c r="A28" s="270" t="s">
        <v>47</v>
      </c>
      <c r="B28" s="210" t="s">
        <v>48</v>
      </c>
    </row>
    <row r="29" spans="1:3" ht="57" x14ac:dyDescent="0.25">
      <c r="A29" s="270" t="s">
        <v>49</v>
      </c>
      <c r="B29" s="210" t="s">
        <v>50</v>
      </c>
      <c r="C29" s="208"/>
    </row>
    <row r="30" spans="1:3" ht="90" customHeight="1" x14ac:dyDescent="0.25">
      <c r="A30" s="276" t="s">
        <v>51</v>
      </c>
      <c r="B30" s="210" t="s">
        <v>52</v>
      </c>
    </row>
    <row r="31" spans="1:3" ht="81.599999999999994" customHeight="1" x14ac:dyDescent="0.25">
      <c r="A31" s="276" t="s">
        <v>53</v>
      </c>
      <c r="B31" s="210" t="s">
        <v>54</v>
      </c>
    </row>
    <row r="32" spans="1:3" ht="54" customHeight="1" x14ac:dyDescent="0.25">
      <c r="A32" s="276" t="s">
        <v>55</v>
      </c>
      <c r="B32" s="210" t="s">
        <v>56</v>
      </c>
    </row>
    <row r="33" spans="1:3" ht="28.5" customHeight="1" x14ac:dyDescent="0.25">
      <c r="A33" s="407" t="s">
        <v>57</v>
      </c>
      <c r="B33" s="408"/>
    </row>
    <row r="34" spans="1:3" ht="71.25" x14ac:dyDescent="0.25">
      <c r="A34" s="276" t="s">
        <v>58</v>
      </c>
      <c r="B34" s="210" t="s">
        <v>59</v>
      </c>
    </row>
    <row r="35" spans="1:3" ht="57" x14ac:dyDescent="0.25">
      <c r="A35" s="276" t="s">
        <v>60</v>
      </c>
      <c r="B35" s="210" t="s">
        <v>61</v>
      </c>
    </row>
    <row r="36" spans="1:3" ht="36" customHeight="1" x14ac:dyDescent="0.25">
      <c r="A36" s="276" t="s">
        <v>62</v>
      </c>
      <c r="B36" s="210" t="s">
        <v>63</v>
      </c>
      <c r="C36" s="209"/>
    </row>
    <row r="37" spans="1:3" ht="28.5" x14ac:dyDescent="0.25">
      <c r="A37" s="276" t="s">
        <v>64</v>
      </c>
      <c r="B37" s="210" t="s">
        <v>65</v>
      </c>
    </row>
    <row r="38" spans="1:3" ht="71.25" x14ac:dyDescent="0.25">
      <c r="A38" s="276" t="s">
        <v>66</v>
      </c>
      <c r="B38" s="210" t="s">
        <v>67</v>
      </c>
    </row>
    <row r="39" spans="1:3" ht="28.5" x14ac:dyDescent="0.25">
      <c r="A39" s="270" t="s">
        <v>68</v>
      </c>
      <c r="B39" s="210" t="s">
        <v>69</v>
      </c>
    </row>
    <row r="40" spans="1:3" ht="25.5" customHeight="1" x14ac:dyDescent="0.25">
      <c r="A40" s="401" t="s">
        <v>70</v>
      </c>
      <c r="B40" s="402"/>
    </row>
    <row r="41" spans="1:3" ht="24" customHeight="1" x14ac:dyDescent="0.25">
      <c r="A41" s="273" t="s">
        <v>2</v>
      </c>
      <c r="B41" s="277" t="s">
        <v>3</v>
      </c>
    </row>
    <row r="42" spans="1:3" ht="28.5" x14ac:dyDescent="0.25">
      <c r="A42" s="270" t="s">
        <v>21</v>
      </c>
      <c r="B42" s="211" t="s">
        <v>71</v>
      </c>
    </row>
    <row r="43" spans="1:3" ht="42.75" x14ac:dyDescent="0.25">
      <c r="A43" s="270" t="s">
        <v>72</v>
      </c>
      <c r="B43" s="211" t="s">
        <v>73</v>
      </c>
    </row>
    <row r="44" spans="1:3" ht="42.75" x14ac:dyDescent="0.25">
      <c r="A44" s="270" t="s">
        <v>74</v>
      </c>
      <c r="B44" s="211" t="s">
        <v>75</v>
      </c>
    </row>
    <row r="45" spans="1:3" ht="42.75" x14ac:dyDescent="0.25">
      <c r="A45" s="270" t="s">
        <v>76</v>
      </c>
      <c r="B45" s="211" t="s">
        <v>77</v>
      </c>
    </row>
    <row r="46" spans="1:3" ht="42.75" x14ac:dyDescent="0.25">
      <c r="A46" s="270" t="s">
        <v>78</v>
      </c>
      <c r="B46" s="211" t="s">
        <v>79</v>
      </c>
    </row>
    <row r="47" spans="1:3" ht="28.5" x14ac:dyDescent="0.25">
      <c r="A47" s="270" t="s">
        <v>80</v>
      </c>
      <c r="B47" s="211" t="s">
        <v>81</v>
      </c>
    </row>
    <row r="48" spans="1:3" ht="152.25" customHeight="1" x14ac:dyDescent="0.25">
      <c r="A48" s="270" t="s">
        <v>82</v>
      </c>
      <c r="B48" s="211" t="s">
        <v>83</v>
      </c>
    </row>
    <row r="49" spans="1:2" ht="22.9" customHeight="1" x14ac:dyDescent="0.25">
      <c r="A49" s="405" t="s">
        <v>84</v>
      </c>
      <c r="B49" s="406"/>
    </row>
    <row r="50" spans="1:2" ht="71.25" x14ac:dyDescent="0.25">
      <c r="A50" s="270" t="s">
        <v>85</v>
      </c>
      <c r="B50" s="210" t="s">
        <v>86</v>
      </c>
    </row>
    <row r="51" spans="1:2" ht="28.5" x14ac:dyDescent="0.25">
      <c r="A51" s="270" t="s">
        <v>87</v>
      </c>
      <c r="B51" s="210" t="s">
        <v>88</v>
      </c>
    </row>
    <row r="52" spans="1:2" ht="57" x14ac:dyDescent="0.25">
      <c r="A52" s="270" t="s">
        <v>89</v>
      </c>
      <c r="B52" s="210" t="s">
        <v>90</v>
      </c>
    </row>
    <row r="53" spans="1:2" ht="99.75" x14ac:dyDescent="0.25">
      <c r="A53" s="270" t="s">
        <v>91</v>
      </c>
      <c r="B53" s="210" t="s">
        <v>92</v>
      </c>
    </row>
    <row r="54" spans="1:2" ht="85.5" x14ac:dyDescent="0.25">
      <c r="A54" s="270" t="s">
        <v>93</v>
      </c>
      <c r="B54" s="210" t="s">
        <v>54</v>
      </c>
    </row>
    <row r="55" spans="1:2" ht="71.25" x14ac:dyDescent="0.25">
      <c r="A55" s="270" t="s">
        <v>94</v>
      </c>
      <c r="B55" s="210" t="s">
        <v>95</v>
      </c>
    </row>
    <row r="56" spans="1:2" ht="28.5" x14ac:dyDescent="0.25">
      <c r="A56" s="270" t="s">
        <v>96</v>
      </c>
      <c r="B56" s="210" t="s">
        <v>97</v>
      </c>
    </row>
    <row r="57" spans="1:2" ht="24" customHeight="1" x14ac:dyDescent="0.25">
      <c r="A57" s="409" t="s">
        <v>98</v>
      </c>
      <c r="B57" s="410"/>
    </row>
    <row r="58" spans="1:2" ht="23.45" customHeight="1" x14ac:dyDescent="0.25">
      <c r="A58" s="405" t="s">
        <v>99</v>
      </c>
      <c r="B58" s="406"/>
    </row>
    <row r="59" spans="1:2" ht="28.5" x14ac:dyDescent="0.25">
      <c r="A59" s="270" t="s">
        <v>100</v>
      </c>
      <c r="B59" s="211" t="s">
        <v>101</v>
      </c>
    </row>
    <row r="60" spans="1:2" ht="28.5" x14ac:dyDescent="0.25">
      <c r="A60" s="270" t="s">
        <v>102</v>
      </c>
      <c r="B60" s="211" t="s">
        <v>103</v>
      </c>
    </row>
    <row r="61" spans="1:2" ht="42.75" x14ac:dyDescent="0.25">
      <c r="A61" s="270" t="s">
        <v>13</v>
      </c>
      <c r="B61" s="211" t="s">
        <v>104</v>
      </c>
    </row>
    <row r="62" spans="1:2" ht="57" x14ac:dyDescent="0.25">
      <c r="A62" s="270" t="s">
        <v>26</v>
      </c>
      <c r="B62" s="210" t="s">
        <v>105</v>
      </c>
    </row>
    <row r="63" spans="1:2" ht="57" x14ac:dyDescent="0.25">
      <c r="A63" s="270" t="s">
        <v>28</v>
      </c>
      <c r="B63" s="210" t="s">
        <v>106</v>
      </c>
    </row>
    <row r="64" spans="1:2" ht="42.75" x14ac:dyDescent="0.25">
      <c r="A64" s="270" t="s">
        <v>107</v>
      </c>
      <c r="B64" s="211" t="s">
        <v>108</v>
      </c>
    </row>
    <row r="65" spans="1:2" ht="25.5" customHeight="1" x14ac:dyDescent="0.25">
      <c r="A65" s="401" t="s">
        <v>109</v>
      </c>
      <c r="B65" s="402"/>
    </row>
    <row r="66" spans="1:2" ht="22.9" customHeight="1" x14ac:dyDescent="0.25">
      <c r="A66" s="403" t="s">
        <v>110</v>
      </c>
      <c r="B66" s="404"/>
    </row>
    <row r="67" spans="1:2" ht="94.15" customHeight="1" x14ac:dyDescent="0.25">
      <c r="A67" s="413" t="s">
        <v>111</v>
      </c>
      <c r="B67" s="414"/>
    </row>
    <row r="68" spans="1:2" ht="39.75" customHeight="1" x14ac:dyDescent="0.25">
      <c r="A68" s="270" t="s">
        <v>112</v>
      </c>
      <c r="B68" s="278" t="s">
        <v>113</v>
      </c>
    </row>
    <row r="69" spans="1:2" ht="42.75" x14ac:dyDescent="0.25">
      <c r="A69" s="270" t="s">
        <v>114</v>
      </c>
      <c r="B69" s="279" t="s">
        <v>115</v>
      </c>
    </row>
    <row r="70" spans="1:2" ht="37.5" customHeight="1" x14ac:dyDescent="0.25">
      <c r="A70" s="276" t="s">
        <v>116</v>
      </c>
      <c r="B70" s="279" t="s">
        <v>117</v>
      </c>
    </row>
    <row r="71" spans="1:2" ht="37.5" customHeight="1" x14ac:dyDescent="0.25">
      <c r="A71" s="270" t="s">
        <v>118</v>
      </c>
      <c r="B71" s="279" t="s">
        <v>119</v>
      </c>
    </row>
    <row r="72" spans="1:2" ht="37.5" customHeight="1" x14ac:dyDescent="0.25">
      <c r="A72" s="276" t="s">
        <v>120</v>
      </c>
      <c r="B72" s="279" t="s">
        <v>121</v>
      </c>
    </row>
    <row r="73" spans="1:2" ht="25.5" customHeight="1" x14ac:dyDescent="0.25">
      <c r="A73" s="401" t="s">
        <v>122</v>
      </c>
      <c r="B73" s="402"/>
    </row>
    <row r="74" spans="1:2" ht="28.5" x14ac:dyDescent="0.25">
      <c r="A74" s="270" t="s">
        <v>123</v>
      </c>
      <c r="B74" s="211" t="s">
        <v>124</v>
      </c>
    </row>
    <row r="75" spans="1:2" ht="28.5" x14ac:dyDescent="0.25">
      <c r="A75" s="270" t="s">
        <v>125</v>
      </c>
      <c r="B75" s="211" t="s">
        <v>126</v>
      </c>
    </row>
    <row r="76" spans="1:2" ht="28.5" x14ac:dyDescent="0.25">
      <c r="A76" s="270" t="s">
        <v>127</v>
      </c>
      <c r="B76" s="211" t="s">
        <v>128</v>
      </c>
    </row>
    <row r="77" spans="1:2" ht="28.5" x14ac:dyDescent="0.25">
      <c r="A77" s="270" t="s">
        <v>129</v>
      </c>
      <c r="B77" s="211" t="s">
        <v>130</v>
      </c>
    </row>
    <row r="78" spans="1:2" ht="28.5" x14ac:dyDescent="0.25">
      <c r="A78" s="270" t="s">
        <v>131</v>
      </c>
      <c r="B78" s="211" t="s">
        <v>132</v>
      </c>
    </row>
    <row r="79" spans="1:2" ht="42.75" x14ac:dyDescent="0.25">
      <c r="A79" s="270" t="s">
        <v>133</v>
      </c>
      <c r="B79" s="211" t="s">
        <v>134</v>
      </c>
    </row>
    <row r="80" spans="1:2" ht="28.5" x14ac:dyDescent="0.25">
      <c r="A80" s="270" t="s">
        <v>135</v>
      </c>
      <c r="B80" s="211" t="s">
        <v>136</v>
      </c>
    </row>
    <row r="81" spans="1:2" ht="15" x14ac:dyDescent="0.25">
      <c r="A81" s="270" t="s">
        <v>137</v>
      </c>
      <c r="B81" s="211" t="s">
        <v>138</v>
      </c>
    </row>
    <row r="82" spans="1:2" ht="42.75" x14ac:dyDescent="0.25">
      <c r="A82" s="280" t="s">
        <v>139</v>
      </c>
      <c r="B82" s="211" t="s">
        <v>140</v>
      </c>
    </row>
    <row r="83" spans="1:2" ht="42.75" x14ac:dyDescent="0.25">
      <c r="A83" s="276" t="s">
        <v>141</v>
      </c>
      <c r="B83" s="211" t="s">
        <v>142</v>
      </c>
    </row>
    <row r="84" spans="1:2" ht="42.75" x14ac:dyDescent="0.25">
      <c r="A84" s="270" t="s">
        <v>143</v>
      </c>
      <c r="B84" s="211" t="s">
        <v>144</v>
      </c>
    </row>
    <row r="85" spans="1:2" ht="28.5" x14ac:dyDescent="0.25">
      <c r="A85" s="270" t="s">
        <v>45</v>
      </c>
      <c r="B85" s="211" t="s">
        <v>145</v>
      </c>
    </row>
    <row r="86" spans="1:2" ht="28.5" x14ac:dyDescent="0.25">
      <c r="A86" s="270" t="s">
        <v>146</v>
      </c>
      <c r="B86" s="211" t="s">
        <v>147</v>
      </c>
    </row>
    <row r="87" spans="1:2" ht="42.75" x14ac:dyDescent="0.25">
      <c r="A87" s="270" t="s">
        <v>148</v>
      </c>
      <c r="B87" s="211" t="s">
        <v>149</v>
      </c>
    </row>
    <row r="88" spans="1:2" ht="18.600000000000001" customHeight="1" x14ac:dyDescent="0.25">
      <c r="A88" s="401" t="s">
        <v>150</v>
      </c>
      <c r="B88" s="402"/>
    </row>
    <row r="89" spans="1:2" ht="28.5" x14ac:dyDescent="0.25">
      <c r="A89" s="281" t="s">
        <v>151</v>
      </c>
      <c r="B89" s="282" t="s">
        <v>152</v>
      </c>
    </row>
    <row r="90" spans="1:2" ht="15" x14ac:dyDescent="0.25">
      <c r="A90" s="281" t="s">
        <v>153</v>
      </c>
      <c r="B90" s="282" t="s">
        <v>154</v>
      </c>
    </row>
    <row r="91" spans="1:2" ht="15" x14ac:dyDescent="0.25">
      <c r="A91" s="281" t="s">
        <v>155</v>
      </c>
      <c r="B91" s="282" t="s">
        <v>156</v>
      </c>
    </row>
    <row r="92" spans="1:2" ht="15" x14ac:dyDescent="0.25">
      <c r="A92" s="281" t="s">
        <v>157</v>
      </c>
      <c r="B92" s="282" t="s">
        <v>158</v>
      </c>
    </row>
    <row r="93" spans="1:2" ht="15" x14ac:dyDescent="0.25">
      <c r="A93" s="411" t="s">
        <v>159</v>
      </c>
      <c r="B93" s="412"/>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A35" zoomScale="80" zoomScaleNormal="80" zoomScaleSheetLayoutView="80" workbookViewId="0">
      <selection activeCell="D38" sqref="D38:E38"/>
    </sheetView>
  </sheetViews>
  <sheetFormatPr baseColWidth="10" defaultColWidth="10.85546875" defaultRowHeight="14.25" x14ac:dyDescent="0.25"/>
  <cols>
    <col min="1" max="1" width="42.42578125" style="1" customWidth="1"/>
    <col min="2" max="3" width="35.7109375" style="1" customWidth="1"/>
    <col min="4" max="4" width="51.28515625" style="1" customWidth="1"/>
    <col min="5" max="5" width="49" style="1" customWidth="1"/>
    <col min="6" max="6" width="85.5703125" style="1" customWidth="1"/>
    <col min="7" max="7" width="78.140625" style="1" customWidth="1"/>
    <col min="8" max="8" width="63.7109375" style="1" customWidth="1"/>
    <col min="9" max="9" width="56.28515625" style="1" customWidth="1"/>
    <col min="10" max="10" width="46.7109375" style="1" customWidth="1"/>
    <col min="11" max="11" width="7.28515625" style="1" customWidth="1"/>
    <col min="12" max="12" width="10.7109375" style="1" customWidth="1"/>
    <col min="13"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643"/>
      <c r="B1" s="443" t="s">
        <v>160</v>
      </c>
      <c r="C1" s="444"/>
      <c r="D1" s="444"/>
      <c r="E1" s="444"/>
      <c r="F1" s="444"/>
      <c r="G1" s="444"/>
      <c r="H1" s="445"/>
      <c r="I1" s="50" t="s">
        <v>466</v>
      </c>
      <c r="J1" s="394" t="s">
        <v>161</v>
      </c>
      <c r="K1" s="395"/>
      <c r="L1" s="396"/>
      <c r="M1" s="82"/>
    </row>
    <row r="2" spans="1:25" ht="24" customHeight="1" thickBot="1" x14ac:dyDescent="0.3">
      <c r="A2" s="644"/>
      <c r="B2" s="446" t="s">
        <v>162</v>
      </c>
      <c r="C2" s="447"/>
      <c r="D2" s="447"/>
      <c r="E2" s="447"/>
      <c r="F2" s="447"/>
      <c r="G2" s="447"/>
      <c r="H2" s="448"/>
      <c r="I2" s="50" t="s">
        <v>467</v>
      </c>
      <c r="J2" s="394" t="s">
        <v>163</v>
      </c>
      <c r="K2" s="395"/>
      <c r="L2" s="396"/>
      <c r="M2" s="82"/>
    </row>
    <row r="3" spans="1:25" ht="24" customHeight="1" thickBot="1" x14ac:dyDescent="0.3">
      <c r="A3" s="644"/>
      <c r="B3" s="446" t="s">
        <v>0</v>
      </c>
      <c r="C3" s="447"/>
      <c r="D3" s="447"/>
      <c r="E3" s="447"/>
      <c r="F3" s="447"/>
      <c r="G3" s="447"/>
      <c r="H3" s="448"/>
      <c r="I3" s="50" t="s">
        <v>468</v>
      </c>
      <c r="J3" s="394" t="s">
        <v>164</v>
      </c>
      <c r="K3" s="395"/>
      <c r="L3" s="396"/>
      <c r="M3" s="82"/>
    </row>
    <row r="4" spans="1:25" ht="24" customHeight="1" thickBot="1" x14ac:dyDescent="0.3">
      <c r="A4" s="645"/>
      <c r="B4" s="449" t="s">
        <v>469</v>
      </c>
      <c r="C4" s="450"/>
      <c r="D4" s="450"/>
      <c r="E4" s="450"/>
      <c r="F4" s="450"/>
      <c r="G4" s="450"/>
      <c r="H4" s="451"/>
      <c r="I4" s="50" t="s">
        <v>470</v>
      </c>
      <c r="J4" s="394" t="s">
        <v>471</v>
      </c>
      <c r="K4" s="395"/>
      <c r="L4" s="396"/>
      <c r="M4" s="82"/>
    </row>
    <row r="6" spans="1:25" ht="15" customHeight="1" thickBot="1" x14ac:dyDescent="0.3">
      <c r="A6" s="6"/>
      <c r="B6" s="7"/>
      <c r="C6" s="7"/>
      <c r="D6" s="9"/>
      <c r="E6" s="8"/>
      <c r="F6" s="8"/>
      <c r="G6" s="196"/>
      <c r="H6" s="196"/>
      <c r="I6" s="10"/>
      <c r="J6" s="10"/>
      <c r="K6" s="7"/>
      <c r="L6" s="7"/>
      <c r="M6" s="7"/>
      <c r="N6" s="7"/>
      <c r="O6" s="7"/>
      <c r="P6" s="7"/>
      <c r="Q6" s="7"/>
      <c r="R6" s="7"/>
      <c r="S6" s="7"/>
      <c r="T6" s="11"/>
      <c r="U6" s="7"/>
      <c r="V6" s="7"/>
      <c r="X6" s="12"/>
      <c r="Y6" s="13"/>
    </row>
    <row r="7" spans="1:25" ht="15" customHeight="1" x14ac:dyDescent="0.25">
      <c r="A7" s="628" t="s">
        <v>4</v>
      </c>
      <c r="B7" s="638" t="s">
        <v>168</v>
      </c>
      <c r="C7" s="639"/>
      <c r="D7" s="639"/>
      <c r="E7" s="639"/>
      <c r="F7" s="639"/>
      <c r="G7" s="639"/>
      <c r="H7" s="640"/>
      <c r="I7" s="628" t="s">
        <v>169</v>
      </c>
      <c r="J7" s="634">
        <v>2024110010316</v>
      </c>
      <c r="K7" s="7"/>
      <c r="L7" s="7"/>
      <c r="M7" s="7"/>
      <c r="N7" s="7"/>
      <c r="O7" s="7"/>
      <c r="P7" s="7"/>
      <c r="Q7" s="7"/>
      <c r="R7" s="7"/>
      <c r="S7" s="7"/>
      <c r="T7" s="7"/>
      <c r="U7" s="7"/>
      <c r="V7" s="7"/>
      <c r="W7" s="7"/>
      <c r="X7" s="7"/>
      <c r="Y7" s="7"/>
    </row>
    <row r="8" spans="1:25" ht="15" customHeight="1" x14ac:dyDescent="0.25">
      <c r="A8" s="629"/>
      <c r="B8" s="383"/>
      <c r="C8" s="384"/>
      <c r="D8" s="384"/>
      <c r="E8" s="384"/>
      <c r="F8" s="384"/>
      <c r="G8" s="384"/>
      <c r="H8" s="385"/>
      <c r="I8" s="629"/>
      <c r="J8" s="635"/>
      <c r="K8" s="7"/>
      <c r="L8" s="7"/>
      <c r="M8" s="7"/>
      <c r="N8" s="7"/>
      <c r="O8" s="7"/>
      <c r="P8" s="7"/>
      <c r="Q8" s="7"/>
      <c r="R8" s="7"/>
      <c r="S8" s="7"/>
      <c r="T8" s="7"/>
      <c r="U8" s="7"/>
      <c r="V8" s="7"/>
      <c r="W8" s="7"/>
      <c r="X8" s="7"/>
      <c r="Y8" s="7"/>
    </row>
    <row r="9" spans="1:25" ht="15" customHeight="1" x14ac:dyDescent="0.25">
      <c r="A9" s="629"/>
      <c r="B9" s="383"/>
      <c r="C9" s="384"/>
      <c r="D9" s="384"/>
      <c r="E9" s="384"/>
      <c r="F9" s="384"/>
      <c r="G9" s="384"/>
      <c r="H9" s="385"/>
      <c r="I9" s="629"/>
      <c r="J9" s="635"/>
      <c r="K9" s="7"/>
      <c r="L9" s="7"/>
      <c r="M9" s="7"/>
      <c r="N9" s="7"/>
      <c r="O9" s="7"/>
      <c r="P9" s="7"/>
      <c r="Q9" s="7"/>
      <c r="R9" s="7"/>
      <c r="S9" s="7"/>
      <c r="T9" s="7"/>
      <c r="U9" s="7"/>
      <c r="V9" s="7"/>
      <c r="W9" s="7"/>
      <c r="X9" s="7"/>
      <c r="Y9" s="7"/>
    </row>
    <row r="10" spans="1:25" ht="15" customHeight="1" thickBot="1" x14ac:dyDescent="0.3">
      <c r="A10" s="630"/>
      <c r="B10" s="386"/>
      <c r="C10" s="387"/>
      <c r="D10" s="387"/>
      <c r="E10" s="387"/>
      <c r="F10" s="387"/>
      <c r="G10" s="387"/>
      <c r="H10" s="388"/>
      <c r="I10" s="630"/>
      <c r="J10" s="636"/>
      <c r="K10" s="7"/>
      <c r="L10" s="7"/>
      <c r="M10" s="7"/>
      <c r="N10" s="7"/>
      <c r="O10" s="7"/>
      <c r="P10" s="7"/>
      <c r="Q10" s="7"/>
      <c r="R10" s="7"/>
      <c r="S10" s="7"/>
      <c r="T10" s="7"/>
      <c r="U10" s="7"/>
      <c r="V10" s="7"/>
      <c r="W10" s="7"/>
      <c r="X10" s="7"/>
      <c r="Y10" s="7"/>
    </row>
    <row r="11" spans="1:25" ht="9" customHeight="1" x14ac:dyDescent="0.25">
      <c r="A11" s="14"/>
      <c r="B11" s="77"/>
      <c r="C11" s="7"/>
      <c r="D11" s="7"/>
      <c r="E11" s="7"/>
      <c r="F11" s="7"/>
      <c r="G11" s="7"/>
      <c r="H11" s="7"/>
      <c r="I11" s="7"/>
      <c r="J11" s="7"/>
      <c r="K11" s="7"/>
      <c r="L11" s="7"/>
      <c r="M11" s="7"/>
      <c r="N11" s="7"/>
      <c r="O11" s="7"/>
      <c r="P11" s="7"/>
      <c r="Q11" s="7"/>
      <c r="R11" s="7"/>
      <c r="S11" s="7"/>
      <c r="T11" s="7"/>
      <c r="U11" s="7"/>
      <c r="V11" s="7"/>
      <c r="W11" s="7"/>
      <c r="X11" s="7"/>
      <c r="Y11" s="7"/>
    </row>
    <row r="12" spans="1:25" s="78" customFormat="1" ht="21.75" customHeight="1" x14ac:dyDescent="0.25">
      <c r="A12" s="466" t="s">
        <v>6</v>
      </c>
      <c r="B12" s="135" t="s">
        <v>170</v>
      </c>
      <c r="C12" s="84"/>
      <c r="D12" s="135" t="s">
        <v>171</v>
      </c>
      <c r="E12" s="153"/>
      <c r="F12" s="135" t="s">
        <v>172</v>
      </c>
      <c r="G12" s="153"/>
      <c r="H12" s="135" t="s">
        <v>173</v>
      </c>
      <c r="I12" s="153" t="s">
        <v>174</v>
      </c>
    </row>
    <row r="13" spans="1:25" s="78" customFormat="1" ht="21.75" customHeight="1" x14ac:dyDescent="0.25">
      <c r="A13" s="466"/>
      <c r="B13" s="137" t="s">
        <v>176</v>
      </c>
      <c r="C13" s="84"/>
      <c r="D13" s="135" t="s">
        <v>177</v>
      </c>
      <c r="E13" s="51"/>
      <c r="F13" s="135" t="s">
        <v>178</v>
      </c>
      <c r="G13" s="51"/>
      <c r="H13" s="135" t="s">
        <v>179</v>
      </c>
      <c r="I13" s="154"/>
    </row>
    <row r="14" spans="1:25" s="78" customFormat="1" ht="21.75" customHeight="1" thickBot="1" x14ac:dyDescent="0.3">
      <c r="A14" s="466"/>
      <c r="B14" s="135" t="s">
        <v>181</v>
      </c>
      <c r="C14" s="153"/>
      <c r="D14" s="135" t="s">
        <v>182</v>
      </c>
      <c r="E14" s="51"/>
      <c r="F14" s="135" t="s">
        <v>183</v>
      </c>
      <c r="G14" s="51"/>
      <c r="H14" s="135" t="s">
        <v>184</v>
      </c>
      <c r="I14" s="154"/>
    </row>
    <row r="15" spans="1:25" s="78" customFormat="1" ht="21.75" customHeight="1" thickBot="1" x14ac:dyDescent="0.3">
      <c r="A15" s="1"/>
      <c r="B15" s="1"/>
      <c r="C15" s="1"/>
      <c r="D15" s="1"/>
      <c r="E15" s="1"/>
      <c r="F15" s="1"/>
      <c r="G15" s="1"/>
      <c r="H15" s="1"/>
      <c r="I15" s="1"/>
      <c r="J15" s="1"/>
      <c r="K15" s="1"/>
      <c r="L15" s="89"/>
      <c r="M15" s="90"/>
      <c r="N15" s="90"/>
      <c r="O15" s="90"/>
    </row>
    <row r="16" spans="1:25" s="78" customFormat="1" ht="21.75" customHeight="1" thickBot="1" x14ac:dyDescent="0.3">
      <c r="A16" s="465" t="s">
        <v>8</v>
      </c>
      <c r="B16" s="465"/>
      <c r="C16" s="150" t="s">
        <v>175</v>
      </c>
      <c r="D16" s="428"/>
      <c r="E16" s="428"/>
      <c r="F16" s="428"/>
      <c r="G16" s="1"/>
      <c r="H16" s="1"/>
      <c r="I16" s="1"/>
      <c r="J16" s="1"/>
      <c r="K16" s="1"/>
      <c r="L16" s="89"/>
      <c r="M16" s="90"/>
      <c r="N16" s="90"/>
      <c r="O16" s="90"/>
    </row>
    <row r="17" spans="1:15" s="78" customFormat="1" ht="21.75" customHeight="1" thickBot="1" x14ac:dyDescent="0.3">
      <c r="A17" s="465"/>
      <c r="B17" s="465"/>
      <c r="C17" s="150" t="s">
        <v>180</v>
      </c>
      <c r="D17" s="428"/>
      <c r="E17" s="428"/>
      <c r="F17" s="428"/>
      <c r="G17" s="1"/>
      <c r="H17" s="1"/>
      <c r="I17" s="1"/>
      <c r="J17" s="1"/>
      <c r="K17" s="1"/>
      <c r="L17" s="89"/>
      <c r="M17" s="90"/>
      <c r="N17" s="90"/>
      <c r="O17" s="90"/>
    </row>
    <row r="18" spans="1:15" s="78" customFormat="1" ht="21.75" customHeight="1" thickBot="1" x14ac:dyDescent="0.3">
      <c r="A18" s="465"/>
      <c r="B18" s="465"/>
      <c r="C18" s="150" t="s">
        <v>185</v>
      </c>
      <c r="D18" s="428" t="s">
        <v>174</v>
      </c>
      <c r="E18" s="428"/>
      <c r="F18" s="428"/>
      <c r="G18" s="1"/>
      <c r="H18" s="1"/>
      <c r="I18" s="1"/>
      <c r="J18" s="1"/>
      <c r="K18" s="1"/>
      <c r="L18" s="89"/>
      <c r="M18" s="90"/>
      <c r="N18" s="90"/>
      <c r="O18" s="90"/>
    </row>
    <row r="19" spans="1:15" s="78" customFormat="1" ht="21.75" customHeight="1" x14ac:dyDescent="0.25">
      <c r="A19" s="1"/>
      <c r="B19" s="1"/>
      <c r="C19" s="1"/>
      <c r="D19" s="1"/>
      <c r="E19" s="1"/>
      <c r="F19" s="1"/>
      <c r="G19" s="1"/>
      <c r="H19" s="1"/>
      <c r="I19" s="1"/>
      <c r="J19" s="1"/>
      <c r="K19" s="1"/>
      <c r="L19" s="89"/>
      <c r="M19" s="90"/>
      <c r="N19" s="90"/>
      <c r="O19" s="90"/>
    </row>
    <row r="20" spans="1:15" s="23" customFormat="1" ht="16.5" customHeight="1" x14ac:dyDescent="0.2"/>
    <row r="21" spans="1:15" ht="5.25" customHeight="1" thickBot="1" x14ac:dyDescent="0.3"/>
    <row r="22" spans="1:15" ht="48" customHeight="1" thickBot="1" x14ac:dyDescent="0.3">
      <c r="A22" s="637" t="s">
        <v>472</v>
      </c>
      <c r="B22" s="637"/>
      <c r="C22" s="637"/>
      <c r="D22" s="637"/>
      <c r="E22" s="637"/>
      <c r="F22" s="637"/>
      <c r="G22" s="637"/>
      <c r="H22" s="637"/>
      <c r="I22" s="637"/>
      <c r="J22" s="637"/>
    </row>
    <row r="23" spans="1:15" ht="69.95" customHeight="1" thickBot="1" x14ac:dyDescent="0.3">
      <c r="A23" s="141" t="s">
        <v>21</v>
      </c>
      <c r="B23" s="631" t="s">
        <v>192</v>
      </c>
      <c r="C23" s="632"/>
      <c r="D23" s="633"/>
      <c r="E23" s="142" t="s">
        <v>72</v>
      </c>
      <c r="F23" s="143" t="s">
        <v>473</v>
      </c>
      <c r="G23" s="142" t="s">
        <v>74</v>
      </c>
      <c r="H23" s="631" t="s">
        <v>474</v>
      </c>
      <c r="I23" s="632"/>
      <c r="J23" s="633"/>
    </row>
    <row r="24" spans="1:15" ht="50.25" customHeight="1" thickBot="1" x14ac:dyDescent="0.3">
      <c r="A24" s="114" t="s">
        <v>76</v>
      </c>
      <c r="B24" s="631" t="s">
        <v>475</v>
      </c>
      <c r="C24" s="632"/>
      <c r="D24" s="632"/>
      <c r="E24" s="632"/>
      <c r="F24" s="632"/>
      <c r="G24" s="632"/>
      <c r="H24" s="632"/>
      <c r="I24" s="632"/>
      <c r="J24" s="633"/>
    </row>
    <row r="25" spans="1:15" ht="50.25" customHeight="1" thickBot="1" x14ac:dyDescent="0.3">
      <c r="A25" s="615" t="s">
        <v>78</v>
      </c>
      <c r="B25" s="144">
        <v>2024</v>
      </c>
      <c r="C25" s="145">
        <v>2025</v>
      </c>
      <c r="D25" s="145">
        <v>2026</v>
      </c>
      <c r="E25" s="145">
        <v>2027</v>
      </c>
      <c r="F25" s="146" t="s">
        <v>476</v>
      </c>
      <c r="G25" s="147" t="s">
        <v>80</v>
      </c>
      <c r="H25" s="617" t="s">
        <v>82</v>
      </c>
      <c r="I25" s="618"/>
      <c r="J25" s="619"/>
    </row>
    <row r="26" spans="1:15" ht="50.25" customHeight="1" thickBot="1" x14ac:dyDescent="0.3">
      <c r="A26" s="616"/>
      <c r="B26" s="260" t="s">
        <v>477</v>
      </c>
      <c r="C26" s="260">
        <v>0.91</v>
      </c>
      <c r="D26" s="260" t="s">
        <v>478</v>
      </c>
      <c r="E26" s="261">
        <v>0.92</v>
      </c>
      <c r="F26" s="262">
        <v>0.92</v>
      </c>
      <c r="G26" s="263">
        <v>0.92</v>
      </c>
      <c r="H26" s="620" t="s">
        <v>259</v>
      </c>
      <c r="I26" s="621"/>
      <c r="J26" s="622"/>
    </row>
    <row r="27" spans="1:15" ht="52.5" customHeight="1" thickBot="1" x14ac:dyDescent="0.3">
      <c r="A27" s="114"/>
      <c r="B27" s="625" t="s">
        <v>84</v>
      </c>
      <c r="C27" s="626"/>
      <c r="D27" s="626"/>
      <c r="E27" s="626"/>
      <c r="F27" s="626"/>
      <c r="G27" s="626"/>
      <c r="H27" s="626"/>
      <c r="I27" s="626"/>
      <c r="J27" s="627"/>
    </row>
    <row r="28" spans="1:15" s="26" customFormat="1" ht="56.25" customHeight="1" thickBot="1" x14ac:dyDescent="0.3">
      <c r="A28" s="615" t="s">
        <v>203</v>
      </c>
      <c r="B28" s="114" t="s">
        <v>204</v>
      </c>
      <c r="C28" s="141" t="s">
        <v>87</v>
      </c>
      <c r="D28" s="623" t="s">
        <v>89</v>
      </c>
      <c r="E28" s="624"/>
      <c r="F28" s="623" t="s">
        <v>91</v>
      </c>
      <c r="G28" s="624"/>
      <c r="H28" s="115" t="s">
        <v>93</v>
      </c>
      <c r="I28" s="113" t="s">
        <v>94</v>
      </c>
      <c r="J28" s="113" t="s">
        <v>96</v>
      </c>
    </row>
    <row r="29" spans="1:15" ht="216" customHeight="1" thickBot="1" x14ac:dyDescent="0.3">
      <c r="A29" s="616"/>
      <c r="B29" s="291">
        <v>0.9103</v>
      </c>
      <c r="C29" s="306">
        <v>0.9103</v>
      </c>
      <c r="D29" s="613" t="s">
        <v>479</v>
      </c>
      <c r="E29" s="614"/>
      <c r="F29" s="613" t="s">
        <v>479</v>
      </c>
      <c r="G29" s="614"/>
      <c r="H29" s="188" t="s">
        <v>207</v>
      </c>
      <c r="I29" s="294" t="s">
        <v>480</v>
      </c>
      <c r="J29" s="293" t="s">
        <v>481</v>
      </c>
    </row>
    <row r="30" spans="1:15" s="26" customFormat="1" ht="45" customHeight="1" thickBot="1" x14ac:dyDescent="0.3">
      <c r="A30" s="615" t="s">
        <v>209</v>
      </c>
      <c r="B30" s="112" t="s">
        <v>204</v>
      </c>
      <c r="C30" s="115" t="s">
        <v>87</v>
      </c>
      <c r="D30" s="623" t="s">
        <v>89</v>
      </c>
      <c r="E30" s="624"/>
      <c r="F30" s="623" t="s">
        <v>91</v>
      </c>
      <c r="G30" s="624"/>
      <c r="H30" s="115" t="s">
        <v>93</v>
      </c>
      <c r="I30" s="113" t="s">
        <v>94</v>
      </c>
      <c r="J30" s="113" t="s">
        <v>96</v>
      </c>
    </row>
    <row r="31" spans="1:15" ht="376.5" customHeight="1" thickBot="1" x14ac:dyDescent="0.3">
      <c r="A31" s="616"/>
      <c r="B31" s="291">
        <v>0.91100000000000003</v>
      </c>
      <c r="C31" s="291">
        <v>0.91100000000000003</v>
      </c>
      <c r="D31" s="613" t="s">
        <v>482</v>
      </c>
      <c r="E31" s="614"/>
      <c r="F31" s="613" t="s">
        <v>483</v>
      </c>
      <c r="G31" s="614"/>
      <c r="H31" s="294" t="s">
        <v>484</v>
      </c>
      <c r="I31" s="294" t="s">
        <v>485</v>
      </c>
      <c r="J31" s="314" t="s">
        <v>486</v>
      </c>
    </row>
    <row r="32" spans="1:15" s="26" customFormat="1" ht="54" customHeight="1" thickBot="1" x14ac:dyDescent="0.3">
      <c r="A32" s="615" t="s">
        <v>213</v>
      </c>
      <c r="B32" s="112" t="s">
        <v>204</v>
      </c>
      <c r="C32" s="115" t="s">
        <v>87</v>
      </c>
      <c r="D32" s="623" t="s">
        <v>89</v>
      </c>
      <c r="E32" s="624"/>
      <c r="F32" s="623" t="s">
        <v>91</v>
      </c>
      <c r="G32" s="624"/>
      <c r="H32" s="115" t="s">
        <v>93</v>
      </c>
      <c r="I32" s="113" t="s">
        <v>94</v>
      </c>
      <c r="J32" s="113" t="s">
        <v>96</v>
      </c>
    </row>
    <row r="33" spans="1:10" ht="409.15" customHeight="1" thickBot="1" x14ac:dyDescent="0.3">
      <c r="A33" s="616"/>
      <c r="B33" s="291">
        <v>0.91149999999999998</v>
      </c>
      <c r="C33" s="291">
        <v>0.91149999999999998</v>
      </c>
      <c r="D33" s="537" t="s">
        <v>487</v>
      </c>
      <c r="E33" s="538"/>
      <c r="F33" s="641" t="s">
        <v>488</v>
      </c>
      <c r="G33" s="642"/>
      <c r="H33" s="294" t="s">
        <v>489</v>
      </c>
      <c r="I33" s="294" t="s">
        <v>490</v>
      </c>
      <c r="J33" s="314" t="s">
        <v>491</v>
      </c>
    </row>
    <row r="34" spans="1:10" s="26" customFormat="1" ht="47.25" customHeight="1" thickBot="1" x14ac:dyDescent="0.3">
      <c r="A34" s="615" t="s">
        <v>218</v>
      </c>
      <c r="B34" s="112" t="s">
        <v>204</v>
      </c>
      <c r="C34" s="112" t="s">
        <v>87</v>
      </c>
      <c r="D34" s="623" t="s">
        <v>89</v>
      </c>
      <c r="E34" s="624"/>
      <c r="F34" s="623" t="s">
        <v>91</v>
      </c>
      <c r="G34" s="624"/>
      <c r="H34" s="115" t="s">
        <v>93</v>
      </c>
      <c r="I34" s="115" t="s">
        <v>94</v>
      </c>
      <c r="J34" s="113" t="s">
        <v>96</v>
      </c>
    </row>
    <row r="35" spans="1:10" ht="404.25" customHeight="1" thickBot="1" x14ac:dyDescent="0.3">
      <c r="A35" s="616"/>
      <c r="B35" s="291">
        <v>0.91200000000000003</v>
      </c>
      <c r="C35" s="291">
        <v>0.90269999999999995</v>
      </c>
      <c r="D35" s="648" t="s">
        <v>492</v>
      </c>
      <c r="E35" s="649"/>
      <c r="F35" s="648" t="s">
        <v>493</v>
      </c>
      <c r="G35" s="649"/>
      <c r="H35" s="363" t="s">
        <v>494</v>
      </c>
      <c r="I35" s="339" t="s">
        <v>495</v>
      </c>
      <c r="J35" s="314" t="s">
        <v>496</v>
      </c>
    </row>
    <row r="36" spans="1:10" s="26" customFormat="1" ht="47.25" customHeight="1" thickBot="1" x14ac:dyDescent="0.3">
      <c r="A36" s="615" t="s">
        <v>223</v>
      </c>
      <c r="B36" s="112" t="s">
        <v>204</v>
      </c>
      <c r="C36" s="115" t="s">
        <v>87</v>
      </c>
      <c r="D36" s="623" t="s">
        <v>89</v>
      </c>
      <c r="E36" s="624"/>
      <c r="F36" s="623" t="s">
        <v>91</v>
      </c>
      <c r="G36" s="624"/>
      <c r="H36" s="115" t="s">
        <v>93</v>
      </c>
      <c r="I36" s="113" t="s">
        <v>94</v>
      </c>
      <c r="J36" s="113" t="s">
        <v>96</v>
      </c>
    </row>
    <row r="37" spans="1:10" ht="76.900000000000006" customHeight="1" thickBot="1" x14ac:dyDescent="0.3">
      <c r="A37" s="616"/>
      <c r="B37" s="291">
        <v>0.9123</v>
      </c>
      <c r="C37" s="86"/>
      <c r="D37" s="646"/>
      <c r="E37" s="647"/>
      <c r="F37" s="646"/>
      <c r="G37" s="647"/>
      <c r="H37" s="85"/>
      <c r="I37" s="148"/>
      <c r="J37" s="148"/>
    </row>
    <row r="38" spans="1:10" s="26" customFormat="1" ht="48.75" customHeight="1" thickBot="1" x14ac:dyDescent="0.3">
      <c r="A38" s="615" t="s">
        <v>224</v>
      </c>
      <c r="B38" s="112" t="s">
        <v>204</v>
      </c>
      <c r="C38" s="115" t="s">
        <v>87</v>
      </c>
      <c r="D38" s="623" t="s">
        <v>89</v>
      </c>
      <c r="E38" s="624"/>
      <c r="F38" s="623" t="s">
        <v>91</v>
      </c>
      <c r="G38" s="624"/>
      <c r="H38" s="115" t="s">
        <v>93</v>
      </c>
      <c r="I38" s="113" t="s">
        <v>94</v>
      </c>
      <c r="J38" s="113" t="s">
        <v>96</v>
      </c>
    </row>
    <row r="39" spans="1:10" ht="79.900000000000006" customHeight="1" thickBot="1" x14ac:dyDescent="0.3">
      <c r="A39" s="616"/>
      <c r="B39" s="291">
        <v>0.91269999999999996</v>
      </c>
      <c r="C39" s="87"/>
      <c r="D39" s="646"/>
      <c r="E39" s="647"/>
      <c r="F39" s="646"/>
      <c r="G39" s="647"/>
      <c r="H39" s="85"/>
      <c r="I39" s="148"/>
      <c r="J39" s="148"/>
    </row>
    <row r="40" spans="1:10" ht="46.5" customHeight="1" thickBot="1" x14ac:dyDescent="0.3">
      <c r="A40" s="615" t="s">
        <v>225</v>
      </c>
      <c r="B40" s="115" t="s">
        <v>204</v>
      </c>
      <c r="C40" s="141" t="s">
        <v>87</v>
      </c>
      <c r="D40" s="623" t="s">
        <v>89</v>
      </c>
      <c r="E40" s="624"/>
      <c r="F40" s="623" t="s">
        <v>91</v>
      </c>
      <c r="G40" s="624"/>
      <c r="H40" s="115" t="s">
        <v>93</v>
      </c>
      <c r="I40" s="113" t="s">
        <v>94</v>
      </c>
      <c r="J40" s="113" t="s">
        <v>96</v>
      </c>
    </row>
    <row r="41" spans="1:10" ht="72" customHeight="1" thickBot="1" x14ac:dyDescent="0.3">
      <c r="A41" s="616"/>
      <c r="B41" s="292">
        <v>0.91320000000000001</v>
      </c>
      <c r="C41" s="87"/>
      <c r="D41" s="646"/>
      <c r="E41" s="650"/>
      <c r="F41" s="646"/>
      <c r="G41" s="647"/>
      <c r="H41" s="85"/>
      <c r="I41" s="148"/>
      <c r="J41" s="148"/>
    </row>
    <row r="42" spans="1:10" ht="48.75" customHeight="1" thickBot="1" x14ac:dyDescent="0.3">
      <c r="A42" s="615" t="s">
        <v>226</v>
      </c>
      <c r="B42" s="114" t="s">
        <v>204</v>
      </c>
      <c r="C42" s="141" t="s">
        <v>87</v>
      </c>
      <c r="D42" s="623" t="s">
        <v>89</v>
      </c>
      <c r="E42" s="624"/>
      <c r="F42" s="623" t="s">
        <v>91</v>
      </c>
      <c r="G42" s="624"/>
      <c r="H42" s="115" t="s">
        <v>93</v>
      </c>
      <c r="I42" s="113" t="s">
        <v>94</v>
      </c>
      <c r="J42" s="113" t="s">
        <v>96</v>
      </c>
    </row>
    <row r="43" spans="1:10" ht="87" customHeight="1" thickBot="1" x14ac:dyDescent="0.3">
      <c r="A43" s="616"/>
      <c r="B43" s="292">
        <v>0.91349999999999998</v>
      </c>
      <c r="C43" s="87"/>
      <c r="D43" s="646"/>
      <c r="E43" s="650"/>
      <c r="F43" s="646"/>
      <c r="G43" s="647"/>
      <c r="H43" s="149"/>
      <c r="I43" s="85"/>
      <c r="J43" s="148"/>
    </row>
    <row r="44" spans="1:10" ht="42.75" customHeight="1" thickBot="1" x14ac:dyDescent="0.3">
      <c r="A44" s="615" t="s">
        <v>227</v>
      </c>
      <c r="B44" s="114" t="s">
        <v>204</v>
      </c>
      <c r="C44" s="141" t="s">
        <v>87</v>
      </c>
      <c r="D44" s="623" t="s">
        <v>89</v>
      </c>
      <c r="E44" s="624"/>
      <c r="F44" s="623" t="s">
        <v>91</v>
      </c>
      <c r="G44" s="624"/>
      <c r="H44" s="115" t="s">
        <v>93</v>
      </c>
      <c r="I44" s="113" t="s">
        <v>94</v>
      </c>
      <c r="J44" s="113" t="s">
        <v>96</v>
      </c>
    </row>
    <row r="45" spans="1:10" ht="78.599999999999994" customHeight="1" thickBot="1" x14ac:dyDescent="0.3">
      <c r="A45" s="616"/>
      <c r="B45" s="292">
        <v>0.91390000000000005</v>
      </c>
      <c r="C45" s="87"/>
      <c r="D45" s="646"/>
      <c r="E45" s="647"/>
      <c r="F45" s="646"/>
      <c r="G45" s="647"/>
      <c r="H45" s="85"/>
      <c r="I45" s="85"/>
      <c r="J45" s="85"/>
    </row>
    <row r="46" spans="1:10" ht="45" customHeight="1" thickBot="1" x14ac:dyDescent="0.3">
      <c r="A46" s="615" t="s">
        <v>228</v>
      </c>
      <c r="B46" s="114" t="s">
        <v>204</v>
      </c>
      <c r="C46" s="141" t="s">
        <v>87</v>
      </c>
      <c r="D46" s="623" t="s">
        <v>89</v>
      </c>
      <c r="E46" s="624"/>
      <c r="F46" s="623" t="s">
        <v>91</v>
      </c>
      <c r="G46" s="624"/>
      <c r="H46" s="115" t="s">
        <v>93</v>
      </c>
      <c r="I46" s="113" t="s">
        <v>94</v>
      </c>
      <c r="J46" s="113" t="s">
        <v>96</v>
      </c>
    </row>
    <row r="47" spans="1:10" ht="75.599999999999994" customHeight="1" thickBot="1" x14ac:dyDescent="0.3">
      <c r="A47" s="616"/>
      <c r="B47" s="292">
        <v>0.9143</v>
      </c>
      <c r="C47" s="87"/>
      <c r="D47" s="646"/>
      <c r="E47" s="647"/>
      <c r="F47" s="646"/>
      <c r="G47" s="647"/>
      <c r="H47" s="85"/>
      <c r="I47" s="148"/>
      <c r="J47" s="148"/>
    </row>
    <row r="48" spans="1:10" ht="46.5" customHeight="1" thickBot="1" x14ac:dyDescent="0.3">
      <c r="A48" s="615" t="s">
        <v>229</v>
      </c>
      <c r="B48" s="114" t="s">
        <v>204</v>
      </c>
      <c r="C48" s="141" t="s">
        <v>87</v>
      </c>
      <c r="D48" s="623" t="s">
        <v>89</v>
      </c>
      <c r="E48" s="624"/>
      <c r="F48" s="623" t="s">
        <v>91</v>
      </c>
      <c r="G48" s="624"/>
      <c r="H48" s="115" t="s">
        <v>93</v>
      </c>
      <c r="I48" s="113" t="s">
        <v>94</v>
      </c>
      <c r="J48" s="113" t="s">
        <v>96</v>
      </c>
    </row>
    <row r="49" spans="1:13" ht="72" customHeight="1" thickBot="1" x14ac:dyDescent="0.3">
      <c r="A49" s="616"/>
      <c r="B49" s="292">
        <v>0.91459999999999997</v>
      </c>
      <c r="C49" s="87"/>
      <c r="D49" s="646"/>
      <c r="E49" s="647"/>
      <c r="F49" s="650"/>
      <c r="G49" s="650"/>
      <c r="H49" s="85"/>
      <c r="I49" s="85"/>
      <c r="J49" s="85"/>
    </row>
    <row r="50" spans="1:13" ht="48.75" customHeight="1" thickBot="1" x14ac:dyDescent="0.3">
      <c r="A50" s="615" t="s">
        <v>230</v>
      </c>
      <c r="B50" s="114" t="s">
        <v>204</v>
      </c>
      <c r="C50" s="141" t="s">
        <v>87</v>
      </c>
      <c r="D50" s="623" t="s">
        <v>89</v>
      </c>
      <c r="E50" s="624"/>
      <c r="F50" s="623" t="s">
        <v>91</v>
      </c>
      <c r="G50" s="624"/>
      <c r="H50" s="115" t="s">
        <v>93</v>
      </c>
      <c r="I50" s="113" t="s">
        <v>94</v>
      </c>
      <c r="J50" s="113" t="s">
        <v>96</v>
      </c>
    </row>
    <row r="51" spans="1:13" ht="72.599999999999994" customHeight="1" thickBot="1" x14ac:dyDescent="0.3">
      <c r="A51" s="616"/>
      <c r="B51" s="292">
        <v>0.91500000000000004</v>
      </c>
      <c r="C51" s="87"/>
      <c r="D51" s="646"/>
      <c r="E51" s="647"/>
      <c r="F51" s="646"/>
      <c r="G51" s="647"/>
      <c r="H51" s="85"/>
      <c r="I51" s="85"/>
      <c r="J51" s="85"/>
    </row>
    <row r="52" spans="1:13" x14ac:dyDescent="0.25">
      <c r="B52" s="1">
        <f>B29+B31+B33+B35+B37+B39+B41+B43+B45+B47+B49+B51</f>
        <v>10.9543</v>
      </c>
    </row>
    <row r="53" spans="1:13" ht="18" x14ac:dyDescent="0.25">
      <c r="A53" s="49" t="s">
        <v>497</v>
      </c>
    </row>
    <row r="54" spans="1:13" ht="18" customHeight="1" x14ac:dyDescent="0.25">
      <c r="A54" s="33"/>
    </row>
    <row r="55" spans="1:13" ht="69.75" x14ac:dyDescent="0.25">
      <c r="A55" s="651" t="s">
        <v>498</v>
      </c>
      <c r="B55" s="34" t="s">
        <v>170</v>
      </c>
      <c r="C55" s="34" t="s">
        <v>171</v>
      </c>
      <c r="D55" s="34" t="s">
        <v>172</v>
      </c>
      <c r="E55" s="34" t="s">
        <v>173</v>
      </c>
      <c r="F55" s="34" t="s">
        <v>176</v>
      </c>
      <c r="G55" s="34" t="s">
        <v>177</v>
      </c>
      <c r="H55" s="34" t="s">
        <v>178</v>
      </c>
      <c r="I55" s="34" t="s">
        <v>179</v>
      </c>
      <c r="J55" s="34" t="s">
        <v>181</v>
      </c>
      <c r="K55" s="34" t="s">
        <v>182</v>
      </c>
      <c r="L55" s="34" t="s">
        <v>183</v>
      </c>
      <c r="M55" s="34" t="s">
        <v>184</v>
      </c>
    </row>
    <row r="56" spans="1:13" ht="24.75" customHeight="1" x14ac:dyDescent="0.25">
      <c r="A56" s="651"/>
      <c r="B56" s="309"/>
      <c r="C56" s="35"/>
      <c r="D56" s="35"/>
      <c r="E56" s="35"/>
      <c r="F56" s="35"/>
      <c r="G56" s="35"/>
      <c r="H56" s="35"/>
      <c r="I56" s="35"/>
      <c r="J56" s="35"/>
      <c r="K56" s="35"/>
      <c r="L56" s="35"/>
      <c r="M56" s="35"/>
    </row>
    <row r="57" spans="1:13" s="25" customFormat="1" ht="13.15" customHeight="1" x14ac:dyDescent="0.25">
      <c r="A57" s="1"/>
      <c r="B57" s="1"/>
      <c r="C57" s="1"/>
      <c r="D57" s="1"/>
      <c r="E57" s="1"/>
      <c r="F57" s="1"/>
      <c r="G57" s="1"/>
      <c r="H57" s="1"/>
      <c r="I57" s="1"/>
    </row>
    <row r="58" spans="1:13" ht="15" thickBot="1" x14ac:dyDescent="0.3"/>
    <row r="59" spans="1:13" ht="44.25" customHeight="1" thickBot="1" x14ac:dyDescent="0.3">
      <c r="A59" s="185" t="s">
        <v>499</v>
      </c>
      <c r="B59" s="175" t="s">
        <v>500</v>
      </c>
      <c r="C59" s="155"/>
      <c r="D59" s="610" t="s">
        <v>501</v>
      </c>
      <c r="E59" s="175" t="s">
        <v>500</v>
      </c>
      <c r="F59" s="155"/>
      <c r="G59" s="610" t="s">
        <v>502</v>
      </c>
      <c r="H59" s="175" t="s">
        <v>503</v>
      </c>
      <c r="I59" s="183"/>
      <c r="J59" s="148"/>
    </row>
    <row r="60" spans="1:13" ht="15" customHeight="1" thickBot="1" x14ac:dyDescent="0.3">
      <c r="A60" s="186"/>
      <c r="B60" s="175" t="s">
        <v>504</v>
      </c>
      <c r="C60" s="155" t="s">
        <v>505</v>
      </c>
      <c r="D60" s="611"/>
      <c r="E60" s="175" t="s">
        <v>504</v>
      </c>
      <c r="F60" s="155" t="s">
        <v>506</v>
      </c>
      <c r="G60" s="611"/>
      <c r="H60" s="175" t="s">
        <v>507</v>
      </c>
      <c r="I60" s="200" t="s">
        <v>506</v>
      </c>
      <c r="J60" s="148"/>
    </row>
    <row r="61" spans="1:13" ht="15" customHeight="1" thickBot="1" x14ac:dyDescent="0.3">
      <c r="A61" s="186"/>
      <c r="B61" s="175" t="s">
        <v>508</v>
      </c>
      <c r="C61" s="155" t="s">
        <v>509</v>
      </c>
      <c r="D61" s="611"/>
      <c r="E61" s="175" t="s">
        <v>508</v>
      </c>
      <c r="F61" s="155" t="s">
        <v>510</v>
      </c>
      <c r="G61" s="611"/>
      <c r="H61" s="175" t="s">
        <v>511</v>
      </c>
      <c r="I61" s="200" t="s">
        <v>510</v>
      </c>
      <c r="J61" s="148"/>
    </row>
    <row r="62" spans="1:13" ht="39.75" customHeight="1" thickBot="1" x14ac:dyDescent="0.3">
      <c r="A62" s="186"/>
      <c r="B62" s="175" t="s">
        <v>500</v>
      </c>
      <c r="C62" s="155"/>
      <c r="D62" s="611"/>
      <c r="E62" s="175" t="s">
        <v>500</v>
      </c>
      <c r="F62" s="155"/>
      <c r="G62" s="611"/>
      <c r="H62" s="175" t="s">
        <v>503</v>
      </c>
      <c r="I62" s="183"/>
      <c r="J62" s="148"/>
    </row>
    <row r="63" spans="1:13" ht="15" customHeight="1" thickBot="1" x14ac:dyDescent="0.3">
      <c r="A63" s="186"/>
      <c r="B63" s="175" t="s">
        <v>504</v>
      </c>
      <c r="C63" s="155"/>
      <c r="D63" s="611"/>
      <c r="E63" s="175" t="s">
        <v>504</v>
      </c>
      <c r="F63" s="155"/>
      <c r="G63" s="611"/>
      <c r="H63" s="175" t="s">
        <v>507</v>
      </c>
      <c r="I63" s="200"/>
      <c r="J63" s="148"/>
    </row>
    <row r="64" spans="1:13" ht="34.5" customHeight="1" thickBot="1" x14ac:dyDescent="0.3">
      <c r="A64" s="187"/>
      <c r="B64" s="175" t="s">
        <v>508</v>
      </c>
      <c r="C64" s="155"/>
      <c r="D64" s="612"/>
      <c r="E64" s="175" t="s">
        <v>508</v>
      </c>
      <c r="F64" s="184"/>
      <c r="G64" s="612"/>
      <c r="H64" s="175" t="s">
        <v>511</v>
      </c>
      <c r="I64" s="200"/>
      <c r="J64" s="148"/>
    </row>
  </sheetData>
  <mergeCells count="89">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G59:G64"/>
    <mergeCell ref="D59:D64"/>
    <mergeCell ref="J1:L1"/>
    <mergeCell ref="J2:L2"/>
    <mergeCell ref="J3:L3"/>
    <mergeCell ref="J4:L4"/>
    <mergeCell ref="D29:E29"/>
    <mergeCell ref="F29:G29"/>
    <mergeCell ref="F31:G31"/>
  </mergeCells>
  <hyperlinks>
    <hyperlink ref="J29" r:id="rId1" display="https://secretariadistritald-my.sharepoint.com/shared?id=%2Fsites%2FSeguimientoPlandeAccinProyectodeInversin8225%2FDocumentos%20compartidos%2F01%2E%20Enero%202026&amp;listurl=https%3A%2F%2Fsecretariadistritald%2Esharepoint%2Ecom%2Fsites%2FSeguimientoPlandeAccinProyectodeInversin8225%2FDocumentos%20compartidos" xr:uid="{34C18AB2-BB61-4119-83DB-795B14A89115}"/>
    <hyperlink ref="J31" r:id="rId2" display="https://secretariadistritald-my.sharepoint.com/shared?id=%2Fsites%2FSeguimientoPlandeAccinProyectodeInversin8225%2FDocumentos%20compartidos%2F02%2E%20Febrero%202026&amp;listurl=https%3A%2F%2Fsecretariadistritald%2Esharepoint%2Ecom%2Fsites%2FSeguimientoPlandeAccinProyectodeInversin8225%2FDocumentos%20compartidos" xr:uid="{4AAA81C3-AC43-4F66-AF2E-915CDEB5E96B}"/>
    <hyperlink ref="J33" r:id="rId3" display="https://secretariadistritald-my.sharepoint.com/shared?id=%2Fsites%2FSeguimientoPlandeAccinProyectodeInversin8225%2FDocumentos%20compartidos%2F03%2E%20Marzo%202026&amp;listurl=https%3A%2F%2Fsecretariadistritald%2Esharepoint%2Ecom%2Fsites%2FSeguimientoPlandeAccinProyectodeInversin8225%2FDocumentos%20compartidos&amp;viewid=d752019d%2D39d3%2D4d92%2D94c6%2D18fccd703545" xr:uid="{0BAB78BA-6E9B-4A85-9228-0E373E2D5BE2}"/>
    <hyperlink ref="J35" r:id="rId4" display="https://secretariadistritald-my.sharepoint.com/shared?id=%2Fsites%2FSeguimientoPlandeAccinProyectodeInversin8225%2FDocumentos%20compartidos%2F04%2E%20Abril%202026&amp;listurl=https%3A%2F%2Fsecretariadistritald%2Esharepoint%2Ecom%2Fsites%2FSeguimientoPlandeAccinProyectodeInversin8225%2FDocumentos%20compartidos" xr:uid="{D34C224F-C9AD-4A33-BAC6-B4808129E262}"/>
  </hyperlinks>
  <pageMargins left="0.25" right="0.25" top="0.75" bottom="0.75" header="0.3" footer="0.3"/>
  <pageSetup scale="15" orientation="landscape"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61"/>
  <sheetViews>
    <sheetView showGridLines="0" zoomScale="80" zoomScaleNormal="80" workbookViewId="0">
      <selection activeCell="E15" sqref="E15"/>
    </sheetView>
  </sheetViews>
  <sheetFormatPr baseColWidth="10" defaultColWidth="10.85546875" defaultRowHeight="14.25" x14ac:dyDescent="0.25"/>
  <cols>
    <col min="1" max="1" width="49.7109375" style="1" customWidth="1"/>
    <col min="2" max="3" width="35.7109375" style="1" customWidth="1"/>
    <col min="4" max="4" width="54.140625" style="1" customWidth="1"/>
    <col min="5"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8" customFormat="1" ht="32.25" customHeight="1" thickBot="1" x14ac:dyDescent="0.3">
      <c r="A1" s="462"/>
      <c r="B1" s="443" t="s">
        <v>160</v>
      </c>
      <c r="C1" s="444"/>
      <c r="D1" s="444"/>
      <c r="E1" s="444"/>
      <c r="F1" s="444"/>
      <c r="G1" s="444"/>
      <c r="H1" s="444"/>
      <c r="I1" s="445"/>
      <c r="J1" s="394" t="s">
        <v>161</v>
      </c>
      <c r="K1" s="395"/>
      <c r="L1" s="396"/>
    </row>
    <row r="2" spans="1:15" s="78" customFormat="1" ht="30.75" customHeight="1" thickBot="1" x14ac:dyDescent="0.3">
      <c r="A2" s="463"/>
      <c r="B2" s="446" t="s">
        <v>162</v>
      </c>
      <c r="C2" s="447"/>
      <c r="D2" s="447"/>
      <c r="E2" s="447"/>
      <c r="F2" s="447"/>
      <c r="G2" s="447"/>
      <c r="H2" s="447"/>
      <c r="I2" s="448"/>
      <c r="J2" s="394" t="s">
        <v>163</v>
      </c>
      <c r="K2" s="395"/>
      <c r="L2" s="396"/>
    </row>
    <row r="3" spans="1:15" s="78" customFormat="1" ht="24" customHeight="1" thickBot="1" x14ac:dyDescent="0.3">
      <c r="A3" s="463"/>
      <c r="B3" s="446" t="s">
        <v>0</v>
      </c>
      <c r="C3" s="447"/>
      <c r="D3" s="447"/>
      <c r="E3" s="447"/>
      <c r="F3" s="447"/>
      <c r="G3" s="447"/>
      <c r="H3" s="447"/>
      <c r="I3" s="448"/>
      <c r="J3" s="394" t="s">
        <v>164</v>
      </c>
      <c r="K3" s="395"/>
      <c r="L3" s="396"/>
    </row>
    <row r="4" spans="1:15" s="78" customFormat="1" ht="21.75" customHeight="1" thickBot="1" x14ac:dyDescent="0.3">
      <c r="A4" s="464"/>
      <c r="B4" s="449" t="s">
        <v>512</v>
      </c>
      <c r="C4" s="450"/>
      <c r="D4" s="450"/>
      <c r="E4" s="450"/>
      <c r="F4" s="450"/>
      <c r="G4" s="450"/>
      <c r="H4" s="450"/>
      <c r="I4" s="451"/>
      <c r="J4" s="394" t="s">
        <v>513</v>
      </c>
      <c r="K4" s="395"/>
      <c r="L4" s="396"/>
    </row>
    <row r="5" spans="1:15" s="78" customFormat="1" ht="21.75" customHeight="1" thickBot="1" x14ac:dyDescent="0.3">
      <c r="A5" s="79"/>
      <c r="B5" s="80"/>
      <c r="C5" s="80"/>
      <c r="D5" s="80"/>
      <c r="E5" s="80"/>
      <c r="F5" s="80"/>
      <c r="G5" s="80"/>
      <c r="H5" s="80"/>
      <c r="I5" s="80"/>
      <c r="J5" s="81"/>
      <c r="K5" s="81"/>
      <c r="L5" s="81"/>
    </row>
    <row r="6" spans="1:15" ht="40.35" customHeight="1" thickBot="1" x14ac:dyDescent="0.3">
      <c r="A6" s="50" t="s">
        <v>167</v>
      </c>
      <c r="B6" s="680" t="s">
        <v>168</v>
      </c>
      <c r="C6" s="681"/>
      <c r="D6" s="681"/>
      <c r="E6" s="681"/>
      <c r="F6" s="681"/>
      <c r="G6" s="681"/>
      <c r="H6" s="681"/>
      <c r="I6" s="682"/>
      <c r="J6" s="182" t="s">
        <v>169</v>
      </c>
      <c r="K6" s="683">
        <v>2024110010316</v>
      </c>
      <c r="L6" s="684"/>
      <c r="M6" s="677"/>
      <c r="N6" s="677"/>
      <c r="O6" s="677"/>
    </row>
    <row r="7" spans="1:15" s="78" customFormat="1" ht="21.75" customHeight="1" thickBot="1" x14ac:dyDescent="0.3">
      <c r="A7" s="79"/>
      <c r="B7" s="80"/>
      <c r="C7" s="80"/>
      <c r="D7" s="80"/>
      <c r="E7" s="80"/>
      <c r="F7" s="80"/>
      <c r="G7" s="80"/>
      <c r="H7" s="80"/>
      <c r="I7" s="80"/>
      <c r="J7" s="80"/>
      <c r="K7" s="80"/>
      <c r="L7" s="80"/>
      <c r="M7" s="81"/>
      <c r="N7" s="81"/>
      <c r="O7" s="81"/>
    </row>
    <row r="8" spans="1:15" s="78" customFormat="1" ht="21.75" customHeight="1" thickBot="1" x14ac:dyDescent="0.3">
      <c r="A8" s="678" t="s">
        <v>6</v>
      </c>
      <c r="B8" s="151" t="s">
        <v>170</v>
      </c>
      <c r="C8" s="119"/>
      <c r="D8" s="151" t="s">
        <v>171</v>
      </c>
      <c r="E8" s="119"/>
      <c r="F8" s="151" t="s">
        <v>172</v>
      </c>
      <c r="G8" s="119"/>
      <c r="H8" s="151" t="s">
        <v>173</v>
      </c>
      <c r="I8" s="120" t="s">
        <v>174</v>
      </c>
      <c r="J8" s="679" t="s">
        <v>8</v>
      </c>
      <c r="K8" s="150" t="s">
        <v>175</v>
      </c>
      <c r="L8" s="298"/>
      <c r="M8" s="677"/>
      <c r="N8" s="677"/>
      <c r="O8" s="677"/>
    </row>
    <row r="9" spans="1:15" s="78" customFormat="1" ht="21.75" customHeight="1" thickBot="1" x14ac:dyDescent="0.3">
      <c r="A9" s="678"/>
      <c r="B9" s="152" t="s">
        <v>176</v>
      </c>
      <c r="C9" s="121"/>
      <c r="D9" s="151" t="s">
        <v>177</v>
      </c>
      <c r="E9" s="122"/>
      <c r="F9" s="151" t="s">
        <v>178</v>
      </c>
      <c r="G9" s="122"/>
      <c r="H9" s="151" t="s">
        <v>179</v>
      </c>
      <c r="I9" s="120"/>
      <c r="J9" s="679"/>
      <c r="K9" s="150" t="s">
        <v>180</v>
      </c>
      <c r="L9" s="307"/>
      <c r="M9" s="677"/>
      <c r="N9" s="677"/>
      <c r="O9" s="677"/>
    </row>
    <row r="10" spans="1:15" s="78" customFormat="1" ht="21.75" customHeight="1" thickBot="1" x14ac:dyDescent="0.3">
      <c r="A10" s="678"/>
      <c r="B10" s="151" t="s">
        <v>181</v>
      </c>
      <c r="C10" s="119"/>
      <c r="D10" s="151" t="s">
        <v>182</v>
      </c>
      <c r="E10" s="122"/>
      <c r="F10" s="151" t="s">
        <v>183</v>
      </c>
      <c r="G10" s="122"/>
      <c r="H10" s="151" t="s">
        <v>184</v>
      </c>
      <c r="I10" s="120"/>
      <c r="J10" s="679"/>
      <c r="K10" s="150" t="s">
        <v>185</v>
      </c>
      <c r="L10" s="298" t="s">
        <v>174</v>
      </c>
      <c r="M10" s="677"/>
      <c r="N10" s="677"/>
      <c r="O10" s="677"/>
    </row>
    <row r="11" spans="1:15" ht="15" thickBot="1" x14ac:dyDescent="0.3"/>
    <row r="12" spans="1:15" ht="32.1" customHeight="1" thickBot="1" x14ac:dyDescent="0.3">
      <c r="A12" s="671" t="s">
        <v>514</v>
      </c>
      <c r="B12" s="672"/>
      <c r="C12" s="672"/>
      <c r="D12" s="672"/>
      <c r="E12" s="672"/>
      <c r="F12" s="672"/>
      <c r="G12" s="672"/>
      <c r="H12" s="672"/>
      <c r="I12" s="672"/>
      <c r="J12" s="672"/>
      <c r="K12" s="672"/>
      <c r="L12" s="673"/>
    </row>
    <row r="13" spans="1:15" ht="32.1" customHeight="1" thickBot="1" x14ac:dyDescent="0.3">
      <c r="A13" s="661" t="s">
        <v>515</v>
      </c>
      <c r="B13" s="663" t="s">
        <v>102</v>
      </c>
      <c r="C13" s="668" t="s">
        <v>13</v>
      </c>
      <c r="D13" s="379" t="s">
        <v>203</v>
      </c>
      <c r="E13" s="380"/>
      <c r="F13" s="670"/>
      <c r="G13" s="379" t="s">
        <v>209</v>
      </c>
      <c r="H13" s="380"/>
      <c r="I13" s="670"/>
      <c r="J13" s="389" t="s">
        <v>213</v>
      </c>
      <c r="K13" s="390"/>
      <c r="L13" s="429"/>
    </row>
    <row r="14" spans="1:15" ht="32.1" customHeight="1" x14ac:dyDescent="0.25">
      <c r="A14" s="662"/>
      <c r="B14" s="674"/>
      <c r="C14" s="669"/>
      <c r="D14" s="108" t="s">
        <v>26</v>
      </c>
      <c r="E14" s="106" t="s">
        <v>28</v>
      </c>
      <c r="F14" s="107" t="s">
        <v>107</v>
      </c>
      <c r="G14" s="108" t="s">
        <v>26</v>
      </c>
      <c r="H14" s="106" t="s">
        <v>28</v>
      </c>
      <c r="I14" s="107" t="s">
        <v>107</v>
      </c>
      <c r="J14" s="108" t="s">
        <v>26</v>
      </c>
      <c r="K14" s="106" t="s">
        <v>28</v>
      </c>
      <c r="L14" s="107" t="s">
        <v>107</v>
      </c>
    </row>
    <row r="15" spans="1:15" ht="91.5" customHeight="1" x14ac:dyDescent="0.25">
      <c r="A15" s="659" t="s">
        <v>334</v>
      </c>
      <c r="B15" s="255" t="s">
        <v>516</v>
      </c>
      <c r="C15" s="660" t="s">
        <v>517</v>
      </c>
      <c r="D15" s="690">
        <f>+ACTIVIDAD_1!B25+ACTIVIDAD_2!B25+ACTIVIDAD_3!B25+ACTIVIDAD_4!B25</f>
        <v>6595570304</v>
      </c>
      <c r="E15" s="190">
        <v>0</v>
      </c>
      <c r="F15" s="295">
        <f>+ACTIVIDAD_1!C39</f>
        <v>0.04</v>
      </c>
      <c r="G15" s="690">
        <f>+ACTIVIDAD_1!C25+ACTIVIDAD_2!C25+ACTIVIDAD_3!C25+ACTIVIDAD_4!C25</f>
        <v>-1159482</v>
      </c>
      <c r="H15" s="652">
        <v>173529092</v>
      </c>
      <c r="I15" s="315">
        <f>+ACTIVIDAD_1!C41</f>
        <v>0.1</v>
      </c>
      <c r="J15" s="694">
        <f>+ACTIVIDAD_1!D25+ACTIVIDAD_2!D25+ACTIVIDAD_3!D25+ACTIVIDAD_4!D25</f>
        <v>-30484626</v>
      </c>
      <c r="K15" s="685">
        <v>619586717</v>
      </c>
      <c r="L15" s="315">
        <f>+ACTIVIDAD_1!C43</f>
        <v>9.64E-2</v>
      </c>
    </row>
    <row r="16" spans="1:15" ht="91.5" customHeight="1" x14ac:dyDescent="0.25">
      <c r="A16" s="659"/>
      <c r="B16" s="255" t="s">
        <v>518</v>
      </c>
      <c r="C16" s="660"/>
      <c r="D16" s="691"/>
      <c r="E16" s="190">
        <v>0</v>
      </c>
      <c r="F16" s="295">
        <v>0</v>
      </c>
      <c r="G16" s="691"/>
      <c r="H16" s="653"/>
      <c r="I16" s="315">
        <f>+ACTIVIDAD_2!C41</f>
        <v>0.91049999999999998</v>
      </c>
      <c r="J16" s="691"/>
      <c r="K16" s="686"/>
      <c r="L16" s="315">
        <f>+ACTIVIDAD_2!C43</f>
        <v>0.91120000000000001</v>
      </c>
    </row>
    <row r="17" spans="1:13" ht="91.5" customHeight="1" x14ac:dyDescent="0.25">
      <c r="A17" s="659"/>
      <c r="B17" s="255" t="s">
        <v>519</v>
      </c>
      <c r="C17" s="660"/>
      <c r="D17" s="691"/>
      <c r="E17" s="190">
        <v>0</v>
      </c>
      <c r="F17" s="295">
        <f>+ACTIVIDAD_3!C39</f>
        <v>0</v>
      </c>
      <c r="G17" s="691"/>
      <c r="H17" s="653"/>
      <c r="I17" s="315">
        <f>+ACTIVIDAD_3!C41</f>
        <v>0.15</v>
      </c>
      <c r="J17" s="691"/>
      <c r="K17" s="686"/>
      <c r="L17" s="315">
        <f>+ACTIVIDAD_3!C43</f>
        <v>0.15</v>
      </c>
    </row>
    <row r="18" spans="1:13" ht="91.5" customHeight="1" x14ac:dyDescent="0.25">
      <c r="A18" s="659"/>
      <c r="B18" s="255" t="s">
        <v>520</v>
      </c>
      <c r="C18" s="660"/>
      <c r="D18" s="689"/>
      <c r="E18" s="190">
        <v>0</v>
      </c>
      <c r="F18" s="295">
        <f>+ACTIVIDAD_4!C39</f>
        <v>0</v>
      </c>
      <c r="G18" s="689"/>
      <c r="H18" s="654"/>
      <c r="I18" s="315">
        <f>+ACTIVIDAD_4!C41</f>
        <v>0.15</v>
      </c>
      <c r="J18" s="689"/>
      <c r="K18" s="687"/>
      <c r="L18" s="315">
        <f>+ACTIVIDAD_4!C43</f>
        <v>0.19</v>
      </c>
    </row>
    <row r="19" spans="1:13" ht="91.5" customHeight="1" x14ac:dyDescent="0.25">
      <c r="A19" s="659"/>
      <c r="B19" s="255" t="s">
        <v>521</v>
      </c>
      <c r="C19" s="256" t="s">
        <v>335</v>
      </c>
      <c r="D19" s="190">
        <f>+ACTIVIDAD_5!B25</f>
        <v>207711998</v>
      </c>
      <c r="E19" s="190">
        <v>0</v>
      </c>
      <c r="F19" s="295">
        <f>+ACTIVIDAD_5!C39</f>
        <v>0</v>
      </c>
      <c r="G19" s="190">
        <f>+ACTIVIDAD_5!C25</f>
        <v>0</v>
      </c>
      <c r="H19" s="193">
        <f>+ACTIVIDAD_5!C26</f>
        <v>2615039</v>
      </c>
      <c r="I19" s="315">
        <f>+ACTIVIDAD_5!C41</f>
        <v>0.05</v>
      </c>
      <c r="J19" s="190">
        <f>+ACTIVIDAD_5!D25</f>
        <v>20521479</v>
      </c>
      <c r="K19" s="193">
        <f>+ACTIVIDAD_5!D26</f>
        <v>75679037</v>
      </c>
      <c r="L19" s="315">
        <f>+ACTIVIDAD_5!C43</f>
        <v>0.06</v>
      </c>
    </row>
    <row r="20" spans="1:13" ht="91.5" customHeight="1" x14ac:dyDescent="0.25">
      <c r="A20" s="659" t="s">
        <v>522</v>
      </c>
      <c r="B20" s="255" t="s">
        <v>523</v>
      </c>
      <c r="C20" s="658" t="s">
        <v>359</v>
      </c>
      <c r="D20" s="692">
        <f>+ACTIVIDAD_6!B25+ACTIVIDAD_7!B25</f>
        <v>2207759134</v>
      </c>
      <c r="E20" s="190">
        <v>0</v>
      </c>
      <c r="F20" s="296">
        <f>+ACTIVIDAD_6!C39</f>
        <v>3.7999999999999999E-2</v>
      </c>
      <c r="G20" s="688">
        <f>+ACTIVIDAD_6!C25+ACTIVIDAD_7!C25</f>
        <v>-657</v>
      </c>
      <c r="H20" s="657">
        <v>92203103</v>
      </c>
      <c r="I20" s="315">
        <f>+ACTIVIDAD_6!C41</f>
        <v>0.05</v>
      </c>
      <c r="J20" s="688">
        <f>+ACTIVIDAD_6!D25+ACTIVIDAD_7!D25</f>
        <v>-3931899</v>
      </c>
      <c r="K20" s="657">
        <f>+ACTIVIDAD_6!D26+ACTIVIDAD_7!D26</f>
        <v>192885345</v>
      </c>
      <c r="L20" s="315">
        <f>+ACTIVIDAD_6!C43</f>
        <v>2.5000000000000001E-2</v>
      </c>
    </row>
    <row r="21" spans="1:13" ht="91.5" customHeight="1" x14ac:dyDescent="0.25">
      <c r="A21" s="659"/>
      <c r="B21" s="255" t="s">
        <v>524</v>
      </c>
      <c r="C21" s="658"/>
      <c r="D21" s="693"/>
      <c r="E21" s="190">
        <v>0</v>
      </c>
      <c r="F21" s="296">
        <f>+ACTIVIDAD_7!C39</f>
        <v>8.3400000000000002E-2</v>
      </c>
      <c r="G21" s="689"/>
      <c r="H21" s="654"/>
      <c r="I21" s="315">
        <f>+ACTIVIDAD_7!C41</f>
        <v>8.3299999999999999E-2</v>
      </c>
      <c r="J21" s="689"/>
      <c r="K21" s="654"/>
      <c r="L21" s="315">
        <f>+ACTIVIDAD_7!C43</f>
        <v>8.3299999999999999E-2</v>
      </c>
    </row>
    <row r="22" spans="1:13" ht="90" customHeight="1" x14ac:dyDescent="0.25">
      <c r="A22" s="257" t="s">
        <v>525</v>
      </c>
      <c r="B22" s="258" t="s">
        <v>526</v>
      </c>
      <c r="C22" s="259" t="s">
        <v>423</v>
      </c>
      <c r="D22" s="193">
        <f>+ACTIVIDAD_8!B25</f>
        <v>639896616</v>
      </c>
      <c r="E22" s="190">
        <v>0</v>
      </c>
      <c r="F22" s="297">
        <f>+ACTIVIDAD_8!C39</f>
        <v>7.4999999999999997E-2</v>
      </c>
      <c r="G22" s="193">
        <f>+ACTIVIDAD_8!C25</f>
        <v>0</v>
      </c>
      <c r="H22" s="193">
        <f>+ACTIVIDAD_8!C26</f>
        <v>16222961</v>
      </c>
      <c r="I22" s="316">
        <f>+ACTIVIDAD_8!C41</f>
        <v>7.4999999999999997E-2</v>
      </c>
      <c r="J22" s="193">
        <f>+ACTIVIDAD_8!D25</f>
        <v>-8749286</v>
      </c>
      <c r="K22" s="193">
        <f>+ACTIVIDAD_8!D26</f>
        <v>58235549</v>
      </c>
      <c r="L22" s="316">
        <f>+ACTIVIDAD_8!C43</f>
        <v>0.115</v>
      </c>
    </row>
    <row r="23" spans="1:13" s="23" customFormat="1" ht="16.5" customHeight="1" x14ac:dyDescent="0.2">
      <c r="M23" s="1"/>
    </row>
    <row r="24" spans="1:13" ht="15" customHeight="1" thickBot="1" x14ac:dyDescent="0.3"/>
    <row r="25" spans="1:13" ht="35.1" customHeight="1" thickBot="1" x14ac:dyDescent="0.3">
      <c r="A25" s="671" t="s">
        <v>527</v>
      </c>
      <c r="B25" s="672"/>
      <c r="C25" s="672"/>
      <c r="D25" s="672"/>
      <c r="E25" s="672"/>
      <c r="F25" s="672"/>
      <c r="G25" s="672"/>
      <c r="H25" s="672"/>
      <c r="I25" s="672"/>
      <c r="J25" s="672"/>
      <c r="K25" s="672"/>
      <c r="L25" s="673"/>
    </row>
    <row r="26" spans="1:13" ht="35.1" customHeight="1" x14ac:dyDescent="0.25">
      <c r="A26" s="661" t="s">
        <v>515</v>
      </c>
      <c r="B26" s="663" t="s">
        <v>102</v>
      </c>
      <c r="C26" s="668" t="s">
        <v>13</v>
      </c>
      <c r="D26" s="379" t="s">
        <v>218</v>
      </c>
      <c r="E26" s="380"/>
      <c r="F26" s="670"/>
      <c r="G26" s="379" t="s">
        <v>223</v>
      </c>
      <c r="H26" s="380"/>
      <c r="I26" s="670"/>
      <c r="J26" s="379" t="s">
        <v>224</v>
      </c>
      <c r="K26" s="380"/>
      <c r="L26" s="670"/>
    </row>
    <row r="27" spans="1:13" ht="35.1" customHeight="1" x14ac:dyDescent="0.25">
      <c r="A27" s="662"/>
      <c r="B27" s="674"/>
      <c r="C27" s="669"/>
      <c r="D27" s="108" t="s">
        <v>26</v>
      </c>
      <c r="E27" s="106" t="s">
        <v>28</v>
      </c>
      <c r="F27" s="107" t="s">
        <v>107</v>
      </c>
      <c r="G27" s="108" t="s">
        <v>26</v>
      </c>
      <c r="H27" s="106" t="s">
        <v>28</v>
      </c>
      <c r="I27" s="107" t="s">
        <v>107</v>
      </c>
      <c r="J27" s="108" t="s">
        <v>26</v>
      </c>
      <c r="K27" s="106" t="s">
        <v>28</v>
      </c>
      <c r="L27" s="107" t="s">
        <v>107</v>
      </c>
    </row>
    <row r="28" spans="1:13" ht="91.5" customHeight="1" x14ac:dyDescent="0.25">
      <c r="A28" s="659" t="s">
        <v>334</v>
      </c>
      <c r="B28" s="255" t="s">
        <v>516</v>
      </c>
      <c r="C28" s="660" t="s">
        <v>517</v>
      </c>
      <c r="D28" s="690">
        <f>+ACTIVIDAD_1!E25+ACTIVIDAD_2!E25+ACTIVIDAD_3!E25+ACTIVIDAD_4!E25</f>
        <v>20059834</v>
      </c>
      <c r="E28" s="690">
        <f>+ACTIVIDAD_1!E26+ACTIVIDAD_2!E26+ACTIVIDAD_3!E26+ACTIVIDAD_4!E26</f>
        <v>657470233</v>
      </c>
      <c r="F28" s="340">
        <f>+ACTIVIDAD_1!C45</f>
        <v>8.5019999999999998E-2</v>
      </c>
      <c r="G28" s="675"/>
      <c r="H28" s="652"/>
      <c r="I28" s="197"/>
      <c r="J28" s="675"/>
      <c r="K28" s="652"/>
      <c r="L28" s="201"/>
    </row>
    <row r="29" spans="1:13" ht="91.5" customHeight="1" x14ac:dyDescent="0.25">
      <c r="A29" s="659"/>
      <c r="B29" s="255" t="s">
        <v>518</v>
      </c>
      <c r="C29" s="660"/>
      <c r="D29" s="691"/>
      <c r="E29" s="691"/>
      <c r="F29" s="340">
        <f>+ACTIVIDAD_2!C45</f>
        <v>0.91200000000000003</v>
      </c>
      <c r="G29" s="676"/>
      <c r="H29" s="653"/>
      <c r="I29" s="197"/>
      <c r="J29" s="676"/>
      <c r="K29" s="653"/>
      <c r="L29" s="201"/>
    </row>
    <row r="30" spans="1:13" ht="91.5" customHeight="1" x14ac:dyDescent="0.25">
      <c r="A30" s="659"/>
      <c r="B30" s="255" t="s">
        <v>519</v>
      </c>
      <c r="C30" s="660"/>
      <c r="D30" s="691"/>
      <c r="E30" s="691"/>
      <c r="F30" s="340">
        <f>+ACTIVIDAD_3!C45</f>
        <v>0.11459999999999999</v>
      </c>
      <c r="G30" s="676"/>
      <c r="H30" s="653"/>
      <c r="I30" s="197"/>
      <c r="J30" s="676"/>
      <c r="K30" s="653"/>
      <c r="L30" s="201"/>
    </row>
    <row r="31" spans="1:13" ht="91.5" customHeight="1" x14ac:dyDescent="0.25">
      <c r="A31" s="659"/>
      <c r="B31" s="255" t="s">
        <v>520</v>
      </c>
      <c r="C31" s="660"/>
      <c r="D31" s="689"/>
      <c r="E31" s="689"/>
      <c r="F31" s="340">
        <f>+ACTIVIDAD_4!C45</f>
        <v>0.14000000000000001</v>
      </c>
      <c r="G31" s="656"/>
      <c r="H31" s="654"/>
      <c r="I31" s="197"/>
      <c r="J31" s="656"/>
      <c r="K31" s="654"/>
      <c r="L31" s="201"/>
    </row>
    <row r="32" spans="1:13" ht="91.5" customHeight="1" x14ac:dyDescent="0.25">
      <c r="A32" s="659"/>
      <c r="B32" s="255" t="s">
        <v>521</v>
      </c>
      <c r="C32" s="256" t="s">
        <v>335</v>
      </c>
      <c r="D32" s="190">
        <f>+ACTIVIDAD_5!E25</f>
        <v>1210110687</v>
      </c>
      <c r="E32" s="190">
        <f>+ACTIVIDAD_5!E26</f>
        <v>2615039</v>
      </c>
      <c r="F32" s="340">
        <f>+ACTIVIDAD_5!C45</f>
        <v>3.5000000000000003E-2</v>
      </c>
      <c r="G32" s="190"/>
      <c r="H32" s="193"/>
      <c r="I32" s="197"/>
      <c r="J32" s="190"/>
      <c r="K32" s="193"/>
      <c r="L32" s="201"/>
    </row>
    <row r="33" spans="1:12" ht="91.5" customHeight="1" x14ac:dyDescent="0.25">
      <c r="A33" s="659" t="s">
        <v>522</v>
      </c>
      <c r="B33" s="255" t="s">
        <v>523</v>
      </c>
      <c r="C33" s="658" t="s">
        <v>359</v>
      </c>
      <c r="D33" s="688">
        <f>+ACTIVIDAD_6!E25+ACTIVIDAD_7!E25</f>
        <v>0</v>
      </c>
      <c r="E33" s="688">
        <f>+ACTIVIDAD_6!E26+ACTIVIDAD_7!E26</f>
        <v>204128755</v>
      </c>
      <c r="F33" s="340">
        <f>+ACTIVIDAD_6!C45</f>
        <v>1.4999999999999999E-2</v>
      </c>
      <c r="G33" s="655"/>
      <c r="H33" s="657"/>
      <c r="I33" s="197"/>
      <c r="J33" s="655"/>
      <c r="K33" s="657"/>
      <c r="L33" s="201"/>
    </row>
    <row r="34" spans="1:12" ht="91.5" customHeight="1" x14ac:dyDescent="0.25">
      <c r="A34" s="659"/>
      <c r="B34" s="255" t="s">
        <v>524</v>
      </c>
      <c r="C34" s="658"/>
      <c r="D34" s="689"/>
      <c r="E34" s="689"/>
      <c r="F34" s="340">
        <f>+ACTIVIDAD_7!C45</f>
        <v>8.3400000000000002E-2</v>
      </c>
      <c r="G34" s="656"/>
      <c r="H34" s="654"/>
      <c r="I34" s="197"/>
      <c r="J34" s="656"/>
      <c r="K34" s="654"/>
      <c r="L34" s="201"/>
    </row>
    <row r="35" spans="1:12" ht="90" customHeight="1" x14ac:dyDescent="0.25">
      <c r="A35" s="257" t="s">
        <v>525</v>
      </c>
      <c r="B35" s="258" t="s">
        <v>526</v>
      </c>
      <c r="C35" s="259" t="s">
        <v>423</v>
      </c>
      <c r="D35" s="193">
        <f>+ACTIVIDAD_8!E25</f>
        <v>0</v>
      </c>
      <c r="E35" s="193">
        <f>+ACTIVIDAD_8!E26</f>
        <v>55668882</v>
      </c>
      <c r="F35" s="341">
        <f>+ACTIVIDAD_8!C45</f>
        <v>7.4999999999999997E-2</v>
      </c>
      <c r="G35" s="193"/>
      <c r="H35" s="193"/>
      <c r="I35" s="189"/>
      <c r="J35" s="351"/>
      <c r="K35" s="351"/>
      <c r="L35" s="189"/>
    </row>
    <row r="37" spans="1:12" ht="15" thickBot="1" x14ac:dyDescent="0.3"/>
    <row r="38" spans="1:12" ht="35.1" customHeight="1" thickBot="1" x14ac:dyDescent="0.3">
      <c r="A38" s="665" t="s">
        <v>528</v>
      </c>
      <c r="B38" s="666"/>
      <c r="C38" s="666"/>
      <c r="D38" s="666"/>
      <c r="E38" s="666"/>
      <c r="F38" s="666"/>
      <c r="G38" s="666"/>
      <c r="H38" s="666"/>
      <c r="I38" s="666"/>
      <c r="J38" s="666"/>
      <c r="K38" s="666"/>
      <c r="L38" s="667"/>
    </row>
    <row r="39" spans="1:12" ht="35.1" customHeight="1" x14ac:dyDescent="0.25">
      <c r="A39" s="661" t="s">
        <v>515</v>
      </c>
      <c r="B39" s="663" t="s">
        <v>102</v>
      </c>
      <c r="C39" s="668" t="s">
        <v>13</v>
      </c>
      <c r="D39" s="379" t="s">
        <v>225</v>
      </c>
      <c r="E39" s="380"/>
      <c r="F39" s="670"/>
      <c r="G39" s="379" t="s">
        <v>226</v>
      </c>
      <c r="H39" s="380"/>
      <c r="I39" s="670"/>
      <c r="J39" s="379" t="s">
        <v>227</v>
      </c>
      <c r="K39" s="380"/>
      <c r="L39" s="670"/>
    </row>
    <row r="40" spans="1:12" ht="35.1" customHeight="1" thickBot="1" x14ac:dyDescent="0.3">
      <c r="A40" s="662"/>
      <c r="B40" s="664"/>
      <c r="C40" s="669"/>
      <c r="D40" s="108" t="s">
        <v>26</v>
      </c>
      <c r="E40" s="106" t="s">
        <v>28</v>
      </c>
      <c r="F40" s="107" t="s">
        <v>107</v>
      </c>
      <c r="G40" s="108" t="s">
        <v>26</v>
      </c>
      <c r="H40" s="106" t="s">
        <v>28</v>
      </c>
      <c r="I40" s="107" t="s">
        <v>107</v>
      </c>
      <c r="J40" s="108" t="s">
        <v>26</v>
      </c>
      <c r="K40" s="106" t="s">
        <v>28</v>
      </c>
      <c r="L40" s="107" t="s">
        <v>107</v>
      </c>
    </row>
    <row r="41" spans="1:12" ht="91.5" customHeight="1" x14ac:dyDescent="0.25">
      <c r="A41" s="659" t="s">
        <v>334</v>
      </c>
      <c r="B41" s="255" t="s">
        <v>516</v>
      </c>
      <c r="C41" s="660" t="s">
        <v>517</v>
      </c>
      <c r="D41" s="190"/>
      <c r="E41" s="190"/>
      <c r="F41" s="197"/>
      <c r="G41" s="190"/>
      <c r="H41" s="193"/>
      <c r="I41" s="197"/>
      <c r="J41" s="190"/>
      <c r="K41" s="193"/>
      <c r="L41" s="201"/>
    </row>
    <row r="42" spans="1:12" ht="91.5" customHeight="1" x14ac:dyDescent="0.25">
      <c r="A42" s="659"/>
      <c r="B42" s="255" t="s">
        <v>518</v>
      </c>
      <c r="C42" s="660"/>
      <c r="D42" s="190"/>
      <c r="E42" s="190"/>
      <c r="F42" s="197"/>
      <c r="G42" s="190"/>
      <c r="H42" s="193"/>
      <c r="I42" s="197"/>
      <c r="J42" s="190"/>
      <c r="K42" s="193"/>
      <c r="L42" s="201"/>
    </row>
    <row r="43" spans="1:12" ht="91.5" customHeight="1" x14ac:dyDescent="0.25">
      <c r="A43" s="659"/>
      <c r="B43" s="255" t="s">
        <v>519</v>
      </c>
      <c r="C43" s="660"/>
      <c r="D43" s="190"/>
      <c r="E43" s="190"/>
      <c r="F43" s="197"/>
      <c r="G43" s="190"/>
      <c r="H43" s="193"/>
      <c r="I43" s="197"/>
      <c r="J43" s="190"/>
      <c r="K43" s="193"/>
      <c r="L43" s="201"/>
    </row>
    <row r="44" spans="1:12" ht="91.5" customHeight="1" x14ac:dyDescent="0.25">
      <c r="A44" s="659"/>
      <c r="B44" s="255" t="s">
        <v>520</v>
      </c>
      <c r="C44" s="660"/>
      <c r="D44" s="190"/>
      <c r="E44" s="190"/>
      <c r="F44" s="197"/>
      <c r="G44" s="190"/>
      <c r="H44" s="193"/>
      <c r="I44" s="197"/>
      <c r="J44" s="190"/>
      <c r="K44" s="193"/>
      <c r="L44" s="201"/>
    </row>
    <row r="45" spans="1:12" ht="91.5" customHeight="1" x14ac:dyDescent="0.25">
      <c r="A45" s="659"/>
      <c r="B45" s="255" t="s">
        <v>521</v>
      </c>
      <c r="C45" s="256" t="s">
        <v>335</v>
      </c>
      <c r="D45" s="190"/>
      <c r="E45" s="190"/>
      <c r="F45" s="197"/>
      <c r="G45" s="190"/>
      <c r="H45" s="193"/>
      <c r="I45" s="197"/>
      <c r="J45" s="190"/>
      <c r="K45" s="193"/>
      <c r="L45" s="201"/>
    </row>
    <row r="46" spans="1:12" ht="91.5" customHeight="1" x14ac:dyDescent="0.25">
      <c r="A46" s="659" t="s">
        <v>522</v>
      </c>
      <c r="B46" s="255" t="s">
        <v>523</v>
      </c>
      <c r="C46" s="658" t="s">
        <v>359</v>
      </c>
      <c r="D46" s="190"/>
      <c r="E46" s="190"/>
      <c r="F46" s="197"/>
      <c r="G46" s="190"/>
      <c r="H46" s="193"/>
      <c r="I46" s="197"/>
      <c r="J46" s="190"/>
      <c r="K46" s="193"/>
      <c r="L46" s="201"/>
    </row>
    <row r="47" spans="1:12" ht="91.5" customHeight="1" x14ac:dyDescent="0.25">
      <c r="A47" s="659"/>
      <c r="B47" s="255" t="s">
        <v>524</v>
      </c>
      <c r="C47" s="658"/>
      <c r="D47" s="190"/>
      <c r="E47" s="190"/>
      <c r="F47" s="197"/>
      <c r="G47" s="190"/>
      <c r="H47" s="193"/>
      <c r="I47" s="197"/>
      <c r="J47" s="190"/>
      <c r="K47" s="193"/>
      <c r="L47" s="201"/>
    </row>
    <row r="48" spans="1:12" ht="90" customHeight="1" thickBot="1" x14ac:dyDescent="0.3">
      <c r="A48" s="257" t="s">
        <v>525</v>
      </c>
      <c r="B48" s="258" t="s">
        <v>526</v>
      </c>
      <c r="C48" s="259" t="s">
        <v>423</v>
      </c>
      <c r="D48" s="193"/>
      <c r="E48" s="193"/>
      <c r="F48" s="189"/>
      <c r="G48" s="193"/>
      <c r="H48" s="193"/>
      <c r="I48" s="189"/>
      <c r="J48" s="351"/>
      <c r="K48" s="351"/>
      <c r="L48" s="189"/>
    </row>
    <row r="50" spans="1:12" ht="15" thickBot="1" x14ac:dyDescent="0.3"/>
    <row r="51" spans="1:12" ht="35.1" customHeight="1" thickBot="1" x14ac:dyDescent="0.3">
      <c r="A51" s="665" t="s">
        <v>529</v>
      </c>
      <c r="B51" s="666"/>
      <c r="C51" s="666"/>
      <c r="D51" s="666"/>
      <c r="E51" s="666"/>
      <c r="F51" s="666"/>
      <c r="G51" s="666"/>
      <c r="H51" s="666"/>
      <c r="I51" s="666"/>
      <c r="J51" s="666"/>
      <c r="K51" s="666"/>
      <c r="L51" s="667"/>
    </row>
    <row r="52" spans="1:12" ht="35.1" customHeight="1" x14ac:dyDescent="0.25">
      <c r="A52" s="661" t="s">
        <v>515</v>
      </c>
      <c r="B52" s="663" t="s">
        <v>102</v>
      </c>
      <c r="C52" s="668" t="s">
        <v>13</v>
      </c>
      <c r="D52" s="379" t="s">
        <v>228</v>
      </c>
      <c r="E52" s="380"/>
      <c r="F52" s="670"/>
      <c r="G52" s="379" t="s">
        <v>530</v>
      </c>
      <c r="H52" s="380"/>
      <c r="I52" s="670"/>
      <c r="J52" s="379" t="s">
        <v>230</v>
      </c>
      <c r="K52" s="380"/>
      <c r="L52" s="670"/>
    </row>
    <row r="53" spans="1:12" ht="35.1" customHeight="1" thickBot="1" x14ac:dyDescent="0.3">
      <c r="A53" s="662"/>
      <c r="B53" s="664"/>
      <c r="C53" s="669"/>
      <c r="D53" s="108" t="s">
        <v>26</v>
      </c>
      <c r="E53" s="106" t="s">
        <v>28</v>
      </c>
      <c r="F53" s="107" t="s">
        <v>107</v>
      </c>
      <c r="G53" s="108" t="s">
        <v>26</v>
      </c>
      <c r="H53" s="106" t="s">
        <v>28</v>
      </c>
      <c r="I53" s="107" t="s">
        <v>107</v>
      </c>
      <c r="J53" s="108" t="s">
        <v>26</v>
      </c>
      <c r="K53" s="106" t="s">
        <v>28</v>
      </c>
      <c r="L53" s="107" t="s">
        <v>107</v>
      </c>
    </row>
    <row r="54" spans="1:12" ht="91.5" customHeight="1" x14ac:dyDescent="0.25">
      <c r="A54" s="659" t="s">
        <v>334</v>
      </c>
      <c r="B54" s="255" t="s">
        <v>516</v>
      </c>
      <c r="C54" s="660" t="s">
        <v>517</v>
      </c>
      <c r="D54" s="190"/>
      <c r="E54" s="190"/>
      <c r="F54" s="197"/>
      <c r="G54" s="190"/>
      <c r="H54" s="193"/>
      <c r="I54" s="197"/>
      <c r="J54" s="190"/>
      <c r="K54" s="193"/>
      <c r="L54" s="201"/>
    </row>
    <row r="55" spans="1:12" ht="91.5" customHeight="1" x14ac:dyDescent="0.25">
      <c r="A55" s="659"/>
      <c r="B55" s="255" t="s">
        <v>518</v>
      </c>
      <c r="C55" s="660"/>
      <c r="D55" s="190"/>
      <c r="E55" s="190"/>
      <c r="F55" s="197"/>
      <c r="G55" s="190"/>
      <c r="H55" s="193"/>
      <c r="I55" s="197"/>
      <c r="J55" s="190"/>
      <c r="K55" s="193"/>
      <c r="L55" s="201"/>
    </row>
    <row r="56" spans="1:12" ht="91.5" customHeight="1" x14ac:dyDescent="0.25">
      <c r="A56" s="659"/>
      <c r="B56" s="255" t="s">
        <v>519</v>
      </c>
      <c r="C56" s="660"/>
      <c r="D56" s="190"/>
      <c r="E56" s="190"/>
      <c r="F56" s="197"/>
      <c r="G56" s="190"/>
      <c r="H56" s="193"/>
      <c r="I56" s="197"/>
      <c r="J56" s="190"/>
      <c r="K56" s="193"/>
      <c r="L56" s="201"/>
    </row>
    <row r="57" spans="1:12" ht="91.5" customHeight="1" x14ac:dyDescent="0.25">
      <c r="A57" s="659"/>
      <c r="B57" s="255" t="s">
        <v>520</v>
      </c>
      <c r="C57" s="660"/>
      <c r="D57" s="190"/>
      <c r="E57" s="190"/>
      <c r="F57" s="197"/>
      <c r="G57" s="190"/>
      <c r="H57" s="193"/>
      <c r="I57" s="197"/>
      <c r="J57" s="190"/>
      <c r="K57" s="193"/>
      <c r="L57" s="201"/>
    </row>
    <row r="58" spans="1:12" ht="91.5" customHeight="1" x14ac:dyDescent="0.25">
      <c r="A58" s="659"/>
      <c r="B58" s="255" t="s">
        <v>521</v>
      </c>
      <c r="C58" s="256" t="s">
        <v>335</v>
      </c>
      <c r="D58" s="190"/>
      <c r="E58" s="190"/>
      <c r="F58" s="197"/>
      <c r="G58" s="190"/>
      <c r="H58" s="193"/>
      <c r="I58" s="197"/>
      <c r="J58" s="190"/>
      <c r="K58" s="193"/>
      <c r="L58" s="201"/>
    </row>
    <row r="59" spans="1:12" ht="91.5" customHeight="1" x14ac:dyDescent="0.25">
      <c r="A59" s="659" t="s">
        <v>522</v>
      </c>
      <c r="B59" s="255" t="s">
        <v>523</v>
      </c>
      <c r="C59" s="658" t="s">
        <v>359</v>
      </c>
      <c r="D59" s="190"/>
      <c r="E59" s="190"/>
      <c r="F59" s="197"/>
      <c r="G59" s="190"/>
      <c r="H59" s="193"/>
      <c r="I59" s="197"/>
      <c r="J59" s="190"/>
      <c r="K59" s="193"/>
      <c r="L59" s="201"/>
    </row>
    <row r="60" spans="1:12" ht="91.5" customHeight="1" x14ac:dyDescent="0.25">
      <c r="A60" s="659"/>
      <c r="B60" s="255" t="s">
        <v>524</v>
      </c>
      <c r="C60" s="658"/>
      <c r="D60" s="190"/>
      <c r="E60" s="190"/>
      <c r="F60" s="197"/>
      <c r="G60" s="190"/>
      <c r="H60" s="193"/>
      <c r="I60" s="197"/>
      <c r="J60" s="190"/>
      <c r="K60" s="193"/>
      <c r="L60" s="201"/>
    </row>
    <row r="61" spans="1:12" ht="90" customHeight="1" thickBot="1" x14ac:dyDescent="0.3">
      <c r="A61" s="257" t="s">
        <v>525</v>
      </c>
      <c r="B61" s="258" t="s">
        <v>526</v>
      </c>
      <c r="C61" s="259" t="s">
        <v>423</v>
      </c>
      <c r="D61" s="193"/>
      <c r="E61" s="193"/>
      <c r="F61" s="189"/>
      <c r="G61" s="193"/>
      <c r="H61" s="193"/>
      <c r="I61" s="189"/>
      <c r="J61" s="351"/>
      <c r="K61" s="351"/>
      <c r="L61" s="189"/>
    </row>
  </sheetData>
  <mergeCells count="83">
    <mergeCell ref="D28:D31"/>
    <mergeCell ref="D33:D34"/>
    <mergeCell ref="E28:E31"/>
    <mergeCell ref="E33:E34"/>
    <mergeCell ref="J15:J18"/>
    <mergeCell ref="J28:J31"/>
    <mergeCell ref="K15:K18"/>
    <mergeCell ref="J20:J21"/>
    <mergeCell ref="K20:K21"/>
    <mergeCell ref="A20:A21"/>
    <mergeCell ref="C20:C21"/>
    <mergeCell ref="A15:A19"/>
    <mergeCell ref="C15:C18"/>
    <mergeCell ref="H15:H18"/>
    <mergeCell ref="H20:H21"/>
    <mergeCell ref="G15:G18"/>
    <mergeCell ref="G20:G21"/>
    <mergeCell ref="D20:D21"/>
    <mergeCell ref="D15:D18"/>
    <mergeCell ref="B6:I6"/>
    <mergeCell ref="K6:L6"/>
    <mergeCell ref="M6:O6"/>
    <mergeCell ref="A13:A14"/>
    <mergeCell ref="B13:B14"/>
    <mergeCell ref="C13:C14"/>
    <mergeCell ref="A1:A4"/>
    <mergeCell ref="J1:L1"/>
    <mergeCell ref="J2:L2"/>
    <mergeCell ref="J3:L3"/>
    <mergeCell ref="J4:L4"/>
    <mergeCell ref="B1:I1"/>
    <mergeCell ref="B2:I2"/>
    <mergeCell ref="B3:I3"/>
    <mergeCell ref="B4:I4"/>
    <mergeCell ref="A41:A45"/>
    <mergeCell ref="C41:C44"/>
    <mergeCell ref="A46:A47"/>
    <mergeCell ref="M8:O8"/>
    <mergeCell ref="M9:O9"/>
    <mergeCell ref="M10:O10"/>
    <mergeCell ref="D13:F13"/>
    <mergeCell ref="G13:I13"/>
    <mergeCell ref="J13:L13"/>
    <mergeCell ref="A8:A10"/>
    <mergeCell ref="A12:L12"/>
    <mergeCell ref="G26:I26"/>
    <mergeCell ref="B39:B40"/>
    <mergeCell ref="J8:J10"/>
    <mergeCell ref="C39:C40"/>
    <mergeCell ref="D39:F39"/>
    <mergeCell ref="A39:A40"/>
    <mergeCell ref="A25:L25"/>
    <mergeCell ref="A38:L38"/>
    <mergeCell ref="J26:L26"/>
    <mergeCell ref="J39:L39"/>
    <mergeCell ref="B26:B27"/>
    <mergeCell ref="C26:C27"/>
    <mergeCell ref="D26:F26"/>
    <mergeCell ref="A33:A34"/>
    <mergeCell ref="C33:C34"/>
    <mergeCell ref="G39:I39"/>
    <mergeCell ref="A28:A32"/>
    <mergeCell ref="C28:C31"/>
    <mergeCell ref="A26:A27"/>
    <mergeCell ref="G28:G31"/>
    <mergeCell ref="H28:H31"/>
    <mergeCell ref="C46:C47"/>
    <mergeCell ref="A54:A58"/>
    <mergeCell ref="C54:C57"/>
    <mergeCell ref="A59:A60"/>
    <mergeCell ref="C59:C60"/>
    <mergeCell ref="A52:A53"/>
    <mergeCell ref="B52:B53"/>
    <mergeCell ref="A51:L51"/>
    <mergeCell ref="C52:C53"/>
    <mergeCell ref="D52:F52"/>
    <mergeCell ref="G52:I52"/>
    <mergeCell ref="J52:L52"/>
    <mergeCell ref="K28:K31"/>
    <mergeCell ref="G33:G34"/>
    <mergeCell ref="H33:H34"/>
    <mergeCell ref="J33:J34"/>
    <mergeCell ref="K33:K34"/>
  </mergeCells>
  <pageMargins left="0.25" right="0.25" top="0.75" bottom="0.75" header="0.3" footer="0.3"/>
  <pageSetup scale="1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7"/>
  <sheetViews>
    <sheetView topLeftCell="A4" zoomScale="90" zoomScaleNormal="90" zoomScaleSheetLayoutView="110" workbookViewId="0">
      <selection activeCell="I14" sqref="I14"/>
    </sheetView>
  </sheetViews>
  <sheetFormatPr baseColWidth="10" defaultColWidth="11.42578125" defaultRowHeight="15" x14ac:dyDescent="0.25"/>
  <cols>
    <col min="1" max="1" width="15.7109375" style="98" customWidth="1"/>
    <col min="2" max="2" width="35.42578125" style="98" customWidth="1"/>
    <col min="3" max="3" width="27.85546875" style="98" customWidth="1"/>
    <col min="4" max="4" width="12" style="98" customWidth="1"/>
    <col min="5" max="5" width="35" style="98" customWidth="1"/>
    <col min="6" max="6" width="57.7109375" style="98" customWidth="1"/>
    <col min="7" max="7" width="13.7109375" style="98" customWidth="1"/>
    <col min="8" max="8" width="13.42578125" style="98" customWidth="1"/>
    <col min="9" max="9" width="13.7109375" style="99" customWidth="1"/>
    <col min="10" max="10" width="11.42578125" style="99" customWidth="1"/>
    <col min="11" max="11" width="11.42578125" style="99"/>
    <col min="12" max="12" width="10.140625" style="99" customWidth="1"/>
    <col min="13" max="13" width="10.140625" style="98" customWidth="1"/>
    <col min="14" max="14" width="53.42578125" style="98" customWidth="1"/>
    <col min="15" max="16" width="10.140625" style="98" customWidth="1"/>
    <col min="17" max="17" width="57" style="98" customWidth="1"/>
    <col min="18" max="19" width="10.140625" style="98" customWidth="1"/>
    <col min="20" max="20" width="76.28515625" style="98" customWidth="1"/>
    <col min="21" max="22" width="10.140625" style="98" customWidth="1"/>
    <col min="23" max="23" width="99.5703125" style="98" customWidth="1"/>
    <col min="24" max="25" width="10.28515625" style="98" customWidth="1"/>
    <col min="26" max="26" width="12.85546875" style="98" customWidth="1"/>
    <col min="27" max="28" width="10.28515625" style="98" customWidth="1"/>
    <col min="29" max="29" width="12.85546875" style="98" customWidth="1"/>
    <col min="30" max="31" width="10.28515625" style="98" customWidth="1"/>
    <col min="32" max="32" width="13.42578125" style="98" customWidth="1"/>
    <col min="33" max="34" width="10.28515625" style="98" customWidth="1"/>
    <col min="35" max="35" width="13.42578125" style="98" customWidth="1"/>
    <col min="36" max="37" width="10.28515625" style="98" customWidth="1"/>
    <col min="38" max="38" width="13.42578125" style="98" customWidth="1"/>
    <col min="39" max="40" width="10.28515625" style="98" customWidth="1"/>
    <col min="41" max="41" width="13.42578125" style="98" customWidth="1"/>
    <col min="42" max="43" width="10.28515625" style="98" customWidth="1"/>
    <col min="44" max="44" width="12" style="98" customWidth="1"/>
    <col min="45" max="46" width="10.28515625" style="98" customWidth="1"/>
    <col min="47" max="47" width="12.42578125" style="98" customWidth="1"/>
    <col min="48" max="48" width="14" style="98" customWidth="1"/>
    <col min="49" max="50" width="12" style="98" customWidth="1"/>
    <col min="51" max="91" width="11.42578125" style="101"/>
    <col min="92" max="16384" width="11.42578125" style="98"/>
  </cols>
  <sheetData>
    <row r="1" spans="1:91" s="78" customFormat="1" ht="25.5" customHeight="1" thickBot="1" x14ac:dyDescent="0.3">
      <c r="A1" s="463"/>
      <c r="B1" s="717"/>
      <c r="C1" s="722" t="s">
        <v>160</v>
      </c>
      <c r="D1" s="722"/>
      <c r="E1" s="722"/>
      <c r="F1" s="722"/>
      <c r="G1" s="722"/>
      <c r="H1" s="722"/>
      <c r="I1" s="722"/>
      <c r="J1" s="722"/>
      <c r="K1" s="722"/>
      <c r="L1" s="722"/>
      <c r="M1" s="722"/>
      <c r="N1" s="722"/>
      <c r="O1" s="722"/>
      <c r="P1" s="722"/>
      <c r="Q1" s="722"/>
      <c r="R1" s="722"/>
      <c r="S1" s="722"/>
      <c r="T1" s="722"/>
      <c r="U1" s="722"/>
      <c r="V1" s="722"/>
      <c r="W1" s="722"/>
      <c r="X1" s="722"/>
      <c r="Y1" s="722"/>
      <c r="Z1" s="722"/>
      <c r="AA1" s="722"/>
      <c r="AB1" s="722"/>
      <c r="AC1" s="722"/>
      <c r="AD1" s="722"/>
      <c r="AE1" s="722"/>
      <c r="AF1" s="722"/>
      <c r="AG1" s="722"/>
      <c r="AH1" s="722"/>
      <c r="AI1" s="722"/>
      <c r="AJ1" s="722"/>
      <c r="AK1" s="722"/>
      <c r="AL1" s="722"/>
      <c r="AM1" s="722"/>
      <c r="AN1" s="722"/>
      <c r="AO1" s="722"/>
      <c r="AP1" s="722"/>
      <c r="AQ1" s="722"/>
      <c r="AR1" s="722"/>
      <c r="AS1" s="722"/>
      <c r="AT1" s="722"/>
      <c r="AU1" s="722"/>
      <c r="AV1" s="394" t="s">
        <v>161</v>
      </c>
      <c r="AW1" s="395"/>
      <c r="AX1" s="396"/>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94"/>
      <c r="CB1" s="94"/>
      <c r="CC1" s="94"/>
      <c r="CD1" s="94"/>
      <c r="CE1" s="94"/>
      <c r="CF1" s="94"/>
      <c r="CG1" s="94"/>
      <c r="CH1" s="94"/>
      <c r="CI1" s="94"/>
      <c r="CJ1" s="94"/>
      <c r="CK1" s="94"/>
      <c r="CL1" s="94"/>
      <c r="CM1" s="94"/>
    </row>
    <row r="2" spans="1:91" s="78" customFormat="1" ht="25.5" customHeight="1" thickBot="1" x14ac:dyDescent="0.3">
      <c r="A2" s="463"/>
      <c r="B2" s="717"/>
      <c r="C2" s="723" t="s">
        <v>162</v>
      </c>
      <c r="D2" s="723"/>
      <c r="E2" s="723"/>
      <c r="F2" s="723"/>
      <c r="G2" s="723"/>
      <c r="H2" s="723"/>
      <c r="I2" s="723"/>
      <c r="J2" s="723"/>
      <c r="K2" s="723"/>
      <c r="L2" s="723"/>
      <c r="M2" s="723"/>
      <c r="N2" s="723"/>
      <c r="O2" s="723"/>
      <c r="P2" s="723"/>
      <c r="Q2" s="723"/>
      <c r="R2" s="723"/>
      <c r="S2" s="723"/>
      <c r="T2" s="723"/>
      <c r="U2" s="723"/>
      <c r="V2" s="723"/>
      <c r="W2" s="723"/>
      <c r="X2" s="723"/>
      <c r="Y2" s="723"/>
      <c r="Z2" s="723"/>
      <c r="AA2" s="723"/>
      <c r="AB2" s="723"/>
      <c r="AC2" s="723"/>
      <c r="AD2" s="723"/>
      <c r="AE2" s="723"/>
      <c r="AF2" s="723"/>
      <c r="AG2" s="723"/>
      <c r="AH2" s="723"/>
      <c r="AI2" s="723"/>
      <c r="AJ2" s="723"/>
      <c r="AK2" s="723"/>
      <c r="AL2" s="723"/>
      <c r="AM2" s="723"/>
      <c r="AN2" s="723"/>
      <c r="AO2" s="723"/>
      <c r="AP2" s="723"/>
      <c r="AQ2" s="723"/>
      <c r="AR2" s="723"/>
      <c r="AS2" s="723"/>
      <c r="AT2" s="723"/>
      <c r="AU2" s="723"/>
      <c r="AV2" s="394" t="s">
        <v>163</v>
      </c>
      <c r="AW2" s="395"/>
      <c r="AX2" s="396"/>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94"/>
      <c r="CB2" s="94"/>
      <c r="CC2" s="94"/>
      <c r="CD2" s="94"/>
      <c r="CE2" s="94"/>
      <c r="CF2" s="94"/>
      <c r="CG2" s="94"/>
      <c r="CH2" s="94"/>
      <c r="CI2" s="94"/>
      <c r="CJ2" s="94"/>
      <c r="CK2" s="94"/>
      <c r="CL2" s="94"/>
      <c r="CM2" s="94"/>
    </row>
    <row r="3" spans="1:91" s="78" customFormat="1" ht="25.5" customHeight="1" thickBot="1" x14ac:dyDescent="0.3">
      <c r="A3" s="463"/>
      <c r="B3" s="717"/>
      <c r="C3" s="723" t="s">
        <v>0</v>
      </c>
      <c r="D3" s="723"/>
      <c r="E3" s="723"/>
      <c r="F3" s="723"/>
      <c r="G3" s="723"/>
      <c r="H3" s="723"/>
      <c r="I3" s="723"/>
      <c r="J3" s="723"/>
      <c r="K3" s="723"/>
      <c r="L3" s="723"/>
      <c r="M3" s="723"/>
      <c r="N3" s="723"/>
      <c r="O3" s="723"/>
      <c r="P3" s="723"/>
      <c r="Q3" s="723"/>
      <c r="R3" s="723"/>
      <c r="S3" s="723"/>
      <c r="T3" s="723"/>
      <c r="U3" s="723"/>
      <c r="V3" s="723"/>
      <c r="W3" s="723"/>
      <c r="X3" s="723"/>
      <c r="Y3" s="723"/>
      <c r="Z3" s="723"/>
      <c r="AA3" s="723"/>
      <c r="AB3" s="723"/>
      <c r="AC3" s="723"/>
      <c r="AD3" s="723"/>
      <c r="AE3" s="723"/>
      <c r="AF3" s="723"/>
      <c r="AG3" s="723"/>
      <c r="AH3" s="723"/>
      <c r="AI3" s="723"/>
      <c r="AJ3" s="723"/>
      <c r="AK3" s="723"/>
      <c r="AL3" s="723"/>
      <c r="AM3" s="723"/>
      <c r="AN3" s="723"/>
      <c r="AO3" s="723"/>
      <c r="AP3" s="723"/>
      <c r="AQ3" s="723"/>
      <c r="AR3" s="723"/>
      <c r="AS3" s="723"/>
      <c r="AT3" s="723"/>
      <c r="AU3" s="723"/>
      <c r="AV3" s="394" t="s">
        <v>164</v>
      </c>
      <c r="AW3" s="395"/>
      <c r="AX3" s="396"/>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94"/>
      <c r="CB3" s="94"/>
      <c r="CC3" s="94"/>
      <c r="CD3" s="94"/>
      <c r="CE3" s="94"/>
      <c r="CF3" s="94"/>
      <c r="CG3" s="94"/>
      <c r="CH3" s="94"/>
      <c r="CI3" s="94"/>
      <c r="CJ3" s="94"/>
      <c r="CK3" s="94"/>
      <c r="CL3" s="94"/>
      <c r="CM3" s="94"/>
    </row>
    <row r="4" spans="1:91" s="78" customFormat="1" ht="25.5" customHeight="1" thickBot="1" x14ac:dyDescent="0.3">
      <c r="A4" s="464"/>
      <c r="B4" s="718"/>
      <c r="C4" s="719" t="s">
        <v>531</v>
      </c>
      <c r="D4" s="720"/>
      <c r="E4" s="720"/>
      <c r="F4" s="720"/>
      <c r="G4" s="720"/>
      <c r="H4" s="720"/>
      <c r="I4" s="720"/>
      <c r="J4" s="720"/>
      <c r="K4" s="720"/>
      <c r="L4" s="720"/>
      <c r="M4" s="720"/>
      <c r="N4" s="720"/>
      <c r="O4" s="720"/>
      <c r="P4" s="720"/>
      <c r="Q4" s="720"/>
      <c r="R4" s="720"/>
      <c r="S4" s="720"/>
      <c r="T4" s="720"/>
      <c r="U4" s="720"/>
      <c r="V4" s="720"/>
      <c r="W4" s="720"/>
      <c r="X4" s="720"/>
      <c r="Y4" s="720"/>
      <c r="Z4" s="720"/>
      <c r="AA4" s="720"/>
      <c r="AB4" s="720"/>
      <c r="AC4" s="720"/>
      <c r="AD4" s="720"/>
      <c r="AE4" s="720"/>
      <c r="AF4" s="720"/>
      <c r="AG4" s="720"/>
      <c r="AH4" s="720"/>
      <c r="AI4" s="720"/>
      <c r="AJ4" s="720"/>
      <c r="AK4" s="720"/>
      <c r="AL4" s="720"/>
      <c r="AM4" s="720"/>
      <c r="AN4" s="720"/>
      <c r="AO4" s="720"/>
      <c r="AP4" s="720"/>
      <c r="AQ4" s="720"/>
      <c r="AR4" s="720"/>
      <c r="AS4" s="720"/>
      <c r="AT4" s="720"/>
      <c r="AU4" s="721"/>
      <c r="AV4" s="394" t="s">
        <v>532</v>
      </c>
      <c r="AW4" s="395"/>
      <c r="AX4" s="396"/>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94"/>
      <c r="CB4" s="94"/>
      <c r="CC4" s="94"/>
      <c r="CD4" s="94"/>
      <c r="CE4" s="94"/>
      <c r="CF4" s="94"/>
      <c r="CG4" s="94"/>
      <c r="CH4" s="94"/>
      <c r="CI4" s="94"/>
      <c r="CJ4" s="94"/>
      <c r="CK4" s="94"/>
      <c r="CL4" s="94"/>
      <c r="CM4" s="94"/>
    </row>
    <row r="5" spans="1:91" s="78" customFormat="1" ht="11.45" customHeight="1" thickBot="1" x14ac:dyDescent="0.3">
      <c r="A5" s="79"/>
      <c r="B5" s="202"/>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81"/>
      <c r="AW5" s="81"/>
      <c r="AX5" s="81"/>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94"/>
      <c r="CB5" s="94"/>
      <c r="CC5" s="94"/>
      <c r="CD5" s="94"/>
      <c r="CE5" s="94"/>
      <c r="CF5" s="94"/>
      <c r="CG5" s="94"/>
      <c r="CH5" s="94"/>
      <c r="CI5" s="94"/>
      <c r="CJ5" s="94"/>
      <c r="CK5" s="94"/>
      <c r="CL5" s="94"/>
      <c r="CM5" s="94"/>
    </row>
    <row r="6" spans="1:91" s="1" customFormat="1" ht="40.35" customHeight="1" thickBot="1" x14ac:dyDescent="0.3">
      <c r="A6" s="389" t="s">
        <v>167</v>
      </c>
      <c r="B6" s="429"/>
      <c r="C6" s="680" t="s">
        <v>168</v>
      </c>
      <c r="D6" s="681"/>
      <c r="E6" s="681"/>
      <c r="F6" s="681"/>
      <c r="G6" s="681"/>
      <c r="H6" s="681"/>
      <c r="I6" s="681"/>
      <c r="J6" s="681"/>
      <c r="K6" s="682"/>
      <c r="M6" s="160"/>
      <c r="N6" s="182" t="s">
        <v>169</v>
      </c>
      <c r="O6" s="683">
        <v>2024110010316</v>
      </c>
      <c r="P6" s="695"/>
      <c r="Q6" s="684"/>
    </row>
    <row r="7" spans="1:91" s="94" customFormat="1" ht="10.15" customHeight="1" thickBot="1" x14ac:dyDescent="0.3">
      <c r="A7" s="102"/>
      <c r="B7" s="97"/>
      <c r="C7" s="97"/>
      <c r="D7" s="97"/>
      <c r="E7" s="97"/>
      <c r="F7" s="97"/>
      <c r="G7" s="97"/>
      <c r="H7" s="97"/>
      <c r="I7" s="97"/>
      <c r="J7" s="97"/>
      <c r="K7" s="97"/>
      <c r="L7" s="97"/>
      <c r="M7" s="103"/>
      <c r="N7" s="103"/>
      <c r="O7" s="103"/>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row>
    <row r="8" spans="1:91" s="78" customFormat="1" ht="21.75" customHeight="1" x14ac:dyDescent="0.2">
      <c r="A8" s="678" t="s">
        <v>6</v>
      </c>
      <c r="B8" s="678"/>
      <c r="C8" s="135" t="s">
        <v>170</v>
      </c>
      <c r="D8" s="153"/>
      <c r="E8" s="135" t="s">
        <v>171</v>
      </c>
      <c r="F8" s="153"/>
      <c r="G8" s="135" t="s">
        <v>172</v>
      </c>
      <c r="H8" s="153"/>
      <c r="I8" s="156" t="s">
        <v>173</v>
      </c>
      <c r="J8" s="136" t="s">
        <v>174</v>
      </c>
      <c r="K8" s="157"/>
      <c r="L8" s="158"/>
      <c r="M8" s="139"/>
      <c r="N8" s="728" t="s">
        <v>8</v>
      </c>
      <c r="O8" s="729"/>
      <c r="P8" s="730"/>
      <c r="Q8" s="696" t="s">
        <v>175</v>
      </c>
      <c r="R8" s="696"/>
      <c r="S8" s="696"/>
      <c r="T8" s="724"/>
      <c r="U8" s="725"/>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94"/>
      <c r="CB8" s="94"/>
      <c r="CC8" s="94"/>
      <c r="CD8" s="94"/>
      <c r="CE8" s="94"/>
      <c r="CF8" s="94"/>
      <c r="CG8" s="94"/>
      <c r="CH8" s="94"/>
      <c r="CI8" s="94"/>
      <c r="CJ8" s="94"/>
      <c r="CK8" s="94"/>
      <c r="CL8" s="94"/>
      <c r="CM8" s="94"/>
    </row>
    <row r="9" spans="1:91" s="78" customFormat="1" ht="21.75" customHeight="1" x14ac:dyDescent="0.2">
      <c r="A9" s="678"/>
      <c r="B9" s="678"/>
      <c r="C9" s="137" t="s">
        <v>176</v>
      </c>
      <c r="D9" s="138"/>
      <c r="E9" s="135" t="s">
        <v>177</v>
      </c>
      <c r="F9" s="132"/>
      <c r="G9" s="135" t="s">
        <v>178</v>
      </c>
      <c r="H9" s="138"/>
      <c r="I9" s="156" t="s">
        <v>179</v>
      </c>
      <c r="J9" s="136"/>
      <c r="K9" s="157"/>
      <c r="L9" s="158"/>
      <c r="M9" s="139"/>
      <c r="N9" s="731"/>
      <c r="O9" s="732"/>
      <c r="P9" s="733"/>
      <c r="Q9" s="696" t="s">
        <v>180</v>
      </c>
      <c r="R9" s="696"/>
      <c r="S9" s="696"/>
      <c r="T9" s="726"/>
      <c r="U9" s="727"/>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94"/>
      <c r="CB9" s="94"/>
      <c r="CC9" s="94"/>
      <c r="CD9" s="94"/>
      <c r="CE9" s="94"/>
      <c r="CF9" s="94"/>
      <c r="CG9" s="94"/>
      <c r="CH9" s="94"/>
      <c r="CI9" s="94"/>
      <c r="CJ9" s="94"/>
      <c r="CK9" s="94"/>
      <c r="CL9" s="94"/>
      <c r="CM9" s="94"/>
    </row>
    <row r="10" spans="1:91" s="78" customFormat="1" ht="21.75" customHeight="1" x14ac:dyDescent="0.2">
      <c r="A10" s="678"/>
      <c r="B10" s="678"/>
      <c r="C10" s="135" t="s">
        <v>181</v>
      </c>
      <c r="D10" s="132"/>
      <c r="E10" s="135" t="s">
        <v>182</v>
      </c>
      <c r="F10" s="132"/>
      <c r="G10" s="135" t="s">
        <v>183</v>
      </c>
      <c r="H10" s="138"/>
      <c r="I10" s="156" t="s">
        <v>184</v>
      </c>
      <c r="J10" s="136"/>
      <c r="K10" s="157"/>
      <c r="L10" s="158"/>
      <c r="M10" s="139"/>
      <c r="N10" s="734"/>
      <c r="O10" s="735"/>
      <c r="P10" s="736"/>
      <c r="Q10" s="696" t="s">
        <v>185</v>
      </c>
      <c r="R10" s="696"/>
      <c r="S10" s="696"/>
      <c r="T10" s="726" t="s">
        <v>174</v>
      </c>
      <c r="U10" s="727"/>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94"/>
      <c r="CB10" s="94"/>
      <c r="CC10" s="94"/>
      <c r="CD10" s="94"/>
      <c r="CE10" s="94"/>
      <c r="CF10" s="94"/>
      <c r="CG10" s="94"/>
      <c r="CH10" s="94"/>
      <c r="CI10" s="94"/>
      <c r="CJ10" s="94"/>
      <c r="CK10" s="94"/>
      <c r="CL10" s="94"/>
      <c r="CM10" s="94"/>
    </row>
    <row r="11" spans="1:91" s="94" customFormat="1" ht="18" customHeight="1" thickBot="1" x14ac:dyDescent="0.3">
      <c r="I11" s="159"/>
      <c r="J11" s="159"/>
      <c r="K11" s="159"/>
      <c r="L11" s="159"/>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row>
    <row r="12" spans="1:91" ht="23.45" customHeight="1" x14ac:dyDescent="0.25">
      <c r="A12" s="699" t="s">
        <v>123</v>
      </c>
      <c r="B12" s="701" t="s">
        <v>125</v>
      </c>
      <c r="C12" s="703" t="s">
        <v>533</v>
      </c>
      <c r="D12" s="703" t="s">
        <v>129</v>
      </c>
      <c r="E12" s="703" t="s">
        <v>131</v>
      </c>
      <c r="F12" s="703" t="s">
        <v>133</v>
      </c>
      <c r="G12" s="701" t="s">
        <v>135</v>
      </c>
      <c r="H12" s="701" t="s">
        <v>137</v>
      </c>
      <c r="I12" s="705" t="s">
        <v>534</v>
      </c>
      <c r="J12" s="705" t="s">
        <v>535</v>
      </c>
      <c r="K12" s="715" t="s">
        <v>536</v>
      </c>
      <c r="L12" s="707" t="s">
        <v>170</v>
      </c>
      <c r="M12" s="708"/>
      <c r="N12" s="709"/>
      <c r="O12" s="710" t="s">
        <v>171</v>
      </c>
      <c r="P12" s="708"/>
      <c r="Q12" s="709"/>
      <c r="R12" s="710" t="s">
        <v>172</v>
      </c>
      <c r="S12" s="708"/>
      <c r="T12" s="709"/>
      <c r="U12" s="710" t="s">
        <v>173</v>
      </c>
      <c r="V12" s="708"/>
      <c r="W12" s="709"/>
      <c r="X12" s="710" t="s">
        <v>176</v>
      </c>
      <c r="Y12" s="708"/>
      <c r="Z12" s="709"/>
      <c r="AA12" s="710" t="s">
        <v>177</v>
      </c>
      <c r="AB12" s="708"/>
      <c r="AC12" s="709"/>
      <c r="AD12" s="710" t="s">
        <v>178</v>
      </c>
      <c r="AE12" s="708"/>
      <c r="AF12" s="709"/>
      <c r="AG12" s="710" t="s">
        <v>179</v>
      </c>
      <c r="AH12" s="708"/>
      <c r="AI12" s="709"/>
      <c r="AJ12" s="710" t="s">
        <v>181</v>
      </c>
      <c r="AK12" s="708"/>
      <c r="AL12" s="709"/>
      <c r="AM12" s="710" t="s">
        <v>182</v>
      </c>
      <c r="AN12" s="708"/>
      <c r="AO12" s="709"/>
      <c r="AP12" s="710" t="s">
        <v>183</v>
      </c>
      <c r="AQ12" s="708"/>
      <c r="AR12" s="709"/>
      <c r="AS12" s="710" t="s">
        <v>184</v>
      </c>
      <c r="AT12" s="708"/>
      <c r="AU12" s="709"/>
      <c r="AV12" s="713" t="s">
        <v>537</v>
      </c>
      <c r="AW12" s="697" t="s">
        <v>538</v>
      </c>
      <c r="AX12" s="711"/>
      <c r="AY12" s="712"/>
      <c r="AZ12" s="712"/>
      <c r="BA12" s="712"/>
      <c r="BB12" s="712"/>
      <c r="BC12" s="712"/>
      <c r="BD12" s="712"/>
      <c r="BE12" s="712"/>
      <c r="BF12" s="712"/>
      <c r="BG12" s="712"/>
    </row>
    <row r="13" spans="1:91" s="99" customFormat="1" ht="36.75" customHeight="1" thickBot="1" x14ac:dyDescent="0.3">
      <c r="A13" s="700"/>
      <c r="B13" s="702"/>
      <c r="C13" s="704"/>
      <c r="D13" s="704"/>
      <c r="E13" s="704"/>
      <c r="F13" s="704"/>
      <c r="G13" s="702"/>
      <c r="H13" s="702"/>
      <c r="I13" s="706"/>
      <c r="J13" s="706"/>
      <c r="K13" s="716"/>
      <c r="L13" s="140" t="s">
        <v>539</v>
      </c>
      <c r="M13" s="133" t="s">
        <v>540</v>
      </c>
      <c r="N13" s="133" t="s">
        <v>148</v>
      </c>
      <c r="O13" s="140" t="s">
        <v>539</v>
      </c>
      <c r="P13" s="133" t="s">
        <v>540</v>
      </c>
      <c r="Q13" s="133" t="s">
        <v>148</v>
      </c>
      <c r="R13" s="140" t="s">
        <v>539</v>
      </c>
      <c r="S13" s="133" t="s">
        <v>540</v>
      </c>
      <c r="T13" s="133" t="s">
        <v>148</v>
      </c>
      <c r="U13" s="140" t="s">
        <v>539</v>
      </c>
      <c r="V13" s="133" t="s">
        <v>540</v>
      </c>
      <c r="W13" s="133" t="s">
        <v>148</v>
      </c>
      <c r="X13" s="140" t="s">
        <v>539</v>
      </c>
      <c r="Y13" s="133" t="s">
        <v>540</v>
      </c>
      <c r="Z13" s="133" t="s">
        <v>148</v>
      </c>
      <c r="AA13" s="140" t="s">
        <v>539</v>
      </c>
      <c r="AB13" s="133" t="s">
        <v>540</v>
      </c>
      <c r="AC13" s="133" t="s">
        <v>148</v>
      </c>
      <c r="AD13" s="140" t="s">
        <v>539</v>
      </c>
      <c r="AE13" s="133" t="s">
        <v>540</v>
      </c>
      <c r="AF13" s="133" t="s">
        <v>148</v>
      </c>
      <c r="AG13" s="140" t="s">
        <v>539</v>
      </c>
      <c r="AH13" s="133" t="s">
        <v>540</v>
      </c>
      <c r="AI13" s="133" t="s">
        <v>148</v>
      </c>
      <c r="AJ13" s="140" t="s">
        <v>539</v>
      </c>
      <c r="AK13" s="133" t="s">
        <v>540</v>
      </c>
      <c r="AL13" s="133" t="s">
        <v>148</v>
      </c>
      <c r="AM13" s="140" t="s">
        <v>539</v>
      </c>
      <c r="AN13" s="133" t="s">
        <v>540</v>
      </c>
      <c r="AO13" s="133" t="s">
        <v>148</v>
      </c>
      <c r="AP13" s="140" t="s">
        <v>539</v>
      </c>
      <c r="AQ13" s="133" t="s">
        <v>540</v>
      </c>
      <c r="AR13" s="133" t="s">
        <v>148</v>
      </c>
      <c r="AS13" s="140" t="s">
        <v>539</v>
      </c>
      <c r="AT13" s="133" t="s">
        <v>540</v>
      </c>
      <c r="AU13" s="133" t="s">
        <v>148</v>
      </c>
      <c r="AV13" s="714"/>
      <c r="AW13" s="698"/>
      <c r="AX13" s="711"/>
      <c r="AY13" s="712"/>
      <c r="AZ13" s="712"/>
      <c r="BA13" s="712"/>
      <c r="BB13" s="712"/>
      <c r="BC13" s="712"/>
      <c r="BD13" s="712"/>
      <c r="BE13" s="712"/>
      <c r="BF13" s="712"/>
      <c r="BG13" s="712"/>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row>
    <row r="14" spans="1:91" ht="207" customHeight="1" x14ac:dyDescent="0.25">
      <c r="A14" s="176">
        <v>11</v>
      </c>
      <c r="B14" s="177" t="s">
        <v>541</v>
      </c>
      <c r="C14" s="177" t="s">
        <v>542</v>
      </c>
      <c r="D14" s="178">
        <v>25</v>
      </c>
      <c r="E14" s="177" t="s">
        <v>543</v>
      </c>
      <c r="F14" s="177" t="s">
        <v>544</v>
      </c>
      <c r="G14" s="178" t="s">
        <v>545</v>
      </c>
      <c r="H14" s="178" t="s">
        <v>546</v>
      </c>
      <c r="I14" s="265">
        <v>100</v>
      </c>
      <c r="J14" s="265">
        <v>100</v>
      </c>
      <c r="K14" s="266">
        <v>100</v>
      </c>
      <c r="L14" s="352" t="s">
        <v>240</v>
      </c>
      <c r="M14" s="352" t="s">
        <v>240</v>
      </c>
      <c r="N14" s="353" t="s">
        <v>547</v>
      </c>
      <c r="O14" s="352" t="s">
        <v>240</v>
      </c>
      <c r="P14" s="352" t="s">
        <v>240</v>
      </c>
      <c r="Q14" s="354" t="s">
        <v>548</v>
      </c>
      <c r="R14" s="352" t="s">
        <v>240</v>
      </c>
      <c r="S14" s="352" t="s">
        <v>240</v>
      </c>
      <c r="T14" s="354" t="s">
        <v>549</v>
      </c>
      <c r="U14" s="352" t="s">
        <v>240</v>
      </c>
      <c r="V14" s="352" t="s">
        <v>240</v>
      </c>
      <c r="W14" s="364" t="s">
        <v>614</v>
      </c>
      <c r="X14" s="352" t="s">
        <v>240</v>
      </c>
      <c r="Y14" s="267"/>
      <c r="Z14" s="267"/>
      <c r="AA14" s="352" t="s">
        <v>240</v>
      </c>
      <c r="AB14" s="267"/>
      <c r="AC14" s="267"/>
      <c r="AD14" s="352" t="s">
        <v>240</v>
      </c>
      <c r="AE14" s="267"/>
      <c r="AF14" s="267"/>
      <c r="AG14" s="352" t="s">
        <v>240</v>
      </c>
      <c r="AH14" s="267"/>
      <c r="AI14" s="267"/>
      <c r="AJ14" s="352" t="s">
        <v>240</v>
      </c>
      <c r="AK14" s="267"/>
      <c r="AL14" s="267"/>
      <c r="AM14" s="352" t="s">
        <v>240</v>
      </c>
      <c r="AN14" s="268"/>
      <c r="AO14" s="268"/>
      <c r="AP14" s="352" t="s">
        <v>240</v>
      </c>
      <c r="AQ14" s="268"/>
      <c r="AR14" s="268"/>
      <c r="AS14" s="352">
        <v>1</v>
      </c>
      <c r="AT14" s="268"/>
      <c r="AU14" s="268"/>
      <c r="AV14" s="269">
        <f>+AS14</f>
        <v>1</v>
      </c>
      <c r="AW14" s="134">
        <f>+AT14</f>
        <v>0</v>
      </c>
      <c r="AX14" s="101"/>
    </row>
    <row r="15" spans="1:91" ht="201.75" customHeight="1" x14ac:dyDescent="0.25">
      <c r="A15" s="176">
        <v>11</v>
      </c>
      <c r="B15" s="177" t="s">
        <v>541</v>
      </c>
      <c r="C15" s="177" t="s">
        <v>550</v>
      </c>
      <c r="D15" s="178">
        <v>26</v>
      </c>
      <c r="E15" s="177" t="s">
        <v>551</v>
      </c>
      <c r="F15" s="177" t="s">
        <v>521</v>
      </c>
      <c r="G15" s="178" t="s">
        <v>545</v>
      </c>
      <c r="H15" s="178" t="s">
        <v>546</v>
      </c>
      <c r="I15" s="265">
        <v>100</v>
      </c>
      <c r="J15" s="265">
        <v>100</v>
      </c>
      <c r="K15" s="266">
        <v>100</v>
      </c>
      <c r="L15" s="355" t="s">
        <v>240</v>
      </c>
      <c r="M15" s="355" t="s">
        <v>240</v>
      </c>
      <c r="N15" s="353" t="s">
        <v>552</v>
      </c>
      <c r="O15" s="355" t="s">
        <v>240</v>
      </c>
      <c r="P15" s="355" t="s">
        <v>240</v>
      </c>
      <c r="Q15" s="354" t="s">
        <v>553</v>
      </c>
      <c r="R15" s="355" t="s">
        <v>240</v>
      </c>
      <c r="S15" s="355" t="s">
        <v>240</v>
      </c>
      <c r="T15" s="354" t="s">
        <v>554</v>
      </c>
      <c r="U15" s="355" t="s">
        <v>240</v>
      </c>
      <c r="V15" s="352" t="s">
        <v>240</v>
      </c>
      <c r="W15" s="334" t="s">
        <v>555</v>
      </c>
      <c r="X15" s="355" t="s">
        <v>240</v>
      </c>
      <c r="Y15" s="267"/>
      <c r="Z15" s="267"/>
      <c r="AA15" s="355" t="s">
        <v>240</v>
      </c>
      <c r="AB15" s="267"/>
      <c r="AC15" s="267"/>
      <c r="AD15" s="355" t="s">
        <v>240</v>
      </c>
      <c r="AE15" s="267"/>
      <c r="AF15" s="267"/>
      <c r="AG15" s="355" t="s">
        <v>240</v>
      </c>
      <c r="AH15" s="267"/>
      <c r="AI15" s="267"/>
      <c r="AJ15" s="355" t="s">
        <v>240</v>
      </c>
      <c r="AK15" s="267"/>
      <c r="AL15" s="267"/>
      <c r="AM15" s="355" t="s">
        <v>240</v>
      </c>
      <c r="AN15" s="268"/>
      <c r="AO15" s="268"/>
      <c r="AP15" s="355" t="s">
        <v>240</v>
      </c>
      <c r="AQ15" s="268"/>
      <c r="AR15" s="268"/>
      <c r="AS15" s="352">
        <v>1</v>
      </c>
      <c r="AT15" s="268"/>
      <c r="AU15" s="268"/>
      <c r="AV15" s="269">
        <f>+AS15</f>
        <v>1</v>
      </c>
      <c r="AW15" s="134">
        <f>+AT15</f>
        <v>0</v>
      </c>
      <c r="AX15" s="101"/>
    </row>
    <row r="16" spans="1:91" ht="181.5" customHeight="1" x14ac:dyDescent="0.25">
      <c r="A16" s="176">
        <v>11</v>
      </c>
      <c r="B16" s="177" t="s">
        <v>541</v>
      </c>
      <c r="C16" s="177" t="s">
        <v>556</v>
      </c>
      <c r="D16" s="178">
        <v>27</v>
      </c>
      <c r="E16" s="177" t="s">
        <v>557</v>
      </c>
      <c r="F16" s="177" t="s">
        <v>521</v>
      </c>
      <c r="G16" s="178" t="s">
        <v>558</v>
      </c>
      <c r="H16" s="178" t="s">
        <v>546</v>
      </c>
      <c r="I16" s="265">
        <v>90</v>
      </c>
      <c r="J16" s="265">
        <v>95</v>
      </c>
      <c r="K16" s="330">
        <v>91.5</v>
      </c>
      <c r="L16" s="355" t="s">
        <v>240</v>
      </c>
      <c r="M16" s="355" t="s">
        <v>240</v>
      </c>
      <c r="N16" s="353" t="s">
        <v>559</v>
      </c>
      <c r="O16" s="355" t="s">
        <v>240</v>
      </c>
      <c r="P16" s="355" t="s">
        <v>240</v>
      </c>
      <c r="Q16" s="354" t="s">
        <v>560</v>
      </c>
      <c r="R16" s="355" t="s">
        <v>240</v>
      </c>
      <c r="S16" s="355" t="s">
        <v>240</v>
      </c>
      <c r="T16" s="334" t="s">
        <v>561</v>
      </c>
      <c r="U16" s="355" t="s">
        <v>240</v>
      </c>
      <c r="V16" s="352" t="s">
        <v>240</v>
      </c>
      <c r="W16" s="334" t="s">
        <v>562</v>
      </c>
      <c r="X16" s="355" t="s">
        <v>240</v>
      </c>
      <c r="Y16" s="267"/>
      <c r="Z16" s="267"/>
      <c r="AA16" s="355" t="s">
        <v>240</v>
      </c>
      <c r="AB16" s="267"/>
      <c r="AC16" s="267"/>
      <c r="AD16" s="355" t="s">
        <v>240</v>
      </c>
      <c r="AE16" s="267"/>
      <c r="AF16" s="267"/>
      <c r="AG16" s="355" t="s">
        <v>240</v>
      </c>
      <c r="AH16" s="267"/>
      <c r="AI16" s="267"/>
      <c r="AJ16" s="355" t="s">
        <v>240</v>
      </c>
      <c r="AK16" s="267"/>
      <c r="AL16" s="267"/>
      <c r="AM16" s="355" t="s">
        <v>240</v>
      </c>
      <c r="AN16" s="268"/>
      <c r="AO16" s="268"/>
      <c r="AP16" s="355" t="s">
        <v>240</v>
      </c>
      <c r="AQ16" s="268"/>
      <c r="AR16" s="268"/>
      <c r="AS16" s="331">
        <v>91.5</v>
      </c>
      <c r="AT16" s="268"/>
      <c r="AU16" s="268"/>
      <c r="AV16" s="331">
        <v>91.5</v>
      </c>
      <c r="AW16" s="332">
        <f>+AT16</f>
        <v>0</v>
      </c>
      <c r="AX16" s="101"/>
    </row>
    <row r="17" spans="1:50" ht="141" customHeight="1" x14ac:dyDescent="0.25">
      <c r="A17" s="321">
        <v>10</v>
      </c>
      <c r="B17" s="322" t="s">
        <v>563</v>
      </c>
      <c r="C17" s="323" t="s">
        <v>564</v>
      </c>
      <c r="D17" s="324">
        <v>49</v>
      </c>
      <c r="E17" s="322" t="s">
        <v>565</v>
      </c>
      <c r="F17" s="322" t="s">
        <v>566</v>
      </c>
      <c r="G17" s="324" t="s">
        <v>545</v>
      </c>
      <c r="H17" s="324" t="s">
        <v>546</v>
      </c>
      <c r="I17" s="325" t="s">
        <v>240</v>
      </c>
      <c r="J17" s="325" t="s">
        <v>240</v>
      </c>
      <c r="K17" s="326">
        <v>100</v>
      </c>
      <c r="L17" s="356" t="s">
        <v>240</v>
      </c>
      <c r="M17" s="356" t="s">
        <v>240</v>
      </c>
      <c r="N17" s="357" t="s">
        <v>567</v>
      </c>
      <c r="O17" s="356" t="s">
        <v>240</v>
      </c>
      <c r="P17" s="356" t="s">
        <v>240</v>
      </c>
      <c r="Q17" s="358" t="s">
        <v>568</v>
      </c>
      <c r="R17" s="356" t="s">
        <v>240</v>
      </c>
      <c r="S17" s="356" t="s">
        <v>240</v>
      </c>
      <c r="T17" s="358" t="s">
        <v>569</v>
      </c>
      <c r="U17" s="356" t="s">
        <v>240</v>
      </c>
      <c r="V17" s="352" t="s">
        <v>240</v>
      </c>
      <c r="W17" s="342" t="s">
        <v>570</v>
      </c>
      <c r="X17" s="356" t="s">
        <v>240</v>
      </c>
      <c r="Y17" s="327"/>
      <c r="Z17" s="327"/>
      <c r="AA17" s="328">
        <v>100</v>
      </c>
      <c r="AB17" s="327"/>
      <c r="AC17" s="327"/>
      <c r="AD17" s="356" t="s">
        <v>240</v>
      </c>
      <c r="AE17" s="327"/>
      <c r="AF17" s="327"/>
      <c r="AG17" s="356" t="s">
        <v>240</v>
      </c>
      <c r="AH17" s="327"/>
      <c r="AI17" s="327"/>
      <c r="AJ17" s="356" t="s">
        <v>240</v>
      </c>
      <c r="AK17" s="327"/>
      <c r="AL17" s="327"/>
      <c r="AM17" s="356" t="s">
        <v>240</v>
      </c>
      <c r="AN17" s="329"/>
      <c r="AO17" s="329"/>
      <c r="AP17" s="356" t="s">
        <v>240</v>
      </c>
      <c r="AQ17" s="329"/>
      <c r="AR17" s="329"/>
      <c r="AS17" s="328">
        <v>100</v>
      </c>
      <c r="AT17" s="329"/>
      <c r="AU17" s="329"/>
      <c r="AV17" s="328">
        <v>100</v>
      </c>
      <c r="AW17" s="264"/>
      <c r="AX17" s="101"/>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pageSetup paperSize="9" scale="1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pageSetUpPr fitToPage="1"/>
  </sheetPr>
  <dimension ref="A1:BJ68"/>
  <sheetViews>
    <sheetView view="pageBreakPreview" topLeftCell="A3" zoomScale="20" zoomScaleNormal="55" zoomScaleSheetLayoutView="20" workbookViewId="0">
      <selection activeCell="Q55" sqref="Q55"/>
    </sheetView>
  </sheetViews>
  <sheetFormatPr baseColWidth="10" defaultColWidth="10.85546875" defaultRowHeight="14.25" x14ac:dyDescent="0.25"/>
  <cols>
    <col min="1" max="1" width="25.42578125" style="76" customWidth="1"/>
    <col min="2" max="2" width="29.85546875" style="76" customWidth="1"/>
    <col min="3" max="3" width="21.42578125" style="76" customWidth="1"/>
    <col min="4" max="4" width="21.7109375" style="76" customWidth="1"/>
    <col min="5" max="5" width="20.7109375" style="76" bestFit="1" customWidth="1"/>
    <col min="6" max="6" width="21.85546875" style="76" customWidth="1"/>
    <col min="7" max="7" width="20.7109375" style="76" bestFit="1" customWidth="1"/>
    <col min="8" max="8" width="21.42578125" style="76" customWidth="1"/>
    <col min="9" max="9" width="20.7109375" style="76" bestFit="1" customWidth="1"/>
    <col min="10" max="10" width="22.28515625" style="76" customWidth="1"/>
    <col min="11" max="11" width="20.7109375" style="76" bestFit="1" customWidth="1"/>
    <col min="12" max="12" width="23" style="76" customWidth="1"/>
    <col min="13" max="13" width="20.7109375" style="76" bestFit="1" customWidth="1"/>
    <col min="14" max="14" width="22.28515625" style="76" customWidth="1"/>
    <col min="15" max="15" width="20.7109375" style="76" bestFit="1" customWidth="1"/>
    <col min="16" max="17" width="20.42578125" style="76" customWidth="1"/>
    <col min="18" max="18" width="17.28515625" style="76" bestFit="1" customWidth="1"/>
    <col min="19" max="19" width="20.7109375" style="76" bestFit="1" customWidth="1"/>
    <col min="20" max="20" width="21.140625" style="76" customWidth="1"/>
    <col min="21" max="21" width="20.7109375" style="76" bestFit="1" customWidth="1"/>
    <col min="22" max="22" width="19.85546875" style="76" bestFit="1" customWidth="1"/>
    <col min="23" max="23" width="21.85546875" style="76" customWidth="1"/>
    <col min="24" max="24" width="17.28515625" style="76" bestFit="1" customWidth="1"/>
    <col min="25" max="25" width="20.7109375" style="76" bestFit="1" customWidth="1"/>
    <col min="26" max="26" width="20.42578125" style="76" customWidth="1"/>
    <col min="27" max="27" width="17.42578125" style="76" customWidth="1"/>
    <col min="28" max="28" width="19.85546875" style="76" bestFit="1" customWidth="1"/>
    <col min="29" max="29" width="22.85546875" style="76" customWidth="1"/>
    <col min="30" max="30" width="17" style="76" customWidth="1"/>
    <col min="31" max="31" width="19.85546875" style="76" bestFit="1" customWidth="1"/>
    <col min="32" max="32" width="22" style="76" customWidth="1"/>
    <col min="33" max="36" width="20.42578125" style="76" bestFit="1" customWidth="1"/>
    <col min="37" max="16384" width="10.85546875" style="76"/>
  </cols>
  <sheetData>
    <row r="1" spans="1:62" s="1" customFormat="1" ht="20.25" customHeight="1" x14ac:dyDescent="0.25">
      <c r="A1" s="643"/>
      <c r="B1" s="761" t="s">
        <v>571</v>
      </c>
      <c r="C1" s="762"/>
      <c r="D1" s="762"/>
      <c r="E1" s="762"/>
      <c r="F1" s="762"/>
      <c r="G1" s="762"/>
      <c r="H1" s="762"/>
      <c r="I1" s="762"/>
      <c r="J1" s="762"/>
      <c r="K1" s="762"/>
      <c r="L1" s="762"/>
      <c r="M1" s="762"/>
      <c r="N1" s="762"/>
      <c r="O1" s="762"/>
      <c r="P1" s="762"/>
      <c r="Q1" s="762"/>
      <c r="R1" s="762"/>
      <c r="S1" s="762"/>
      <c r="T1" s="762"/>
      <c r="U1" s="762"/>
      <c r="V1" s="762"/>
      <c r="W1" s="762"/>
      <c r="X1" s="762"/>
      <c r="Y1" s="762"/>
      <c r="Z1" s="762"/>
      <c r="AA1" s="762"/>
      <c r="AB1" s="762"/>
      <c r="AC1" s="762"/>
      <c r="AD1" s="762"/>
      <c r="AE1" s="762"/>
      <c r="AF1" s="763"/>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row>
    <row r="2" spans="1:62" s="1" customFormat="1" ht="18.75" customHeight="1" x14ac:dyDescent="0.25">
      <c r="A2" s="644"/>
      <c r="B2" s="764"/>
      <c r="C2" s="765"/>
      <c r="D2" s="765"/>
      <c r="E2" s="765"/>
      <c r="F2" s="765"/>
      <c r="G2" s="765"/>
      <c r="H2" s="765"/>
      <c r="I2" s="765"/>
      <c r="J2" s="765"/>
      <c r="K2" s="765"/>
      <c r="L2" s="765"/>
      <c r="M2" s="765"/>
      <c r="N2" s="765"/>
      <c r="O2" s="765"/>
      <c r="P2" s="765"/>
      <c r="Q2" s="765"/>
      <c r="R2" s="765"/>
      <c r="S2" s="765"/>
      <c r="T2" s="765"/>
      <c r="U2" s="765"/>
      <c r="V2" s="765"/>
      <c r="W2" s="765"/>
      <c r="X2" s="765"/>
      <c r="Y2" s="765"/>
      <c r="Z2" s="765"/>
      <c r="AA2" s="765"/>
      <c r="AB2" s="765"/>
      <c r="AC2" s="765"/>
      <c r="AD2" s="765"/>
      <c r="AE2" s="765"/>
      <c r="AF2" s="76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row>
    <row r="3" spans="1:62" s="1" customFormat="1" ht="14.25" customHeight="1" x14ac:dyDescent="0.25">
      <c r="A3" s="644"/>
      <c r="B3" s="764"/>
      <c r="C3" s="765"/>
      <c r="D3" s="765"/>
      <c r="E3" s="765"/>
      <c r="F3" s="765"/>
      <c r="G3" s="765"/>
      <c r="H3" s="765"/>
      <c r="I3" s="765"/>
      <c r="J3" s="765"/>
      <c r="K3" s="765"/>
      <c r="L3" s="765"/>
      <c r="M3" s="765"/>
      <c r="N3" s="765"/>
      <c r="O3" s="765"/>
      <c r="P3" s="765"/>
      <c r="Q3" s="765"/>
      <c r="R3" s="765"/>
      <c r="S3" s="765"/>
      <c r="T3" s="765"/>
      <c r="U3" s="765"/>
      <c r="V3" s="765"/>
      <c r="W3" s="765"/>
      <c r="X3" s="765"/>
      <c r="Y3" s="765"/>
      <c r="Z3" s="765"/>
      <c r="AA3" s="765"/>
      <c r="AB3" s="765"/>
      <c r="AC3" s="765"/>
      <c r="AD3" s="765"/>
      <c r="AE3" s="765"/>
      <c r="AF3" s="76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row>
    <row r="4" spans="1:62" s="1" customFormat="1" ht="33" customHeight="1" thickBot="1" x14ac:dyDescent="0.3">
      <c r="A4" s="645"/>
      <c r="B4" s="767"/>
      <c r="C4" s="768"/>
      <c r="D4" s="768"/>
      <c r="E4" s="768"/>
      <c r="F4" s="768"/>
      <c r="G4" s="768"/>
      <c r="H4" s="768"/>
      <c r="I4" s="768"/>
      <c r="J4" s="768"/>
      <c r="K4" s="768"/>
      <c r="L4" s="768"/>
      <c r="M4" s="768"/>
      <c r="N4" s="768"/>
      <c r="O4" s="768"/>
      <c r="P4" s="768"/>
      <c r="Q4" s="768"/>
      <c r="R4" s="768"/>
      <c r="S4" s="768"/>
      <c r="T4" s="768"/>
      <c r="U4" s="768"/>
      <c r="V4" s="768"/>
      <c r="W4" s="768"/>
      <c r="X4" s="768"/>
      <c r="Y4" s="768"/>
      <c r="Z4" s="768"/>
      <c r="AA4" s="768"/>
      <c r="AB4" s="768"/>
      <c r="AC4" s="768"/>
      <c r="AD4" s="768"/>
      <c r="AE4" s="768"/>
      <c r="AF4" s="769"/>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row>
    <row r="5" spans="1:62" s="1" customFormat="1" ht="15" x14ac:dyDescent="0.25">
      <c r="B5" s="92"/>
      <c r="C5" s="92"/>
      <c r="D5" s="92"/>
      <c r="E5" s="92"/>
      <c r="F5" s="92"/>
      <c r="G5" s="92"/>
      <c r="H5" s="92"/>
      <c r="I5" s="92"/>
      <c r="J5" s="92"/>
      <c r="K5" s="91"/>
      <c r="L5" s="91"/>
      <c r="M5" s="91"/>
      <c r="N5" s="91"/>
      <c r="O5" s="91"/>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row>
    <row r="6" spans="1:62" s="1" customFormat="1" ht="9" customHeight="1" x14ac:dyDescent="0.25">
      <c r="A6" s="5"/>
      <c r="B6" s="92"/>
      <c r="C6" s="92"/>
      <c r="D6" s="92"/>
      <c r="E6" s="92"/>
      <c r="F6" s="92"/>
      <c r="G6" s="92"/>
      <c r="H6" s="92"/>
      <c r="I6" s="92"/>
      <c r="J6" s="92"/>
      <c r="K6" s="92"/>
      <c r="L6" s="92"/>
      <c r="M6" s="92"/>
      <c r="N6" s="92"/>
      <c r="O6" s="92"/>
      <c r="P6" s="2"/>
      <c r="Q6" s="2"/>
      <c r="R6" s="3"/>
      <c r="S6" s="3"/>
      <c r="T6" s="2"/>
      <c r="U6" s="2"/>
      <c r="V6" s="2"/>
      <c r="W6" s="76"/>
      <c r="X6" s="4"/>
      <c r="Y6" s="4"/>
      <c r="Z6" s="4"/>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row>
    <row r="7" spans="1:62" s="1" customFormat="1" ht="15" customHeight="1" thickBot="1" x14ac:dyDescent="0.3">
      <c r="A7" s="6"/>
      <c r="B7" s="92"/>
      <c r="C7" s="92"/>
      <c r="D7" s="92"/>
      <c r="E7" s="92"/>
      <c r="F7" s="92"/>
      <c r="G7" s="92"/>
      <c r="H7" s="92"/>
      <c r="I7" s="92"/>
      <c r="J7" s="92"/>
      <c r="K7" s="92"/>
      <c r="L7" s="92"/>
      <c r="M7" s="92"/>
      <c r="N7" s="92"/>
      <c r="O7" s="92"/>
      <c r="P7" s="2"/>
      <c r="Q7" s="2"/>
      <c r="R7" s="3"/>
      <c r="S7" s="3"/>
      <c r="T7" s="2"/>
      <c r="U7" s="2"/>
      <c r="V7" s="2"/>
      <c r="W7" s="76"/>
      <c r="X7" s="4"/>
      <c r="Y7" s="4"/>
      <c r="Z7" s="117"/>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row>
    <row r="8" spans="1:62" s="1" customFormat="1" ht="15" customHeight="1" thickBot="1" x14ac:dyDescent="0.3">
      <c r="A8" s="628" t="s">
        <v>4</v>
      </c>
      <c r="B8" s="737" t="s">
        <v>168</v>
      </c>
      <c r="C8" s="738"/>
      <c r="D8" s="738"/>
      <c r="E8" s="738"/>
      <c r="F8" s="738"/>
      <c r="G8" s="738"/>
      <c r="H8" s="738"/>
      <c r="I8" s="738"/>
      <c r="J8" s="738"/>
      <c r="K8" s="738"/>
      <c r="L8" s="738"/>
      <c r="M8" s="738"/>
      <c r="N8" s="738"/>
      <c r="O8" s="738"/>
      <c r="P8" s="738"/>
      <c r="Q8" s="738"/>
      <c r="R8" s="738"/>
      <c r="S8" s="738"/>
      <c r="T8" s="738"/>
      <c r="U8" s="738"/>
      <c r="V8" s="738"/>
      <c r="W8" s="738"/>
      <c r="X8" s="738"/>
      <c r="Y8" s="738"/>
      <c r="Z8" s="738"/>
      <c r="AA8" s="743" t="s">
        <v>169</v>
      </c>
      <c r="AB8" s="772"/>
      <c r="AC8" s="770" t="s">
        <v>466</v>
      </c>
      <c r="AD8" s="771"/>
      <c r="AE8" s="394" t="s">
        <v>161</v>
      </c>
      <c r="AF8" s="39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row>
    <row r="9" spans="1:62" s="1" customFormat="1" ht="15" customHeight="1" thickBot="1" x14ac:dyDescent="0.3">
      <c r="A9" s="629"/>
      <c r="B9" s="739"/>
      <c r="C9" s="740"/>
      <c r="D9" s="740"/>
      <c r="E9" s="740"/>
      <c r="F9" s="740"/>
      <c r="G9" s="740"/>
      <c r="H9" s="740"/>
      <c r="I9" s="740"/>
      <c r="J9" s="740"/>
      <c r="K9" s="740"/>
      <c r="L9" s="740"/>
      <c r="M9" s="740"/>
      <c r="N9" s="740"/>
      <c r="O9" s="740"/>
      <c r="P9" s="740"/>
      <c r="Q9" s="740"/>
      <c r="R9" s="740"/>
      <c r="S9" s="740"/>
      <c r="T9" s="740"/>
      <c r="U9" s="740"/>
      <c r="V9" s="740"/>
      <c r="W9" s="740"/>
      <c r="X9" s="740"/>
      <c r="Y9" s="740"/>
      <c r="Z9" s="740"/>
      <c r="AA9" s="744"/>
      <c r="AB9" s="773"/>
      <c r="AC9" s="770" t="s">
        <v>467</v>
      </c>
      <c r="AD9" s="771"/>
      <c r="AE9" s="394" t="s">
        <v>163</v>
      </c>
      <c r="AF9" s="39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row>
    <row r="10" spans="1:62" s="1" customFormat="1" ht="15" customHeight="1" thickBot="1" x14ac:dyDescent="0.3">
      <c r="A10" s="629"/>
      <c r="B10" s="739"/>
      <c r="C10" s="740"/>
      <c r="D10" s="740"/>
      <c r="E10" s="740"/>
      <c r="F10" s="740"/>
      <c r="G10" s="740"/>
      <c r="H10" s="740"/>
      <c r="I10" s="740"/>
      <c r="J10" s="740"/>
      <c r="K10" s="740"/>
      <c r="L10" s="740"/>
      <c r="M10" s="740"/>
      <c r="N10" s="740"/>
      <c r="O10" s="740"/>
      <c r="P10" s="740"/>
      <c r="Q10" s="740"/>
      <c r="R10" s="740"/>
      <c r="S10" s="740"/>
      <c r="T10" s="740"/>
      <c r="U10" s="740"/>
      <c r="V10" s="740"/>
      <c r="W10" s="740"/>
      <c r="X10" s="740"/>
      <c r="Y10" s="740"/>
      <c r="Z10" s="740"/>
      <c r="AA10" s="744"/>
      <c r="AB10" s="773"/>
      <c r="AC10" s="770" t="s">
        <v>468</v>
      </c>
      <c r="AD10" s="771"/>
      <c r="AE10" s="746" t="s">
        <v>164</v>
      </c>
      <c r="AF10" s="747"/>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row>
    <row r="11" spans="1:62" s="1" customFormat="1" ht="15" customHeight="1" thickBot="1" x14ac:dyDescent="0.3">
      <c r="A11" s="630"/>
      <c r="B11" s="741"/>
      <c r="C11" s="742"/>
      <c r="D11" s="742"/>
      <c r="E11" s="742"/>
      <c r="F11" s="742"/>
      <c r="G11" s="742"/>
      <c r="H11" s="742"/>
      <c r="I11" s="742"/>
      <c r="J11" s="742"/>
      <c r="K11" s="742"/>
      <c r="L11" s="742"/>
      <c r="M11" s="742"/>
      <c r="N11" s="742"/>
      <c r="O11" s="742"/>
      <c r="P11" s="742"/>
      <c r="Q11" s="742"/>
      <c r="R11" s="742"/>
      <c r="S11" s="742"/>
      <c r="T11" s="742"/>
      <c r="U11" s="742"/>
      <c r="V11" s="742"/>
      <c r="W11" s="742"/>
      <c r="X11" s="742"/>
      <c r="Y11" s="742"/>
      <c r="Z11" s="742"/>
      <c r="AA11" s="745"/>
      <c r="AB11" s="774"/>
      <c r="AC11" s="770" t="s">
        <v>470</v>
      </c>
      <c r="AD11" s="771"/>
      <c r="AE11" s="394" t="s">
        <v>572</v>
      </c>
      <c r="AF11" s="39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row>
    <row r="12" spans="1:62" s="1" customFormat="1" ht="9" customHeight="1" x14ac:dyDescent="0.25">
      <c r="A12" s="14"/>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row>
    <row r="13" spans="1:62" s="23" customFormat="1" ht="16.5" customHeight="1" x14ac:dyDescent="0.2">
      <c r="C13" s="94"/>
      <c r="D13" s="94"/>
      <c r="E13" s="94"/>
      <c r="F13" s="94"/>
      <c r="G13" s="94"/>
      <c r="H13" s="94"/>
      <c r="I13" s="94"/>
      <c r="J13" s="94"/>
      <c r="K13" s="93"/>
      <c r="L13" s="93"/>
      <c r="M13" s="93"/>
      <c r="N13" s="93"/>
      <c r="O13" s="93"/>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row>
    <row r="14" spans="1:62" s="78" customFormat="1" ht="21.75" customHeight="1" x14ac:dyDescent="0.25">
      <c r="A14" s="466" t="s">
        <v>6</v>
      </c>
      <c r="B14" s="151" t="s">
        <v>170</v>
      </c>
      <c r="C14" s="119"/>
      <c r="D14" s="151" t="s">
        <v>171</v>
      </c>
      <c r="E14" s="119"/>
      <c r="F14" s="151" t="s">
        <v>172</v>
      </c>
      <c r="G14" s="119"/>
      <c r="H14" s="151" t="s">
        <v>173</v>
      </c>
      <c r="I14" s="119" t="s">
        <v>174</v>
      </c>
      <c r="J14" s="95"/>
      <c r="K14" s="465" t="s">
        <v>8</v>
      </c>
      <c r="L14" s="465"/>
      <c r="M14" s="696" t="s">
        <v>175</v>
      </c>
      <c r="N14" s="696"/>
      <c r="O14" s="696"/>
      <c r="P14" s="123"/>
      <c r="Q14" s="16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row>
    <row r="15" spans="1:62" s="78" customFormat="1" ht="21.75" customHeight="1" x14ac:dyDescent="0.25">
      <c r="A15" s="466"/>
      <c r="B15" s="152" t="s">
        <v>176</v>
      </c>
      <c r="C15" s="121"/>
      <c r="D15" s="151" t="s">
        <v>177</v>
      </c>
      <c r="E15" s="122"/>
      <c r="F15" s="151" t="s">
        <v>178</v>
      </c>
      <c r="G15" s="122"/>
      <c r="H15" s="151" t="s">
        <v>179</v>
      </c>
      <c r="I15" s="120"/>
      <c r="J15" s="95"/>
      <c r="K15" s="465"/>
      <c r="L15" s="465"/>
      <c r="M15" s="696" t="s">
        <v>180</v>
      </c>
      <c r="N15" s="696"/>
      <c r="O15" s="696"/>
      <c r="P15" s="123"/>
      <c r="Q15" s="16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row>
    <row r="16" spans="1:62" s="78" customFormat="1" ht="21.75" customHeight="1" thickBot="1" x14ac:dyDescent="0.3">
      <c r="A16" s="466"/>
      <c r="B16" s="151" t="s">
        <v>181</v>
      </c>
      <c r="C16" s="119"/>
      <c r="D16" s="151" t="s">
        <v>182</v>
      </c>
      <c r="E16" s="122"/>
      <c r="F16" s="151" t="s">
        <v>183</v>
      </c>
      <c r="G16" s="122"/>
      <c r="H16" s="151" t="s">
        <v>184</v>
      </c>
      <c r="I16" s="120"/>
      <c r="K16" s="465"/>
      <c r="L16" s="465"/>
      <c r="M16" s="696" t="s">
        <v>185</v>
      </c>
      <c r="N16" s="696"/>
      <c r="O16" s="696"/>
      <c r="P16" s="123" t="s">
        <v>174</v>
      </c>
      <c r="Q16" s="16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row>
    <row r="17" spans="1:62" s="78" customFormat="1" ht="21.75" customHeight="1" thickBot="1" x14ac:dyDescent="0.3">
      <c r="A17" s="1"/>
      <c r="B17" s="1"/>
      <c r="C17" s="1"/>
      <c r="D17" s="1"/>
      <c r="E17" s="1"/>
      <c r="F17" s="1"/>
      <c r="G17" s="95"/>
      <c r="H17" s="95"/>
      <c r="I17" s="95"/>
      <c r="J17" s="95"/>
      <c r="K17" s="96"/>
      <c r="L17" s="96"/>
      <c r="M17" s="94"/>
      <c r="N17" s="94"/>
      <c r="O17" s="94"/>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row>
    <row r="18" spans="1:62" s="1" customFormat="1" ht="48" customHeight="1" thickBot="1" x14ac:dyDescent="0.3">
      <c r="A18" s="489" t="s">
        <v>573</v>
      </c>
      <c r="B18" s="490"/>
      <c r="C18" s="490"/>
      <c r="D18" s="490"/>
      <c r="E18" s="490"/>
      <c r="F18" s="490"/>
      <c r="G18" s="490"/>
      <c r="H18" s="490"/>
      <c r="I18" s="490"/>
      <c r="J18" s="490"/>
      <c r="K18" s="490"/>
      <c r="L18" s="490"/>
      <c r="M18" s="490"/>
      <c r="N18" s="490"/>
      <c r="O18" s="490"/>
      <c r="P18" s="490"/>
      <c r="Q18" s="490"/>
      <c r="R18" s="490"/>
      <c r="S18" s="490"/>
      <c r="T18" s="490"/>
      <c r="U18" s="490"/>
      <c r="V18" s="490"/>
      <c r="W18" s="490"/>
      <c r="X18" s="490"/>
      <c r="Y18" s="490"/>
      <c r="Z18" s="490"/>
      <c r="AA18" s="490"/>
      <c r="AB18" s="490"/>
      <c r="AC18" s="490"/>
      <c r="AD18" s="490"/>
      <c r="AE18" s="490"/>
      <c r="AF18" s="491"/>
      <c r="AG18" s="110"/>
      <c r="AH18" s="110"/>
      <c r="AI18" s="110"/>
      <c r="AJ18" s="110"/>
      <c r="AK18" s="110"/>
      <c r="AL18" s="110"/>
      <c r="AM18" s="110"/>
      <c r="AN18" s="76"/>
      <c r="AO18" s="76"/>
      <c r="AP18" s="76"/>
      <c r="AQ18" s="76"/>
      <c r="AR18" s="76"/>
      <c r="AS18" s="76"/>
      <c r="AT18" s="76"/>
      <c r="AU18" s="76"/>
      <c r="AV18" s="76"/>
      <c r="AW18" s="76"/>
      <c r="AX18" s="76"/>
      <c r="AY18" s="76"/>
      <c r="AZ18" s="76"/>
      <c r="BA18" s="76"/>
      <c r="BB18" s="76"/>
      <c r="BC18" s="76"/>
      <c r="BD18" s="76"/>
      <c r="BE18" s="76"/>
      <c r="BF18" s="76"/>
      <c r="BG18" s="76"/>
      <c r="BH18" s="76"/>
      <c r="BI18" s="76"/>
      <c r="BJ18" s="76"/>
    </row>
    <row r="19" spans="1:62" s="1" customFormat="1" ht="50.25" customHeight="1" thickBot="1" x14ac:dyDescent="0.3">
      <c r="A19" s="487" t="s">
        <v>574</v>
      </c>
      <c r="B19" s="488"/>
      <c r="C19" s="752"/>
      <c r="D19" s="752"/>
      <c r="E19" s="752"/>
      <c r="F19" s="752"/>
      <c r="G19" s="752"/>
      <c r="H19" s="752"/>
      <c r="I19" s="752"/>
      <c r="J19" s="752"/>
      <c r="K19" s="752"/>
      <c r="L19" s="752"/>
      <c r="M19" s="752"/>
      <c r="N19" s="752"/>
      <c r="O19" s="752"/>
      <c r="P19" s="752"/>
      <c r="Q19" s="752"/>
      <c r="R19" s="752"/>
      <c r="S19" s="752"/>
      <c r="T19" s="752"/>
      <c r="U19" s="752"/>
      <c r="V19" s="752"/>
      <c r="W19" s="752"/>
      <c r="X19" s="752"/>
      <c r="Y19" s="752"/>
      <c r="Z19" s="752"/>
      <c r="AA19" s="752"/>
      <c r="AB19" s="752"/>
      <c r="AC19" s="752"/>
      <c r="AD19" s="752"/>
      <c r="AE19" s="752"/>
      <c r="AF19" s="753"/>
      <c r="AG19" s="110"/>
      <c r="AH19" s="110"/>
      <c r="AI19" s="110"/>
      <c r="AJ19" s="110"/>
      <c r="AK19" s="110"/>
      <c r="AL19" s="110"/>
      <c r="AM19" s="110"/>
      <c r="AN19" s="76"/>
      <c r="AO19" s="76"/>
      <c r="AP19" s="76"/>
      <c r="AQ19" s="76"/>
      <c r="AR19" s="76"/>
      <c r="AS19" s="76"/>
      <c r="AT19" s="76"/>
      <c r="AU19" s="76"/>
      <c r="AV19" s="76"/>
      <c r="AW19" s="76"/>
      <c r="AX19" s="76"/>
      <c r="AY19" s="76"/>
      <c r="AZ19" s="76"/>
      <c r="BA19" s="76"/>
      <c r="BB19" s="76"/>
      <c r="BC19" s="76"/>
      <c r="BD19" s="76"/>
      <c r="BE19" s="76"/>
      <c r="BF19" s="76"/>
      <c r="BG19" s="76"/>
      <c r="BH19" s="76"/>
      <c r="BI19" s="76"/>
      <c r="BJ19" s="76"/>
    </row>
    <row r="20" spans="1:62" s="26" customFormat="1" ht="21.75" customHeight="1" thickBot="1" x14ac:dyDescent="0.3">
      <c r="A20" s="509" t="s">
        <v>575</v>
      </c>
      <c r="B20" s="757" t="s">
        <v>576</v>
      </c>
      <c r="C20" s="623" t="s">
        <v>85</v>
      </c>
      <c r="D20" s="751"/>
      <c r="E20" s="751"/>
      <c r="F20" s="751"/>
      <c r="G20" s="751"/>
      <c r="H20" s="751"/>
      <c r="I20" s="751"/>
      <c r="J20" s="751"/>
      <c r="K20" s="751"/>
      <c r="L20" s="751"/>
      <c r="M20" s="751"/>
      <c r="N20" s="624"/>
      <c r="O20" s="748" t="s">
        <v>87</v>
      </c>
      <c r="P20" s="749"/>
      <c r="Q20" s="749"/>
      <c r="R20" s="749"/>
      <c r="S20" s="749"/>
      <c r="T20" s="749"/>
      <c r="U20" s="749"/>
      <c r="V20" s="749"/>
      <c r="W20" s="749"/>
      <c r="X20" s="749"/>
      <c r="Y20" s="749"/>
      <c r="Z20" s="749"/>
      <c r="AA20" s="749"/>
      <c r="AB20" s="749"/>
      <c r="AC20" s="749"/>
      <c r="AD20" s="749"/>
      <c r="AE20" s="749"/>
      <c r="AF20" s="750"/>
      <c r="AG20" s="110"/>
      <c r="AH20" s="110"/>
      <c r="AI20" s="110"/>
      <c r="AJ20" s="110"/>
      <c r="AK20" s="110"/>
      <c r="AL20" s="110"/>
      <c r="AM20" s="110"/>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row>
    <row r="21" spans="1:62" s="26" customFormat="1" ht="21.75" customHeight="1" thickBot="1" x14ac:dyDescent="0.3">
      <c r="A21" s="756"/>
      <c r="B21" s="757"/>
      <c r="C21" s="754" t="s">
        <v>203</v>
      </c>
      <c r="D21" s="755"/>
      <c r="E21" s="754" t="s">
        <v>209</v>
      </c>
      <c r="F21" s="755"/>
      <c r="G21" s="754" t="s">
        <v>213</v>
      </c>
      <c r="H21" s="755"/>
      <c r="I21" s="754" t="s">
        <v>218</v>
      </c>
      <c r="J21" s="755"/>
      <c r="K21" s="754" t="s">
        <v>223</v>
      </c>
      <c r="L21" s="755"/>
      <c r="M21" s="754" t="s">
        <v>224</v>
      </c>
      <c r="N21" s="755"/>
      <c r="O21" s="748" t="s">
        <v>203</v>
      </c>
      <c r="P21" s="749"/>
      <c r="Q21" s="750"/>
      <c r="R21" s="758" t="s">
        <v>209</v>
      </c>
      <c r="S21" s="759"/>
      <c r="T21" s="760"/>
      <c r="U21" s="758" t="s">
        <v>213</v>
      </c>
      <c r="V21" s="759"/>
      <c r="W21" s="760"/>
      <c r="X21" s="758" t="s">
        <v>218</v>
      </c>
      <c r="Y21" s="759"/>
      <c r="Z21" s="760"/>
      <c r="AA21" s="758" t="s">
        <v>223</v>
      </c>
      <c r="AB21" s="759"/>
      <c r="AC21" s="760"/>
      <c r="AD21" s="758" t="s">
        <v>224</v>
      </c>
      <c r="AE21" s="759"/>
      <c r="AF21" s="760"/>
      <c r="AG21" s="110"/>
      <c r="AH21" s="110"/>
      <c r="AI21" s="110"/>
      <c r="AJ21" s="110"/>
      <c r="AK21" s="110"/>
      <c r="AL21" s="110"/>
      <c r="AM21" s="110"/>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row>
    <row r="22" spans="1:62" s="26" customFormat="1" ht="28.5" customHeight="1" thickBot="1" x14ac:dyDescent="0.3">
      <c r="A22" s="756"/>
      <c r="B22" s="757"/>
      <c r="C22" s="115" t="s">
        <v>577</v>
      </c>
      <c r="D22" s="115" t="s">
        <v>578</v>
      </c>
      <c r="E22" s="115" t="s">
        <v>577</v>
      </c>
      <c r="F22" s="115" t="s">
        <v>578</v>
      </c>
      <c r="G22" s="115" t="s">
        <v>577</v>
      </c>
      <c r="H22" s="115" t="s">
        <v>578</v>
      </c>
      <c r="I22" s="115" t="s">
        <v>577</v>
      </c>
      <c r="J22" s="115" t="s">
        <v>578</v>
      </c>
      <c r="K22" s="115" t="s">
        <v>577</v>
      </c>
      <c r="L22" s="115" t="s">
        <v>578</v>
      </c>
      <c r="M22" s="115" t="s">
        <v>577</v>
      </c>
      <c r="N22" s="115" t="s">
        <v>578</v>
      </c>
      <c r="O22" s="116" t="s">
        <v>577</v>
      </c>
      <c r="P22" s="116" t="s">
        <v>579</v>
      </c>
      <c r="Q22" s="116" t="s">
        <v>28</v>
      </c>
      <c r="R22" s="116" t="s">
        <v>577</v>
      </c>
      <c r="S22" s="116" t="s">
        <v>579</v>
      </c>
      <c r="T22" s="116" t="s">
        <v>28</v>
      </c>
      <c r="U22" s="116" t="s">
        <v>577</v>
      </c>
      <c r="V22" s="116" t="s">
        <v>579</v>
      </c>
      <c r="W22" s="116" t="s">
        <v>28</v>
      </c>
      <c r="X22" s="116" t="s">
        <v>577</v>
      </c>
      <c r="Y22" s="116" t="s">
        <v>579</v>
      </c>
      <c r="Z22" s="116" t="s">
        <v>28</v>
      </c>
      <c r="AA22" s="116" t="s">
        <v>577</v>
      </c>
      <c r="AB22" s="116" t="s">
        <v>579</v>
      </c>
      <c r="AC22" s="116" t="s">
        <v>28</v>
      </c>
      <c r="AD22" s="116" t="s">
        <v>577</v>
      </c>
      <c r="AE22" s="116" t="s">
        <v>579</v>
      </c>
      <c r="AF22" s="116" t="s">
        <v>28</v>
      </c>
      <c r="AG22" s="110"/>
      <c r="AH22" s="110"/>
      <c r="AI22" s="110"/>
      <c r="AJ22" s="110"/>
      <c r="AK22" s="110"/>
      <c r="AL22" s="110"/>
      <c r="AM22" s="110"/>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row>
    <row r="23" spans="1:62" s="26" customFormat="1" ht="15.75" customHeight="1" x14ac:dyDescent="0.25">
      <c r="A23" s="756"/>
      <c r="B23" s="73" t="s">
        <v>580</v>
      </c>
      <c r="C23" s="127"/>
      <c r="D23" s="125"/>
      <c r="E23" s="127"/>
      <c r="F23" s="125"/>
      <c r="G23" s="127"/>
      <c r="H23" s="125"/>
      <c r="I23" s="127"/>
      <c r="J23" s="125"/>
      <c r="K23" s="127"/>
      <c r="L23" s="125"/>
      <c r="M23" s="127"/>
      <c r="N23" s="125"/>
      <c r="O23" s="71"/>
      <c r="P23" s="125"/>
      <c r="Q23" s="125"/>
      <c r="R23" s="71"/>
      <c r="S23" s="125"/>
      <c r="T23" s="125"/>
      <c r="U23" s="71"/>
      <c r="V23" s="125"/>
      <c r="W23" s="125"/>
      <c r="X23" s="71"/>
      <c r="Y23" s="125"/>
      <c r="Z23" s="125"/>
      <c r="AA23" s="71"/>
      <c r="AB23" s="125"/>
      <c r="AC23" s="125"/>
      <c r="AD23" s="71"/>
      <c r="AE23" s="161"/>
      <c r="AF23" s="128"/>
      <c r="AG23" s="110"/>
      <c r="AH23" s="110"/>
      <c r="AI23" s="110"/>
      <c r="AJ23" s="110"/>
      <c r="AK23" s="110"/>
      <c r="AL23" s="110"/>
      <c r="AM23" s="110"/>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row>
    <row r="24" spans="1:62" s="26" customFormat="1" ht="15.75" customHeight="1" x14ac:dyDescent="0.25">
      <c r="A24" s="756"/>
      <c r="B24" s="74" t="s">
        <v>581</v>
      </c>
      <c r="C24" s="71"/>
      <c r="D24" s="125"/>
      <c r="E24" s="71"/>
      <c r="F24" s="125"/>
      <c r="G24" s="71"/>
      <c r="H24" s="125"/>
      <c r="I24" s="71"/>
      <c r="J24" s="125"/>
      <c r="K24" s="71"/>
      <c r="L24" s="125"/>
      <c r="M24" s="71"/>
      <c r="N24" s="125"/>
      <c r="O24" s="71"/>
      <c r="P24" s="125"/>
      <c r="Q24" s="125"/>
      <c r="R24" s="71"/>
      <c r="S24" s="125"/>
      <c r="T24" s="125"/>
      <c r="U24" s="71"/>
      <c r="V24" s="125"/>
      <c r="W24" s="125"/>
      <c r="X24" s="71"/>
      <c r="Y24" s="125"/>
      <c r="Z24" s="125"/>
      <c r="AA24" s="71"/>
      <c r="AB24" s="125"/>
      <c r="AC24" s="125"/>
      <c r="AD24" s="71"/>
      <c r="AE24" s="161"/>
      <c r="AF24" s="128"/>
      <c r="AG24" s="110"/>
      <c r="AH24" s="110"/>
      <c r="AI24" s="110"/>
      <c r="AJ24" s="110"/>
      <c r="AK24" s="110"/>
      <c r="AL24" s="110"/>
      <c r="AM24" s="110"/>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row>
    <row r="25" spans="1:62" s="26" customFormat="1" ht="15.75" customHeight="1" x14ac:dyDescent="0.25">
      <c r="A25" s="756"/>
      <c r="B25" s="74" t="s">
        <v>582</v>
      </c>
      <c r="C25" s="71"/>
      <c r="D25" s="125"/>
      <c r="E25" s="71"/>
      <c r="F25" s="125"/>
      <c r="G25" s="71"/>
      <c r="H25" s="125"/>
      <c r="I25" s="71"/>
      <c r="J25" s="125"/>
      <c r="K25" s="71"/>
      <c r="L25" s="125"/>
      <c r="M25" s="71"/>
      <c r="N25" s="125"/>
      <c r="O25" s="71"/>
      <c r="P25" s="125"/>
      <c r="Q25" s="125"/>
      <c r="R25" s="71"/>
      <c r="S25" s="125"/>
      <c r="T25" s="125"/>
      <c r="U25" s="71"/>
      <c r="V25" s="125"/>
      <c r="W25" s="125"/>
      <c r="X25" s="71"/>
      <c r="Y25" s="125"/>
      <c r="Z25" s="125"/>
      <c r="AA25" s="71"/>
      <c r="AB25" s="125"/>
      <c r="AC25" s="125"/>
      <c r="AD25" s="71"/>
      <c r="AE25" s="161"/>
      <c r="AF25" s="128"/>
      <c r="AG25" s="110"/>
      <c r="AH25" s="110"/>
      <c r="AI25" s="110"/>
      <c r="AJ25" s="110"/>
      <c r="AK25" s="110"/>
      <c r="AL25" s="110"/>
      <c r="AM25" s="110"/>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row>
    <row r="26" spans="1:62" s="26" customFormat="1" ht="15.75" customHeight="1" x14ac:dyDescent="0.25">
      <c r="A26" s="756"/>
      <c r="B26" s="74" t="s">
        <v>583</v>
      </c>
      <c r="C26" s="71"/>
      <c r="D26" s="125"/>
      <c r="E26" s="71"/>
      <c r="F26" s="125"/>
      <c r="G26" s="71"/>
      <c r="H26" s="125"/>
      <c r="I26" s="71"/>
      <c r="J26" s="125"/>
      <c r="K26" s="71"/>
      <c r="L26" s="125"/>
      <c r="M26" s="71"/>
      <c r="N26" s="125"/>
      <c r="O26" s="71"/>
      <c r="P26" s="125"/>
      <c r="Q26" s="125"/>
      <c r="R26" s="71"/>
      <c r="S26" s="125"/>
      <c r="T26" s="125"/>
      <c r="U26" s="71"/>
      <c r="V26" s="125"/>
      <c r="W26" s="125"/>
      <c r="X26" s="71"/>
      <c r="Y26" s="125"/>
      <c r="Z26" s="125"/>
      <c r="AA26" s="71"/>
      <c r="AB26" s="125"/>
      <c r="AC26" s="125"/>
      <c r="AD26" s="71"/>
      <c r="AE26" s="161"/>
      <c r="AF26" s="128"/>
      <c r="AG26" s="110"/>
      <c r="AH26" s="110"/>
      <c r="AI26" s="110"/>
      <c r="AJ26" s="110"/>
      <c r="AK26" s="110"/>
      <c r="AL26" s="110"/>
      <c r="AM26" s="110"/>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row>
    <row r="27" spans="1:62" s="26" customFormat="1" ht="15.75" customHeight="1" x14ac:dyDescent="0.25">
      <c r="A27" s="756"/>
      <c r="B27" s="74" t="s">
        <v>584</v>
      </c>
      <c r="C27" s="71"/>
      <c r="D27" s="125"/>
      <c r="E27" s="71"/>
      <c r="F27" s="125"/>
      <c r="G27" s="71"/>
      <c r="H27" s="125"/>
      <c r="I27" s="71"/>
      <c r="J27" s="125"/>
      <c r="K27" s="71"/>
      <c r="L27" s="125"/>
      <c r="M27" s="71"/>
      <c r="N27" s="125"/>
      <c r="O27" s="71"/>
      <c r="P27" s="125"/>
      <c r="Q27" s="125"/>
      <c r="R27" s="71"/>
      <c r="S27" s="125"/>
      <c r="T27" s="125"/>
      <c r="U27" s="71"/>
      <c r="V27" s="125"/>
      <c r="W27" s="125"/>
      <c r="X27" s="71"/>
      <c r="Y27" s="125"/>
      <c r="Z27" s="125"/>
      <c r="AA27" s="71"/>
      <c r="AB27" s="125"/>
      <c r="AC27" s="125"/>
      <c r="AD27" s="71"/>
      <c r="AE27" s="161"/>
      <c r="AF27" s="128"/>
      <c r="AG27" s="110"/>
      <c r="AH27" s="110"/>
      <c r="AI27" s="110"/>
      <c r="AJ27" s="110"/>
      <c r="AK27" s="110"/>
      <c r="AL27" s="110"/>
      <c r="AM27" s="110"/>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row>
    <row r="28" spans="1:62" s="26" customFormat="1" ht="15.75" customHeight="1" x14ac:dyDescent="0.25">
      <c r="A28" s="756"/>
      <c r="B28" s="74" t="s">
        <v>585</v>
      </c>
      <c r="C28" s="71"/>
      <c r="D28" s="125"/>
      <c r="E28" s="71"/>
      <c r="F28" s="125"/>
      <c r="G28" s="71"/>
      <c r="H28" s="125"/>
      <c r="I28" s="71"/>
      <c r="J28" s="125"/>
      <c r="K28" s="71"/>
      <c r="L28" s="125"/>
      <c r="M28" s="71"/>
      <c r="N28" s="125"/>
      <c r="O28" s="71"/>
      <c r="P28" s="125"/>
      <c r="Q28" s="125"/>
      <c r="R28" s="71"/>
      <c r="S28" s="125"/>
      <c r="T28" s="125"/>
      <c r="U28" s="71"/>
      <c r="V28" s="125"/>
      <c r="W28" s="125"/>
      <c r="X28" s="71"/>
      <c r="Y28" s="125"/>
      <c r="Z28" s="125"/>
      <c r="AA28" s="71"/>
      <c r="AB28" s="125"/>
      <c r="AC28" s="125"/>
      <c r="AD28" s="71"/>
      <c r="AE28" s="161"/>
      <c r="AF28" s="128"/>
      <c r="AG28" s="110"/>
      <c r="AH28" s="110"/>
      <c r="AI28" s="110"/>
      <c r="AJ28" s="110"/>
      <c r="AK28" s="110"/>
      <c r="AL28" s="110"/>
      <c r="AM28" s="110"/>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row>
    <row r="29" spans="1:62" s="26" customFormat="1" ht="15.75" customHeight="1" x14ac:dyDescent="0.25">
      <c r="A29" s="756"/>
      <c r="B29" s="74" t="s">
        <v>586</v>
      </c>
      <c r="C29" s="71"/>
      <c r="D29" s="125"/>
      <c r="E29" s="71"/>
      <c r="F29" s="125"/>
      <c r="G29" s="71"/>
      <c r="H29" s="125"/>
      <c r="I29" s="71"/>
      <c r="J29" s="125"/>
      <c r="K29" s="71"/>
      <c r="L29" s="125"/>
      <c r="M29" s="71"/>
      <c r="N29" s="125"/>
      <c r="O29" s="71"/>
      <c r="P29" s="125"/>
      <c r="Q29" s="125"/>
      <c r="R29" s="71"/>
      <c r="S29" s="125"/>
      <c r="T29" s="125"/>
      <c r="U29" s="71"/>
      <c r="V29" s="125"/>
      <c r="W29" s="125"/>
      <c r="X29" s="71"/>
      <c r="Y29" s="125"/>
      <c r="Z29" s="125"/>
      <c r="AA29" s="71"/>
      <c r="AB29" s="125"/>
      <c r="AC29" s="125"/>
      <c r="AD29" s="71"/>
      <c r="AE29" s="161"/>
      <c r="AF29" s="128"/>
      <c r="AG29" s="110"/>
      <c r="AH29" s="110"/>
      <c r="AI29" s="110"/>
      <c r="AJ29" s="110"/>
      <c r="AK29" s="110"/>
      <c r="AL29" s="110"/>
      <c r="AM29" s="110"/>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row>
    <row r="30" spans="1:62" s="26" customFormat="1" ht="15.75" customHeight="1" x14ac:dyDescent="0.25">
      <c r="A30" s="756"/>
      <c r="B30" s="74" t="s">
        <v>587</v>
      </c>
      <c r="C30" s="71"/>
      <c r="D30" s="125"/>
      <c r="E30" s="71"/>
      <c r="F30" s="125"/>
      <c r="G30" s="71"/>
      <c r="H30" s="125"/>
      <c r="I30" s="71"/>
      <c r="J30" s="125"/>
      <c r="K30" s="71"/>
      <c r="L30" s="125"/>
      <c r="M30" s="71"/>
      <c r="N30" s="125"/>
      <c r="O30" s="71"/>
      <c r="P30" s="125"/>
      <c r="Q30" s="125"/>
      <c r="R30" s="71"/>
      <c r="S30" s="125"/>
      <c r="T30" s="125"/>
      <c r="U30" s="71"/>
      <c r="V30" s="125"/>
      <c r="W30" s="125"/>
      <c r="X30" s="71"/>
      <c r="Y30" s="125"/>
      <c r="Z30" s="125"/>
      <c r="AA30" s="71"/>
      <c r="AB30" s="125"/>
      <c r="AC30" s="125"/>
      <c r="AD30" s="71"/>
      <c r="AE30" s="161"/>
      <c r="AF30" s="128"/>
      <c r="AG30" s="110"/>
      <c r="AH30" s="110"/>
      <c r="AI30" s="110"/>
      <c r="AJ30" s="110"/>
      <c r="AK30" s="110"/>
      <c r="AL30" s="110"/>
      <c r="AM30" s="110"/>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row>
    <row r="31" spans="1:62" s="26" customFormat="1" ht="15.75" customHeight="1" x14ac:dyDescent="0.25">
      <c r="A31" s="756"/>
      <c r="B31" s="74" t="s">
        <v>588</v>
      </c>
      <c r="C31" s="71"/>
      <c r="D31" s="125"/>
      <c r="E31" s="71"/>
      <c r="F31" s="125"/>
      <c r="G31" s="71"/>
      <c r="H31" s="125"/>
      <c r="I31" s="71"/>
      <c r="J31" s="125"/>
      <c r="K31" s="71"/>
      <c r="L31" s="125"/>
      <c r="M31" s="71"/>
      <c r="N31" s="125"/>
      <c r="O31" s="71"/>
      <c r="P31" s="125"/>
      <c r="Q31" s="125"/>
      <c r="R31" s="71"/>
      <c r="S31" s="125"/>
      <c r="T31" s="125"/>
      <c r="U31" s="71"/>
      <c r="V31" s="125"/>
      <c r="W31" s="125"/>
      <c r="X31" s="71"/>
      <c r="Y31" s="125"/>
      <c r="Z31" s="125"/>
      <c r="AA31" s="71"/>
      <c r="AB31" s="125"/>
      <c r="AC31" s="125"/>
      <c r="AD31" s="71"/>
      <c r="AE31" s="161"/>
      <c r="AF31" s="128"/>
      <c r="AG31" s="110"/>
      <c r="AH31" s="110"/>
      <c r="AI31" s="110"/>
      <c r="AJ31" s="110"/>
      <c r="AK31" s="110"/>
      <c r="AL31" s="110"/>
      <c r="AM31" s="110"/>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row>
    <row r="32" spans="1:62" s="26" customFormat="1" ht="15.75" customHeight="1" x14ac:dyDescent="0.25">
      <c r="A32" s="756"/>
      <c r="B32" s="74" t="s">
        <v>589</v>
      </c>
      <c r="C32" s="71"/>
      <c r="D32" s="125"/>
      <c r="E32" s="71"/>
      <c r="F32" s="125"/>
      <c r="G32" s="71"/>
      <c r="H32" s="125"/>
      <c r="I32" s="71"/>
      <c r="J32" s="125"/>
      <c r="K32" s="71"/>
      <c r="L32" s="125"/>
      <c r="M32" s="71"/>
      <c r="N32" s="125"/>
      <c r="O32" s="71"/>
      <c r="P32" s="125"/>
      <c r="Q32" s="125"/>
      <c r="R32" s="71"/>
      <c r="S32" s="125"/>
      <c r="T32" s="125"/>
      <c r="U32" s="71"/>
      <c r="V32" s="125"/>
      <c r="W32" s="125"/>
      <c r="X32" s="71"/>
      <c r="Y32" s="125"/>
      <c r="Z32" s="125"/>
      <c r="AA32" s="71"/>
      <c r="AB32" s="125"/>
      <c r="AC32" s="125"/>
      <c r="AD32" s="71"/>
      <c r="AE32" s="161"/>
      <c r="AF32" s="128"/>
      <c r="AG32" s="110"/>
      <c r="AH32" s="110"/>
      <c r="AI32" s="110"/>
      <c r="AJ32" s="110"/>
      <c r="AK32" s="110"/>
      <c r="AL32" s="110"/>
      <c r="AM32" s="110"/>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row>
    <row r="33" spans="1:62" s="26" customFormat="1" ht="15.75" customHeight="1" x14ac:dyDescent="0.25">
      <c r="A33" s="756"/>
      <c r="B33" s="74" t="s">
        <v>590</v>
      </c>
      <c r="C33" s="71"/>
      <c r="D33" s="125"/>
      <c r="E33" s="71"/>
      <c r="F33" s="125"/>
      <c r="G33" s="71"/>
      <c r="H33" s="125"/>
      <c r="I33" s="71"/>
      <c r="J33" s="125"/>
      <c r="K33" s="71"/>
      <c r="L33" s="125"/>
      <c r="M33" s="71"/>
      <c r="N33" s="125"/>
      <c r="O33" s="71"/>
      <c r="P33" s="125"/>
      <c r="Q33" s="125"/>
      <c r="R33" s="71"/>
      <c r="S33" s="125"/>
      <c r="T33" s="125"/>
      <c r="U33" s="71"/>
      <c r="V33" s="125"/>
      <c r="W33" s="125"/>
      <c r="X33" s="71"/>
      <c r="Y33" s="125"/>
      <c r="Z33" s="125"/>
      <c r="AA33" s="71"/>
      <c r="AB33" s="125"/>
      <c r="AC33" s="125"/>
      <c r="AD33" s="71"/>
      <c r="AE33" s="161"/>
      <c r="AF33" s="128"/>
      <c r="AG33" s="110"/>
      <c r="AH33" s="110"/>
      <c r="AI33" s="110"/>
      <c r="AJ33" s="110"/>
      <c r="AK33" s="110"/>
      <c r="AL33" s="110"/>
      <c r="AM33" s="110"/>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row>
    <row r="34" spans="1:62" s="26" customFormat="1" ht="15.75" customHeight="1" x14ac:dyDescent="0.25">
      <c r="A34" s="756"/>
      <c r="B34" s="74" t="s">
        <v>591</v>
      </c>
      <c r="C34" s="71"/>
      <c r="D34" s="125"/>
      <c r="E34" s="71"/>
      <c r="F34" s="125"/>
      <c r="G34" s="71"/>
      <c r="H34" s="125"/>
      <c r="I34" s="71"/>
      <c r="J34" s="125"/>
      <c r="K34" s="71"/>
      <c r="L34" s="125"/>
      <c r="M34" s="71"/>
      <c r="N34" s="125"/>
      <c r="O34" s="71"/>
      <c r="P34" s="125"/>
      <c r="Q34" s="125"/>
      <c r="R34" s="71"/>
      <c r="S34" s="125"/>
      <c r="T34" s="125"/>
      <c r="U34" s="71"/>
      <c r="V34" s="125"/>
      <c r="W34" s="125"/>
      <c r="X34" s="71"/>
      <c r="Y34" s="125"/>
      <c r="Z34" s="125"/>
      <c r="AA34" s="71"/>
      <c r="AB34" s="125"/>
      <c r="AC34" s="125"/>
      <c r="AD34" s="71"/>
      <c r="AE34" s="161"/>
      <c r="AF34" s="128"/>
      <c r="AG34" s="110"/>
      <c r="AH34" s="110"/>
      <c r="AI34" s="110"/>
      <c r="AJ34" s="110"/>
      <c r="AK34" s="110"/>
      <c r="AL34" s="110"/>
      <c r="AM34" s="110"/>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row>
    <row r="35" spans="1:62" s="26" customFormat="1" ht="15.75" customHeight="1" x14ac:dyDescent="0.25">
      <c r="A35" s="756"/>
      <c r="B35" s="74" t="s">
        <v>592</v>
      </c>
      <c r="C35" s="71"/>
      <c r="D35" s="125"/>
      <c r="E35" s="71"/>
      <c r="F35" s="125"/>
      <c r="G35" s="71"/>
      <c r="H35" s="125"/>
      <c r="I35" s="71"/>
      <c r="J35" s="125"/>
      <c r="K35" s="71"/>
      <c r="L35" s="125"/>
      <c r="M35" s="71"/>
      <c r="N35" s="125"/>
      <c r="O35" s="71"/>
      <c r="P35" s="125"/>
      <c r="Q35" s="125"/>
      <c r="R35" s="71"/>
      <c r="S35" s="125"/>
      <c r="T35" s="125"/>
      <c r="U35" s="71"/>
      <c r="V35" s="125"/>
      <c r="W35" s="125"/>
      <c r="X35" s="71"/>
      <c r="Y35" s="125"/>
      <c r="Z35" s="125"/>
      <c r="AA35" s="71"/>
      <c r="AB35" s="125"/>
      <c r="AC35" s="125"/>
      <c r="AD35" s="71"/>
      <c r="AE35" s="161"/>
      <c r="AF35" s="128"/>
      <c r="AG35" s="110"/>
      <c r="AH35" s="110"/>
      <c r="AI35" s="110"/>
      <c r="AJ35" s="110"/>
      <c r="AK35" s="110"/>
      <c r="AL35" s="110"/>
      <c r="AM35" s="110"/>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row>
    <row r="36" spans="1:62" s="26" customFormat="1" ht="15.75" customHeight="1" x14ac:dyDescent="0.25">
      <c r="A36" s="756"/>
      <c r="B36" s="74" t="s">
        <v>593</v>
      </c>
      <c r="C36" s="71"/>
      <c r="D36" s="125"/>
      <c r="E36" s="71"/>
      <c r="F36" s="125"/>
      <c r="G36" s="71"/>
      <c r="H36" s="125"/>
      <c r="I36" s="71"/>
      <c r="J36" s="125"/>
      <c r="K36" s="71"/>
      <c r="L36" s="125"/>
      <c r="M36" s="71"/>
      <c r="N36" s="125"/>
      <c r="O36" s="71"/>
      <c r="P36" s="125"/>
      <c r="Q36" s="125"/>
      <c r="R36" s="71"/>
      <c r="S36" s="125"/>
      <c r="T36" s="125"/>
      <c r="U36" s="71"/>
      <c r="V36" s="125"/>
      <c r="W36" s="125"/>
      <c r="X36" s="71"/>
      <c r="Y36" s="125"/>
      <c r="Z36" s="125"/>
      <c r="AA36" s="71"/>
      <c r="AB36" s="125"/>
      <c r="AC36" s="125"/>
      <c r="AD36" s="71"/>
      <c r="AE36" s="161"/>
      <c r="AF36" s="128"/>
      <c r="AG36" s="110"/>
      <c r="AH36" s="110"/>
      <c r="AI36" s="110"/>
      <c r="AJ36" s="110"/>
      <c r="AK36" s="110"/>
      <c r="AL36" s="110"/>
      <c r="AM36" s="110"/>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row>
    <row r="37" spans="1:62" s="26" customFormat="1" ht="15.75" customHeight="1" x14ac:dyDescent="0.25">
      <c r="A37" s="756"/>
      <c r="B37" s="74" t="s">
        <v>594</v>
      </c>
      <c r="C37" s="71"/>
      <c r="D37" s="125"/>
      <c r="E37" s="71"/>
      <c r="F37" s="125"/>
      <c r="G37" s="71"/>
      <c r="H37" s="125"/>
      <c r="I37" s="71"/>
      <c r="J37" s="125"/>
      <c r="K37" s="71"/>
      <c r="L37" s="125"/>
      <c r="M37" s="71"/>
      <c r="N37" s="125"/>
      <c r="O37" s="71"/>
      <c r="P37" s="125"/>
      <c r="Q37" s="125"/>
      <c r="R37" s="71"/>
      <c r="S37" s="125"/>
      <c r="T37" s="125"/>
      <c r="U37" s="71"/>
      <c r="V37" s="125"/>
      <c r="W37" s="125"/>
      <c r="X37" s="71"/>
      <c r="Y37" s="125"/>
      <c r="Z37" s="125"/>
      <c r="AA37" s="71"/>
      <c r="AB37" s="125"/>
      <c r="AC37" s="125"/>
      <c r="AD37" s="71"/>
      <c r="AE37" s="161"/>
      <c r="AF37" s="128"/>
      <c r="AG37" s="110"/>
      <c r="AH37" s="110"/>
      <c r="AI37" s="110"/>
      <c r="AJ37" s="110"/>
      <c r="AK37" s="110"/>
      <c r="AL37" s="110"/>
      <c r="AM37" s="110"/>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row>
    <row r="38" spans="1:62" s="26" customFormat="1" ht="15.75" customHeight="1" x14ac:dyDescent="0.25">
      <c r="A38" s="756"/>
      <c r="B38" s="74" t="s">
        <v>595</v>
      </c>
      <c r="C38" s="71"/>
      <c r="D38" s="125"/>
      <c r="E38" s="71"/>
      <c r="F38" s="125"/>
      <c r="G38" s="71"/>
      <c r="H38" s="125"/>
      <c r="I38" s="71"/>
      <c r="J38" s="125"/>
      <c r="K38" s="71"/>
      <c r="L38" s="125"/>
      <c r="M38" s="71"/>
      <c r="N38" s="125"/>
      <c r="O38" s="71"/>
      <c r="P38" s="125"/>
      <c r="Q38" s="125"/>
      <c r="R38" s="71"/>
      <c r="S38" s="125"/>
      <c r="T38" s="125"/>
      <c r="U38" s="71"/>
      <c r="V38" s="125"/>
      <c r="W38" s="125"/>
      <c r="X38" s="71"/>
      <c r="Y38" s="125"/>
      <c r="Z38" s="125"/>
      <c r="AA38" s="71"/>
      <c r="AB38" s="125"/>
      <c r="AC38" s="125"/>
      <c r="AD38" s="71"/>
      <c r="AE38" s="161"/>
      <c r="AF38" s="128"/>
      <c r="AG38" s="110"/>
      <c r="AH38" s="110"/>
      <c r="AI38" s="110"/>
      <c r="AJ38" s="110"/>
      <c r="AK38" s="110"/>
      <c r="AL38" s="110"/>
      <c r="AM38" s="110"/>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row>
    <row r="39" spans="1:62" s="26" customFormat="1" ht="15.75" customHeight="1" x14ac:dyDescent="0.25">
      <c r="A39" s="756"/>
      <c r="B39" s="74" t="s">
        <v>596</v>
      </c>
      <c r="C39" s="71"/>
      <c r="D39" s="125"/>
      <c r="E39" s="71"/>
      <c r="F39" s="125"/>
      <c r="G39" s="71"/>
      <c r="H39" s="125"/>
      <c r="I39" s="71"/>
      <c r="J39" s="125"/>
      <c r="K39" s="71"/>
      <c r="L39" s="125"/>
      <c r="M39" s="71"/>
      <c r="N39" s="125"/>
      <c r="O39" s="71"/>
      <c r="P39" s="125"/>
      <c r="Q39" s="125"/>
      <c r="R39" s="71"/>
      <c r="S39" s="125"/>
      <c r="T39" s="125"/>
      <c r="U39" s="71"/>
      <c r="V39" s="125"/>
      <c r="W39" s="125"/>
      <c r="X39" s="71"/>
      <c r="Y39" s="125"/>
      <c r="Z39" s="125"/>
      <c r="AA39" s="71"/>
      <c r="AB39" s="125"/>
      <c r="AC39" s="125"/>
      <c r="AD39" s="71"/>
      <c r="AE39" s="161"/>
      <c r="AF39" s="128"/>
      <c r="AG39" s="110"/>
      <c r="AH39" s="110"/>
      <c r="AI39" s="110"/>
      <c r="AJ39" s="110"/>
      <c r="AK39" s="110"/>
      <c r="AL39" s="110"/>
      <c r="AM39" s="110"/>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row>
    <row r="40" spans="1:62" s="26" customFormat="1" ht="15.75" customHeight="1" x14ac:dyDescent="0.25">
      <c r="A40" s="756"/>
      <c r="B40" s="74" t="s">
        <v>597</v>
      </c>
      <c r="C40" s="71"/>
      <c r="D40" s="125"/>
      <c r="E40" s="71"/>
      <c r="F40" s="125"/>
      <c r="G40" s="71"/>
      <c r="H40" s="125"/>
      <c r="I40" s="71"/>
      <c r="J40" s="125"/>
      <c r="K40" s="71"/>
      <c r="L40" s="125"/>
      <c r="M40" s="71"/>
      <c r="N40" s="125"/>
      <c r="O40" s="71"/>
      <c r="P40" s="125"/>
      <c r="Q40" s="125"/>
      <c r="R40" s="71"/>
      <c r="S40" s="125"/>
      <c r="T40" s="125"/>
      <c r="U40" s="71"/>
      <c r="V40" s="125"/>
      <c r="W40" s="125"/>
      <c r="X40" s="71"/>
      <c r="Y40" s="125"/>
      <c r="Z40" s="125"/>
      <c r="AA40" s="71"/>
      <c r="AB40" s="125"/>
      <c r="AC40" s="125"/>
      <c r="AD40" s="71"/>
      <c r="AE40" s="161"/>
      <c r="AF40" s="128"/>
      <c r="AG40" s="110"/>
      <c r="AH40" s="110"/>
      <c r="AI40" s="110"/>
      <c r="AJ40" s="110"/>
      <c r="AK40" s="110"/>
      <c r="AL40" s="110"/>
      <c r="AM40" s="110"/>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row>
    <row r="41" spans="1:62" s="26" customFormat="1" ht="15.75" customHeight="1" x14ac:dyDescent="0.25">
      <c r="A41" s="756"/>
      <c r="B41" s="74" t="s">
        <v>598</v>
      </c>
      <c r="C41" s="71"/>
      <c r="D41" s="125"/>
      <c r="E41" s="71"/>
      <c r="F41" s="125"/>
      <c r="G41" s="71"/>
      <c r="H41" s="125"/>
      <c r="I41" s="71"/>
      <c r="J41" s="125"/>
      <c r="K41" s="71"/>
      <c r="L41" s="125"/>
      <c r="M41" s="71"/>
      <c r="N41" s="125"/>
      <c r="O41" s="71"/>
      <c r="P41" s="125"/>
      <c r="Q41" s="125"/>
      <c r="R41" s="71"/>
      <c r="S41" s="125"/>
      <c r="T41" s="125"/>
      <c r="U41" s="71"/>
      <c r="V41" s="125"/>
      <c r="W41" s="125"/>
      <c r="X41" s="71"/>
      <c r="Y41" s="125"/>
      <c r="Z41" s="125"/>
      <c r="AA41" s="71"/>
      <c r="AB41" s="125"/>
      <c r="AC41" s="125"/>
      <c r="AD41" s="71"/>
      <c r="AE41" s="161"/>
      <c r="AF41" s="128"/>
      <c r="AG41" s="110"/>
      <c r="AH41" s="110"/>
      <c r="AI41" s="110"/>
      <c r="AJ41" s="110"/>
      <c r="AK41" s="110"/>
      <c r="AL41" s="110"/>
      <c r="AM41" s="110"/>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row>
    <row r="42" spans="1:62" s="26" customFormat="1" ht="15.75" customHeight="1" x14ac:dyDescent="0.25">
      <c r="A42" s="756"/>
      <c r="B42" s="74" t="s">
        <v>599</v>
      </c>
      <c r="C42" s="71"/>
      <c r="D42" s="125"/>
      <c r="E42" s="71"/>
      <c r="F42" s="125"/>
      <c r="G42" s="71"/>
      <c r="H42" s="125"/>
      <c r="I42" s="71"/>
      <c r="J42" s="125"/>
      <c r="K42" s="71"/>
      <c r="L42" s="125"/>
      <c r="M42" s="71"/>
      <c r="N42" s="125"/>
      <c r="O42" s="71"/>
      <c r="P42" s="125"/>
      <c r="Q42" s="125"/>
      <c r="R42" s="71"/>
      <c r="S42" s="125"/>
      <c r="T42" s="125"/>
      <c r="U42" s="71"/>
      <c r="V42" s="125"/>
      <c r="W42" s="125"/>
      <c r="X42" s="71"/>
      <c r="Y42" s="125"/>
      <c r="Z42" s="125"/>
      <c r="AA42" s="71"/>
      <c r="AB42" s="125"/>
      <c r="AC42" s="125"/>
      <c r="AD42" s="71"/>
      <c r="AE42" s="161"/>
      <c r="AF42" s="128"/>
      <c r="AG42" s="110"/>
      <c r="AH42" s="110"/>
      <c r="AI42" s="110"/>
      <c r="AJ42" s="110"/>
      <c r="AK42" s="110"/>
      <c r="AL42" s="110"/>
      <c r="AM42" s="110"/>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row>
    <row r="43" spans="1:62" s="26" customFormat="1" ht="29.25" customHeight="1" thickBot="1" x14ac:dyDescent="0.3">
      <c r="A43" s="510"/>
      <c r="B43" s="72" t="s">
        <v>476</v>
      </c>
      <c r="C43" s="124"/>
      <c r="D43" s="126"/>
      <c r="E43" s="124"/>
      <c r="F43" s="126"/>
      <c r="G43" s="124"/>
      <c r="H43" s="126"/>
      <c r="I43" s="124"/>
      <c r="J43" s="126"/>
      <c r="K43" s="124"/>
      <c r="L43" s="126"/>
      <c r="M43" s="124"/>
      <c r="N43" s="126"/>
      <c r="O43" s="124"/>
      <c r="P43" s="126"/>
      <c r="Q43" s="126"/>
      <c r="R43" s="124"/>
      <c r="S43" s="126"/>
      <c r="T43" s="126"/>
      <c r="U43" s="124"/>
      <c r="V43" s="126"/>
      <c r="W43" s="126"/>
      <c r="X43" s="124"/>
      <c r="Y43" s="126"/>
      <c r="Z43" s="126"/>
      <c r="AA43" s="124"/>
      <c r="AB43" s="126"/>
      <c r="AC43" s="126"/>
      <c r="AD43" s="124"/>
      <c r="AE43" s="162"/>
      <c r="AF43" s="129"/>
      <c r="AG43" s="110"/>
      <c r="AH43" s="110"/>
      <c r="AI43" s="110"/>
      <c r="AJ43" s="110"/>
      <c r="AK43" s="110"/>
      <c r="AL43" s="110"/>
      <c r="AM43" s="110"/>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row>
    <row r="44" spans="1:62" s="1" customFormat="1" ht="24" customHeight="1" thickBot="1" x14ac:dyDescent="0.3">
      <c r="K44" s="91"/>
      <c r="L44" s="91"/>
      <c r="M44" s="91"/>
      <c r="N44" s="91"/>
      <c r="O44" s="91"/>
      <c r="AG44" s="110"/>
      <c r="AH44" s="110"/>
      <c r="AI44" s="110"/>
      <c r="AJ44" s="110"/>
      <c r="AK44" s="110"/>
      <c r="AL44" s="110"/>
      <c r="AM44" s="110"/>
      <c r="AN44" s="76"/>
      <c r="AO44" s="76"/>
      <c r="AP44" s="76"/>
      <c r="AQ44" s="76"/>
      <c r="AR44" s="76"/>
      <c r="AS44" s="76"/>
      <c r="AT44" s="76"/>
      <c r="AU44" s="76"/>
      <c r="AV44" s="76"/>
      <c r="AW44" s="76"/>
      <c r="AX44" s="76"/>
      <c r="AY44" s="76"/>
      <c r="AZ44" s="76"/>
      <c r="BA44" s="76"/>
      <c r="BB44" s="76"/>
      <c r="BC44" s="76"/>
      <c r="BD44" s="76"/>
      <c r="BE44" s="76"/>
      <c r="BF44" s="76"/>
      <c r="BG44" s="76"/>
      <c r="BH44" s="76"/>
      <c r="BI44" s="76"/>
      <c r="BJ44" s="76"/>
    </row>
    <row r="45" spans="1:62" s="1" customFormat="1" ht="24" customHeight="1" thickBot="1" x14ac:dyDescent="0.3">
      <c r="A45" s="509" t="s">
        <v>600</v>
      </c>
      <c r="B45" s="775" t="s">
        <v>576</v>
      </c>
      <c r="C45" s="623" t="s">
        <v>85</v>
      </c>
      <c r="D45" s="751"/>
      <c r="E45" s="751"/>
      <c r="F45" s="751"/>
      <c r="G45" s="751"/>
      <c r="H45" s="751"/>
      <c r="I45" s="751"/>
      <c r="J45" s="751"/>
      <c r="K45" s="751"/>
      <c r="L45" s="751"/>
      <c r="M45" s="751"/>
      <c r="N45" s="624"/>
      <c r="O45" s="748" t="s">
        <v>87</v>
      </c>
      <c r="P45" s="749"/>
      <c r="Q45" s="749"/>
      <c r="R45" s="749"/>
      <c r="S45" s="749"/>
      <c r="T45" s="749"/>
      <c r="U45" s="749"/>
      <c r="V45" s="749"/>
      <c r="W45" s="749"/>
      <c r="X45" s="749"/>
      <c r="Y45" s="749"/>
      <c r="Z45" s="749"/>
      <c r="AA45" s="749"/>
      <c r="AB45" s="749"/>
      <c r="AC45" s="749"/>
      <c r="AD45" s="749"/>
      <c r="AE45" s="749"/>
      <c r="AF45" s="750"/>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row>
    <row r="46" spans="1:62" s="1" customFormat="1" ht="24" customHeight="1" thickBot="1" x14ac:dyDescent="0.3">
      <c r="A46" s="756"/>
      <c r="B46" s="776"/>
      <c r="C46" s="623" t="s">
        <v>225</v>
      </c>
      <c r="D46" s="624"/>
      <c r="E46" s="623" t="s">
        <v>226</v>
      </c>
      <c r="F46" s="624"/>
      <c r="G46" s="623" t="s">
        <v>227</v>
      </c>
      <c r="H46" s="624"/>
      <c r="I46" s="623" t="s">
        <v>228</v>
      </c>
      <c r="J46" s="624"/>
      <c r="K46" s="623" t="s">
        <v>530</v>
      </c>
      <c r="L46" s="624"/>
      <c r="M46" s="623" t="s">
        <v>230</v>
      </c>
      <c r="N46" s="624"/>
      <c r="O46" s="748" t="s">
        <v>225</v>
      </c>
      <c r="P46" s="749"/>
      <c r="Q46" s="750"/>
      <c r="R46" s="748" t="s">
        <v>226</v>
      </c>
      <c r="S46" s="749"/>
      <c r="T46" s="750"/>
      <c r="U46" s="748" t="s">
        <v>227</v>
      </c>
      <c r="V46" s="749"/>
      <c r="W46" s="750"/>
      <c r="X46" s="748" t="s">
        <v>228</v>
      </c>
      <c r="Y46" s="749"/>
      <c r="Z46" s="750"/>
      <c r="AA46" s="748" t="s">
        <v>530</v>
      </c>
      <c r="AB46" s="749"/>
      <c r="AC46" s="750"/>
      <c r="AD46" s="748" t="s">
        <v>230</v>
      </c>
      <c r="AE46" s="749"/>
      <c r="AF46" s="750"/>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row>
    <row r="47" spans="1:62" s="1" customFormat="1" ht="29.25" customHeight="1" thickBot="1" x14ac:dyDescent="0.3">
      <c r="A47" s="756"/>
      <c r="B47" s="777"/>
      <c r="C47" s="130" t="s">
        <v>577</v>
      </c>
      <c r="D47" s="113" t="s">
        <v>578</v>
      </c>
      <c r="E47" s="130" t="s">
        <v>577</v>
      </c>
      <c r="F47" s="113" t="s">
        <v>578</v>
      </c>
      <c r="G47" s="130" t="s">
        <v>577</v>
      </c>
      <c r="H47" s="113" t="s">
        <v>578</v>
      </c>
      <c r="I47" s="130" t="s">
        <v>577</v>
      </c>
      <c r="J47" s="113" t="s">
        <v>578</v>
      </c>
      <c r="K47" s="130" t="s">
        <v>577</v>
      </c>
      <c r="L47" s="113" t="s">
        <v>578</v>
      </c>
      <c r="M47" s="130" t="s">
        <v>577</v>
      </c>
      <c r="N47" s="113" t="s">
        <v>578</v>
      </c>
      <c r="O47" s="116" t="s">
        <v>577</v>
      </c>
      <c r="P47" s="116" t="s">
        <v>579</v>
      </c>
      <c r="Q47" s="116" t="s">
        <v>28</v>
      </c>
      <c r="R47" s="116" t="s">
        <v>577</v>
      </c>
      <c r="S47" s="116" t="s">
        <v>579</v>
      </c>
      <c r="T47" s="116" t="s">
        <v>28</v>
      </c>
      <c r="U47" s="116" t="s">
        <v>577</v>
      </c>
      <c r="V47" s="116" t="s">
        <v>579</v>
      </c>
      <c r="W47" s="116" t="s">
        <v>28</v>
      </c>
      <c r="X47" s="116" t="s">
        <v>577</v>
      </c>
      <c r="Y47" s="116" t="s">
        <v>579</v>
      </c>
      <c r="Z47" s="116" t="s">
        <v>28</v>
      </c>
      <c r="AA47" s="116" t="s">
        <v>577</v>
      </c>
      <c r="AB47" s="116" t="s">
        <v>579</v>
      </c>
      <c r="AC47" s="116" t="s">
        <v>28</v>
      </c>
      <c r="AD47" s="116" t="s">
        <v>577</v>
      </c>
      <c r="AE47" s="116" t="s">
        <v>579</v>
      </c>
      <c r="AF47" s="116" t="s">
        <v>28</v>
      </c>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row>
    <row r="48" spans="1:62" s="1" customFormat="1" ht="16.5" x14ac:dyDescent="0.25">
      <c r="A48" s="756"/>
      <c r="B48" s="171" t="s">
        <v>580</v>
      </c>
      <c r="C48" s="71"/>
      <c r="D48" s="128"/>
      <c r="E48" s="71"/>
      <c r="F48" s="128"/>
      <c r="G48" s="71"/>
      <c r="H48" s="128"/>
      <c r="I48" s="71"/>
      <c r="J48" s="128"/>
      <c r="K48" s="71"/>
      <c r="L48" s="128"/>
      <c r="M48" s="71"/>
      <c r="N48" s="128"/>
      <c r="O48" s="71"/>
      <c r="P48" s="125"/>
      <c r="Q48" s="128"/>
      <c r="R48" s="71"/>
      <c r="S48" s="125"/>
      <c r="T48" s="128"/>
      <c r="U48" s="71"/>
      <c r="V48" s="125"/>
      <c r="W48" s="128"/>
      <c r="X48" s="71"/>
      <c r="Y48" s="125"/>
      <c r="Z48" s="128"/>
      <c r="AA48" s="71"/>
      <c r="AB48" s="125"/>
      <c r="AC48" s="128"/>
      <c r="AD48" s="71"/>
      <c r="AE48" s="161"/>
      <c r="AF48" s="128"/>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row>
    <row r="49" spans="1:62" s="1" customFormat="1" ht="16.5" x14ac:dyDescent="0.25">
      <c r="A49" s="756"/>
      <c r="B49" s="172" t="s">
        <v>581</v>
      </c>
      <c r="C49" s="71"/>
      <c r="D49" s="128"/>
      <c r="E49" s="71"/>
      <c r="F49" s="128"/>
      <c r="G49" s="71"/>
      <c r="H49" s="128"/>
      <c r="I49" s="71"/>
      <c r="J49" s="128"/>
      <c r="K49" s="71"/>
      <c r="L49" s="128"/>
      <c r="M49" s="71"/>
      <c r="N49" s="128"/>
      <c r="O49" s="71"/>
      <c r="P49" s="125"/>
      <c r="Q49" s="128"/>
      <c r="R49" s="71"/>
      <c r="S49" s="125"/>
      <c r="T49" s="128"/>
      <c r="U49" s="71"/>
      <c r="V49" s="125"/>
      <c r="W49" s="128"/>
      <c r="X49" s="71"/>
      <c r="Y49" s="125"/>
      <c r="Z49" s="128"/>
      <c r="AA49" s="71"/>
      <c r="AB49" s="125"/>
      <c r="AC49" s="128"/>
      <c r="AD49" s="71"/>
      <c r="AE49" s="161"/>
      <c r="AF49" s="128"/>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row>
    <row r="50" spans="1:62" s="1" customFormat="1" ht="16.5" x14ac:dyDescent="0.25">
      <c r="A50" s="756"/>
      <c r="B50" s="172" t="s">
        <v>582</v>
      </c>
      <c r="C50" s="71"/>
      <c r="D50" s="128"/>
      <c r="E50" s="71"/>
      <c r="F50" s="128"/>
      <c r="G50" s="71"/>
      <c r="H50" s="128"/>
      <c r="I50" s="71"/>
      <c r="J50" s="128"/>
      <c r="K50" s="71"/>
      <c r="L50" s="128"/>
      <c r="M50" s="71"/>
      <c r="N50" s="128"/>
      <c r="O50" s="71"/>
      <c r="P50" s="125"/>
      <c r="Q50" s="128"/>
      <c r="R50" s="71"/>
      <c r="S50" s="125"/>
      <c r="T50" s="128"/>
      <c r="U50" s="71"/>
      <c r="V50" s="125"/>
      <c r="W50" s="128"/>
      <c r="X50" s="71"/>
      <c r="Y50" s="125"/>
      <c r="Z50" s="128"/>
      <c r="AA50" s="71"/>
      <c r="AB50" s="125"/>
      <c r="AC50" s="128"/>
      <c r="AD50" s="71"/>
      <c r="AE50" s="161"/>
      <c r="AF50" s="128"/>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row>
    <row r="51" spans="1:62" s="1" customFormat="1" ht="16.5" x14ac:dyDescent="0.25">
      <c r="A51" s="756"/>
      <c r="B51" s="172" t="s">
        <v>583</v>
      </c>
      <c r="C51" s="71"/>
      <c r="D51" s="128"/>
      <c r="E51" s="71"/>
      <c r="F51" s="128"/>
      <c r="G51" s="71"/>
      <c r="H51" s="128"/>
      <c r="I51" s="71"/>
      <c r="J51" s="128"/>
      <c r="K51" s="71"/>
      <c r="L51" s="128"/>
      <c r="M51" s="71"/>
      <c r="N51" s="128"/>
      <c r="O51" s="71"/>
      <c r="P51" s="125"/>
      <c r="Q51" s="128"/>
      <c r="R51" s="71"/>
      <c r="S51" s="125"/>
      <c r="T51" s="128"/>
      <c r="U51" s="71"/>
      <c r="V51" s="125"/>
      <c r="W51" s="128"/>
      <c r="X51" s="71"/>
      <c r="Y51" s="125"/>
      <c r="Z51" s="128"/>
      <c r="AA51" s="71"/>
      <c r="AB51" s="125"/>
      <c r="AC51" s="128"/>
      <c r="AD51" s="71"/>
      <c r="AE51" s="161"/>
      <c r="AF51" s="128"/>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row>
    <row r="52" spans="1:62" s="1" customFormat="1" ht="16.5" x14ac:dyDescent="0.25">
      <c r="A52" s="756"/>
      <c r="B52" s="172" t="s">
        <v>584</v>
      </c>
      <c r="C52" s="71"/>
      <c r="D52" s="128"/>
      <c r="E52" s="71"/>
      <c r="F52" s="128"/>
      <c r="G52" s="71"/>
      <c r="H52" s="128"/>
      <c r="I52" s="71"/>
      <c r="J52" s="128"/>
      <c r="K52" s="71"/>
      <c r="L52" s="128"/>
      <c r="M52" s="71"/>
      <c r="N52" s="128"/>
      <c r="O52" s="71"/>
      <c r="P52" s="125"/>
      <c r="Q52" s="128"/>
      <c r="R52" s="71"/>
      <c r="S52" s="125"/>
      <c r="T52" s="128"/>
      <c r="U52" s="71"/>
      <c r="V52" s="125"/>
      <c r="W52" s="128"/>
      <c r="X52" s="71"/>
      <c r="Y52" s="125"/>
      <c r="Z52" s="128"/>
      <c r="AA52" s="71"/>
      <c r="AB52" s="125"/>
      <c r="AC52" s="128"/>
      <c r="AD52" s="71"/>
      <c r="AE52" s="161"/>
      <c r="AF52" s="128"/>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row>
    <row r="53" spans="1:62" s="1" customFormat="1" ht="16.5" x14ac:dyDescent="0.25">
      <c r="A53" s="756"/>
      <c r="B53" s="172" t="s">
        <v>585</v>
      </c>
      <c r="C53" s="71"/>
      <c r="D53" s="128"/>
      <c r="E53" s="71"/>
      <c r="F53" s="128"/>
      <c r="G53" s="71"/>
      <c r="H53" s="128"/>
      <c r="I53" s="71"/>
      <c r="J53" s="128"/>
      <c r="K53" s="71"/>
      <c r="L53" s="128"/>
      <c r="M53" s="71"/>
      <c r="N53" s="128"/>
      <c r="O53" s="71"/>
      <c r="P53" s="125"/>
      <c r="Q53" s="128"/>
      <c r="R53" s="71"/>
      <c r="S53" s="125"/>
      <c r="T53" s="128"/>
      <c r="U53" s="71"/>
      <c r="V53" s="125"/>
      <c r="W53" s="128"/>
      <c r="X53" s="71"/>
      <c r="Y53" s="125"/>
      <c r="Z53" s="128"/>
      <c r="AA53" s="71"/>
      <c r="AB53" s="125"/>
      <c r="AC53" s="128"/>
      <c r="AD53" s="71"/>
      <c r="AE53" s="161"/>
      <c r="AF53" s="128"/>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row>
    <row r="54" spans="1:62" s="1" customFormat="1" ht="16.5" x14ac:dyDescent="0.25">
      <c r="A54" s="756"/>
      <c r="B54" s="172" t="s">
        <v>586</v>
      </c>
      <c r="C54" s="71"/>
      <c r="D54" s="128"/>
      <c r="E54" s="71"/>
      <c r="F54" s="128"/>
      <c r="G54" s="71"/>
      <c r="H54" s="128"/>
      <c r="I54" s="71"/>
      <c r="J54" s="128"/>
      <c r="K54" s="71"/>
      <c r="L54" s="128"/>
      <c r="M54" s="71"/>
      <c r="N54" s="128"/>
      <c r="O54" s="71"/>
      <c r="P54" s="125"/>
      <c r="Q54" s="128"/>
      <c r="R54" s="71"/>
      <c r="S54" s="125"/>
      <c r="T54" s="128"/>
      <c r="U54" s="71"/>
      <c r="V54" s="125"/>
      <c r="W54" s="128"/>
      <c r="X54" s="71"/>
      <c r="Y54" s="125"/>
      <c r="Z54" s="128"/>
      <c r="AA54" s="71"/>
      <c r="AB54" s="125"/>
      <c r="AC54" s="128"/>
      <c r="AD54" s="71"/>
      <c r="AE54" s="161"/>
      <c r="AF54" s="128"/>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row>
    <row r="55" spans="1:62" s="1" customFormat="1" ht="16.5" x14ac:dyDescent="0.25">
      <c r="A55" s="756"/>
      <c r="B55" s="172" t="s">
        <v>587</v>
      </c>
      <c r="C55" s="71"/>
      <c r="D55" s="128"/>
      <c r="E55" s="71"/>
      <c r="F55" s="128"/>
      <c r="G55" s="71"/>
      <c r="H55" s="128"/>
      <c r="I55" s="71"/>
      <c r="J55" s="128"/>
      <c r="K55" s="71"/>
      <c r="L55" s="128"/>
      <c r="M55" s="71"/>
      <c r="N55" s="128"/>
      <c r="O55" s="71"/>
      <c r="P55" s="125"/>
      <c r="Q55" s="128"/>
      <c r="R55" s="71"/>
      <c r="S55" s="125"/>
      <c r="T55" s="128"/>
      <c r="U55" s="71"/>
      <c r="V55" s="125"/>
      <c r="W55" s="128"/>
      <c r="X55" s="71"/>
      <c r="Y55" s="125"/>
      <c r="Z55" s="128"/>
      <c r="AA55" s="71"/>
      <c r="AB55" s="125"/>
      <c r="AC55" s="128"/>
      <c r="AD55" s="71"/>
      <c r="AE55" s="161"/>
      <c r="AF55" s="128"/>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row>
    <row r="56" spans="1:62" s="1" customFormat="1" ht="16.5" x14ac:dyDescent="0.25">
      <c r="A56" s="756"/>
      <c r="B56" s="172" t="s">
        <v>588</v>
      </c>
      <c r="C56" s="71"/>
      <c r="D56" s="128"/>
      <c r="E56" s="71"/>
      <c r="F56" s="128"/>
      <c r="G56" s="71"/>
      <c r="H56" s="128"/>
      <c r="I56" s="71"/>
      <c r="J56" s="128"/>
      <c r="K56" s="71"/>
      <c r="L56" s="128"/>
      <c r="M56" s="71"/>
      <c r="N56" s="128"/>
      <c r="O56" s="71"/>
      <c r="P56" s="125"/>
      <c r="Q56" s="128"/>
      <c r="R56" s="71"/>
      <c r="S56" s="125"/>
      <c r="T56" s="128"/>
      <c r="U56" s="71"/>
      <c r="V56" s="125"/>
      <c r="W56" s="128"/>
      <c r="X56" s="71"/>
      <c r="Y56" s="125"/>
      <c r="Z56" s="128"/>
      <c r="AA56" s="71"/>
      <c r="AB56" s="125"/>
      <c r="AC56" s="128"/>
      <c r="AD56" s="71"/>
      <c r="AE56" s="161"/>
      <c r="AF56" s="128"/>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row>
    <row r="57" spans="1:62" s="1" customFormat="1" ht="16.5" x14ac:dyDescent="0.25">
      <c r="A57" s="756"/>
      <c r="B57" s="172" t="s">
        <v>589</v>
      </c>
      <c r="C57" s="71"/>
      <c r="D57" s="128"/>
      <c r="E57" s="71"/>
      <c r="F57" s="128"/>
      <c r="G57" s="71"/>
      <c r="H57" s="128"/>
      <c r="I57" s="71"/>
      <c r="J57" s="128"/>
      <c r="K57" s="71"/>
      <c r="L57" s="128"/>
      <c r="M57" s="71"/>
      <c r="N57" s="128"/>
      <c r="O57" s="71"/>
      <c r="P57" s="125"/>
      <c r="Q57" s="128"/>
      <c r="R57" s="71"/>
      <c r="S57" s="125"/>
      <c r="T57" s="128"/>
      <c r="U57" s="71"/>
      <c r="V57" s="125"/>
      <c r="W57" s="128"/>
      <c r="X57" s="71"/>
      <c r="Y57" s="125"/>
      <c r="Z57" s="128"/>
      <c r="AA57" s="71"/>
      <c r="AB57" s="125"/>
      <c r="AC57" s="128"/>
      <c r="AD57" s="71"/>
      <c r="AE57" s="161"/>
      <c r="AF57" s="128"/>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c r="BG57" s="76"/>
      <c r="BH57" s="76"/>
      <c r="BI57" s="76"/>
      <c r="BJ57" s="76"/>
    </row>
    <row r="58" spans="1:62" s="1" customFormat="1" ht="16.5" x14ac:dyDescent="0.25">
      <c r="A58" s="756"/>
      <c r="B58" s="172" t="s">
        <v>590</v>
      </c>
      <c r="C58" s="71"/>
      <c r="D58" s="128"/>
      <c r="E58" s="71"/>
      <c r="F58" s="128"/>
      <c r="G58" s="71"/>
      <c r="H58" s="128"/>
      <c r="I58" s="71"/>
      <c r="J58" s="128"/>
      <c r="K58" s="71"/>
      <c r="L58" s="128"/>
      <c r="M58" s="71"/>
      <c r="N58" s="128"/>
      <c r="O58" s="71"/>
      <c r="P58" s="125"/>
      <c r="Q58" s="128"/>
      <c r="R58" s="71"/>
      <c r="S58" s="125"/>
      <c r="T58" s="128"/>
      <c r="U58" s="71"/>
      <c r="V58" s="125"/>
      <c r="W58" s="128"/>
      <c r="X58" s="71"/>
      <c r="Y58" s="125"/>
      <c r="Z58" s="128"/>
      <c r="AA58" s="71"/>
      <c r="AB58" s="125"/>
      <c r="AC58" s="128"/>
      <c r="AD58" s="71"/>
      <c r="AE58" s="161"/>
      <c r="AF58" s="128"/>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row>
    <row r="59" spans="1:62" s="1" customFormat="1" ht="16.5" x14ac:dyDescent="0.25">
      <c r="A59" s="756"/>
      <c r="B59" s="172" t="s">
        <v>591</v>
      </c>
      <c r="C59" s="71"/>
      <c r="D59" s="128"/>
      <c r="E59" s="71"/>
      <c r="F59" s="128"/>
      <c r="G59" s="71"/>
      <c r="H59" s="128"/>
      <c r="I59" s="71"/>
      <c r="J59" s="128"/>
      <c r="K59" s="71"/>
      <c r="L59" s="128"/>
      <c r="M59" s="71"/>
      <c r="N59" s="128"/>
      <c r="O59" s="71"/>
      <c r="P59" s="125"/>
      <c r="Q59" s="128"/>
      <c r="R59" s="71"/>
      <c r="S59" s="125"/>
      <c r="T59" s="128"/>
      <c r="U59" s="71"/>
      <c r="V59" s="125"/>
      <c r="W59" s="128"/>
      <c r="X59" s="71"/>
      <c r="Y59" s="125"/>
      <c r="Z59" s="128"/>
      <c r="AA59" s="71"/>
      <c r="AB59" s="125"/>
      <c r="AC59" s="128"/>
      <c r="AD59" s="71"/>
      <c r="AE59" s="161"/>
      <c r="AF59" s="128"/>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c r="BG59" s="76"/>
      <c r="BH59" s="76"/>
      <c r="BI59" s="76"/>
      <c r="BJ59" s="76"/>
    </row>
    <row r="60" spans="1:62" s="1" customFormat="1" ht="16.5" x14ac:dyDescent="0.25">
      <c r="A60" s="756"/>
      <c r="B60" s="172" t="s">
        <v>592</v>
      </c>
      <c r="C60" s="71"/>
      <c r="D60" s="128"/>
      <c r="E60" s="71"/>
      <c r="F60" s="128"/>
      <c r="G60" s="71"/>
      <c r="H60" s="128"/>
      <c r="I60" s="71"/>
      <c r="J60" s="128"/>
      <c r="K60" s="71"/>
      <c r="L60" s="128"/>
      <c r="M60" s="71"/>
      <c r="N60" s="128"/>
      <c r="O60" s="71"/>
      <c r="P60" s="125"/>
      <c r="Q60" s="128"/>
      <c r="R60" s="71"/>
      <c r="S60" s="125"/>
      <c r="T60" s="128"/>
      <c r="U60" s="71"/>
      <c r="V60" s="125"/>
      <c r="W60" s="128"/>
      <c r="X60" s="71"/>
      <c r="Y60" s="125"/>
      <c r="Z60" s="128"/>
      <c r="AA60" s="71"/>
      <c r="AB60" s="125"/>
      <c r="AC60" s="128"/>
      <c r="AD60" s="71"/>
      <c r="AE60" s="161"/>
      <c r="AF60" s="128"/>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c r="BG60" s="76"/>
      <c r="BH60" s="76"/>
      <c r="BI60" s="76"/>
      <c r="BJ60" s="76"/>
    </row>
    <row r="61" spans="1:62" s="1" customFormat="1" ht="16.5" x14ac:dyDescent="0.25">
      <c r="A61" s="756"/>
      <c r="B61" s="172" t="s">
        <v>593</v>
      </c>
      <c r="C61" s="71"/>
      <c r="D61" s="128"/>
      <c r="E61" s="71"/>
      <c r="F61" s="128"/>
      <c r="G61" s="71"/>
      <c r="H61" s="128"/>
      <c r="I61" s="71"/>
      <c r="J61" s="128"/>
      <c r="K61" s="71"/>
      <c r="L61" s="128"/>
      <c r="M61" s="71"/>
      <c r="N61" s="128"/>
      <c r="O61" s="71"/>
      <c r="P61" s="125"/>
      <c r="Q61" s="128"/>
      <c r="R61" s="71"/>
      <c r="S61" s="125"/>
      <c r="T61" s="128"/>
      <c r="U61" s="71"/>
      <c r="V61" s="125"/>
      <c r="W61" s="128"/>
      <c r="X61" s="71"/>
      <c r="Y61" s="125"/>
      <c r="Z61" s="128"/>
      <c r="AA61" s="71"/>
      <c r="AB61" s="125"/>
      <c r="AC61" s="128"/>
      <c r="AD61" s="71"/>
      <c r="AE61" s="161"/>
      <c r="AF61" s="128"/>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row>
    <row r="62" spans="1:62" s="1" customFormat="1" ht="16.5" x14ac:dyDescent="0.25">
      <c r="A62" s="756"/>
      <c r="B62" s="172" t="s">
        <v>594</v>
      </c>
      <c r="C62" s="71"/>
      <c r="D62" s="128"/>
      <c r="E62" s="71"/>
      <c r="F62" s="128"/>
      <c r="G62" s="71"/>
      <c r="H62" s="128"/>
      <c r="I62" s="71"/>
      <c r="J62" s="128"/>
      <c r="K62" s="71"/>
      <c r="L62" s="128"/>
      <c r="M62" s="71"/>
      <c r="N62" s="128"/>
      <c r="O62" s="71"/>
      <c r="P62" s="125"/>
      <c r="Q62" s="128"/>
      <c r="R62" s="71"/>
      <c r="S62" s="125"/>
      <c r="T62" s="128"/>
      <c r="U62" s="71"/>
      <c r="V62" s="125"/>
      <c r="W62" s="128"/>
      <c r="X62" s="71"/>
      <c r="Y62" s="125"/>
      <c r="Z62" s="128"/>
      <c r="AA62" s="71"/>
      <c r="AB62" s="125"/>
      <c r="AC62" s="128"/>
      <c r="AD62" s="71"/>
      <c r="AE62" s="161"/>
      <c r="AF62" s="128"/>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c r="BG62" s="76"/>
      <c r="BH62" s="76"/>
      <c r="BI62" s="76"/>
      <c r="BJ62" s="76"/>
    </row>
    <row r="63" spans="1:62" s="1" customFormat="1" ht="16.5" x14ac:dyDescent="0.25">
      <c r="A63" s="756"/>
      <c r="B63" s="172" t="s">
        <v>595</v>
      </c>
      <c r="C63" s="71"/>
      <c r="D63" s="128"/>
      <c r="E63" s="71"/>
      <c r="F63" s="128"/>
      <c r="G63" s="71"/>
      <c r="H63" s="128"/>
      <c r="I63" s="71"/>
      <c r="J63" s="128"/>
      <c r="K63" s="71"/>
      <c r="L63" s="128"/>
      <c r="M63" s="71"/>
      <c r="N63" s="128"/>
      <c r="O63" s="71"/>
      <c r="P63" s="125"/>
      <c r="Q63" s="128"/>
      <c r="R63" s="71"/>
      <c r="S63" s="125"/>
      <c r="T63" s="128"/>
      <c r="U63" s="71"/>
      <c r="V63" s="125"/>
      <c r="W63" s="128"/>
      <c r="X63" s="71"/>
      <c r="Y63" s="125"/>
      <c r="Z63" s="128"/>
      <c r="AA63" s="71"/>
      <c r="AB63" s="125"/>
      <c r="AC63" s="128"/>
      <c r="AD63" s="71"/>
      <c r="AE63" s="161"/>
      <c r="AF63" s="128"/>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c r="BG63" s="76"/>
      <c r="BH63" s="76"/>
      <c r="BI63" s="76"/>
      <c r="BJ63" s="76"/>
    </row>
    <row r="64" spans="1:62" s="1" customFormat="1" ht="16.5" x14ac:dyDescent="0.25">
      <c r="A64" s="756"/>
      <c r="B64" s="172" t="s">
        <v>596</v>
      </c>
      <c r="C64" s="71"/>
      <c r="D64" s="128"/>
      <c r="E64" s="71"/>
      <c r="F64" s="128"/>
      <c r="G64" s="71"/>
      <c r="H64" s="128"/>
      <c r="I64" s="71"/>
      <c r="J64" s="128"/>
      <c r="K64" s="71"/>
      <c r="L64" s="128"/>
      <c r="M64" s="71"/>
      <c r="N64" s="128"/>
      <c r="O64" s="71"/>
      <c r="P64" s="125"/>
      <c r="Q64" s="128"/>
      <c r="R64" s="71"/>
      <c r="S64" s="125"/>
      <c r="T64" s="128"/>
      <c r="U64" s="71"/>
      <c r="V64" s="125"/>
      <c r="W64" s="128"/>
      <c r="X64" s="71"/>
      <c r="Y64" s="125"/>
      <c r="Z64" s="128"/>
      <c r="AA64" s="71"/>
      <c r="AB64" s="125"/>
      <c r="AC64" s="128"/>
      <c r="AD64" s="71"/>
      <c r="AE64" s="161"/>
      <c r="AF64" s="128"/>
      <c r="AG64" s="76"/>
      <c r="AH64" s="76"/>
      <c r="AI64" s="76"/>
      <c r="AJ64" s="76"/>
      <c r="AK64" s="76"/>
      <c r="AL64" s="76"/>
      <c r="AM64" s="76"/>
      <c r="AN64" s="76"/>
      <c r="AO64" s="76"/>
      <c r="AP64" s="76"/>
      <c r="AQ64" s="76"/>
      <c r="AR64" s="76"/>
      <c r="AS64" s="76"/>
      <c r="AT64" s="76"/>
      <c r="AU64" s="76"/>
      <c r="AV64" s="76"/>
      <c r="AW64" s="76"/>
      <c r="AX64" s="76"/>
      <c r="AY64" s="76"/>
      <c r="AZ64" s="76"/>
      <c r="BA64" s="76"/>
      <c r="BB64" s="76"/>
      <c r="BC64" s="76"/>
      <c r="BD64" s="76"/>
      <c r="BE64" s="76"/>
      <c r="BF64" s="76"/>
      <c r="BG64" s="76"/>
      <c r="BH64" s="76"/>
      <c r="BI64" s="76"/>
      <c r="BJ64" s="76"/>
    </row>
    <row r="65" spans="1:62" s="1" customFormat="1" ht="16.5" x14ac:dyDescent="0.25">
      <c r="A65" s="756"/>
      <c r="B65" s="172" t="s">
        <v>597</v>
      </c>
      <c r="C65" s="71"/>
      <c r="D65" s="128"/>
      <c r="E65" s="71"/>
      <c r="F65" s="128"/>
      <c r="G65" s="71"/>
      <c r="H65" s="128"/>
      <c r="I65" s="71"/>
      <c r="J65" s="128"/>
      <c r="K65" s="71"/>
      <c r="L65" s="128"/>
      <c r="M65" s="71"/>
      <c r="N65" s="128"/>
      <c r="O65" s="71"/>
      <c r="P65" s="125"/>
      <c r="Q65" s="128"/>
      <c r="R65" s="71"/>
      <c r="S65" s="125"/>
      <c r="T65" s="128"/>
      <c r="U65" s="71"/>
      <c r="V65" s="125"/>
      <c r="W65" s="128"/>
      <c r="X65" s="71"/>
      <c r="Y65" s="125"/>
      <c r="Z65" s="128"/>
      <c r="AA65" s="71"/>
      <c r="AB65" s="125"/>
      <c r="AC65" s="128"/>
      <c r="AD65" s="71"/>
      <c r="AE65" s="161"/>
      <c r="AF65" s="128"/>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c r="BG65" s="76"/>
      <c r="BH65" s="76"/>
      <c r="BI65" s="76"/>
      <c r="BJ65" s="76"/>
    </row>
    <row r="66" spans="1:62" s="1" customFormat="1" ht="16.5" x14ac:dyDescent="0.25">
      <c r="A66" s="756"/>
      <c r="B66" s="172" t="s">
        <v>598</v>
      </c>
      <c r="C66" s="71"/>
      <c r="D66" s="128"/>
      <c r="E66" s="71"/>
      <c r="F66" s="128"/>
      <c r="G66" s="71"/>
      <c r="H66" s="128"/>
      <c r="I66" s="71"/>
      <c r="J66" s="128"/>
      <c r="K66" s="71"/>
      <c r="L66" s="128"/>
      <c r="M66" s="71"/>
      <c r="N66" s="128"/>
      <c r="O66" s="71"/>
      <c r="P66" s="125"/>
      <c r="Q66" s="128"/>
      <c r="R66" s="71"/>
      <c r="S66" s="125"/>
      <c r="T66" s="128"/>
      <c r="U66" s="71"/>
      <c r="V66" s="125"/>
      <c r="W66" s="128"/>
      <c r="X66" s="71"/>
      <c r="Y66" s="125"/>
      <c r="Z66" s="128"/>
      <c r="AA66" s="71"/>
      <c r="AB66" s="125"/>
      <c r="AC66" s="128"/>
      <c r="AD66" s="71"/>
      <c r="AE66" s="161"/>
      <c r="AF66" s="128"/>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c r="BG66" s="76"/>
      <c r="BH66" s="76"/>
      <c r="BI66" s="76"/>
      <c r="BJ66" s="76"/>
    </row>
    <row r="67" spans="1:62" s="1" customFormat="1" ht="16.5" x14ac:dyDescent="0.25">
      <c r="A67" s="756"/>
      <c r="B67" s="173" t="s">
        <v>599</v>
      </c>
      <c r="C67" s="165"/>
      <c r="D67" s="167"/>
      <c r="E67" s="165"/>
      <c r="F67" s="167"/>
      <c r="G67" s="165"/>
      <c r="H67" s="167"/>
      <c r="I67" s="165"/>
      <c r="J67" s="167"/>
      <c r="K67" s="165"/>
      <c r="L67" s="167"/>
      <c r="M67" s="165"/>
      <c r="N67" s="167"/>
      <c r="O67" s="165"/>
      <c r="P67" s="166"/>
      <c r="Q67" s="167"/>
      <c r="R67" s="165"/>
      <c r="S67" s="166"/>
      <c r="T67" s="167"/>
      <c r="U67" s="165"/>
      <c r="V67" s="166"/>
      <c r="W67" s="167"/>
      <c r="X67" s="165"/>
      <c r="Y67" s="166"/>
      <c r="Z67" s="167"/>
      <c r="AA67" s="165"/>
      <c r="AB67" s="166"/>
      <c r="AC67" s="167"/>
      <c r="AD67" s="165"/>
      <c r="AE67" s="166"/>
      <c r="AF67" s="167"/>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c r="BG67" s="76"/>
      <c r="BH67" s="76"/>
      <c r="BI67" s="76"/>
      <c r="BJ67" s="76"/>
    </row>
    <row r="68" spans="1:62" s="1" customFormat="1" ht="17.25" thickBot="1" x14ac:dyDescent="0.3">
      <c r="A68" s="510"/>
      <c r="B68" s="162" t="s">
        <v>476</v>
      </c>
      <c r="C68" s="104"/>
      <c r="D68" s="168"/>
      <c r="E68" s="104"/>
      <c r="F68" s="168"/>
      <c r="G68" s="104"/>
      <c r="H68" s="168"/>
      <c r="I68" s="104"/>
      <c r="J68" s="168"/>
      <c r="K68" s="169"/>
      <c r="L68" s="170"/>
      <c r="M68" s="169"/>
      <c r="N68" s="170"/>
      <c r="O68" s="169"/>
      <c r="P68" s="105"/>
      <c r="Q68" s="168"/>
      <c r="R68" s="104"/>
      <c r="S68" s="105"/>
      <c r="T68" s="168"/>
      <c r="U68" s="104"/>
      <c r="V68" s="105"/>
      <c r="W68" s="168"/>
      <c r="X68" s="104"/>
      <c r="Y68" s="105"/>
      <c r="Z68" s="168"/>
      <c r="AA68" s="104"/>
      <c r="AB68" s="105"/>
      <c r="AC68" s="168"/>
      <c r="AD68" s="104"/>
      <c r="AE68" s="105"/>
      <c r="AF68" s="168"/>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c r="BG68" s="76"/>
      <c r="BH68" s="76"/>
      <c r="BI68" s="76"/>
      <c r="BJ68" s="76"/>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4" type="noConversion"/>
  <pageMargins left="0.7" right="0.7" top="0.75" bottom="0.75" header="0.3" footer="0.3"/>
  <pageSetup scale="1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tabSelected="1" view="pageBreakPreview" topLeftCell="A9" zoomScale="90" zoomScaleNormal="80" zoomScaleSheetLayoutView="90" workbookViewId="0">
      <selection activeCell="C15" sqref="C15"/>
    </sheetView>
  </sheetViews>
  <sheetFormatPr baseColWidth="10" defaultColWidth="11.42578125" defaultRowHeight="15" customHeight="1" x14ac:dyDescent="0.25"/>
  <cols>
    <col min="1" max="1" width="17.7109375" customWidth="1"/>
    <col min="2" max="2" width="15.42578125" customWidth="1"/>
    <col min="3" max="3" width="52.5703125" customWidth="1"/>
    <col min="4" max="4" width="56.42578125" customWidth="1"/>
    <col min="5" max="5" width="34" customWidth="1"/>
  </cols>
  <sheetData>
    <row r="1" spans="1:84" ht="22.5" customHeight="1" thickBot="1" x14ac:dyDescent="0.3">
      <c r="A1" s="376"/>
      <c r="B1" s="377" t="s">
        <v>160</v>
      </c>
      <c r="C1" s="377"/>
      <c r="D1" s="377"/>
      <c r="E1" s="394" t="s">
        <v>161</v>
      </c>
      <c r="F1" s="395"/>
      <c r="G1" s="396"/>
    </row>
    <row r="2" spans="1:84" ht="22.5" customHeight="1" thickBot="1" x14ac:dyDescent="0.3">
      <c r="A2" s="376"/>
      <c r="B2" s="378" t="s">
        <v>162</v>
      </c>
      <c r="C2" s="378"/>
      <c r="D2" s="378"/>
      <c r="E2" s="394" t="s">
        <v>163</v>
      </c>
      <c r="F2" s="395"/>
      <c r="G2" s="396"/>
    </row>
    <row r="3" spans="1:84" ht="31.5" customHeight="1" thickBot="1" x14ac:dyDescent="0.3">
      <c r="A3" s="376"/>
      <c r="B3" s="383" t="s">
        <v>0</v>
      </c>
      <c r="C3" s="384"/>
      <c r="D3" s="385"/>
      <c r="E3" s="394" t="s">
        <v>164</v>
      </c>
      <c r="F3" s="395"/>
      <c r="G3" s="396"/>
    </row>
    <row r="4" spans="1:84" ht="22.5" customHeight="1" thickBot="1" x14ac:dyDescent="0.3">
      <c r="A4" s="376"/>
      <c r="B4" s="386" t="s">
        <v>601</v>
      </c>
      <c r="C4" s="387"/>
      <c r="D4" s="388"/>
      <c r="E4" s="394" t="s">
        <v>602</v>
      </c>
      <c r="F4" s="395"/>
      <c r="G4" s="396"/>
    </row>
    <row r="5" spans="1:84" ht="15.75" thickBot="1" x14ac:dyDescent="0.3">
      <c r="A5" s="52"/>
      <c r="B5" s="52"/>
      <c r="C5" s="212"/>
      <c r="D5" s="212"/>
      <c r="E5" s="212"/>
      <c r="F5" s="213"/>
      <c r="G5" s="213"/>
      <c r="H5" s="213"/>
      <c r="I5" s="213"/>
      <c r="J5" s="213"/>
      <c r="K5" s="213"/>
    </row>
    <row r="6" spans="1:84" ht="27.75" customHeight="1" x14ac:dyDescent="0.25">
      <c r="A6" s="389" t="s">
        <v>167</v>
      </c>
      <c r="B6" s="390"/>
      <c r="C6" s="391" t="s">
        <v>168</v>
      </c>
      <c r="D6" s="392"/>
      <c r="E6" s="393"/>
      <c r="F6" s="7"/>
      <c r="G6" s="7"/>
      <c r="H6" s="7"/>
      <c r="I6" s="7"/>
      <c r="J6" s="7"/>
      <c r="K6" s="7"/>
      <c r="L6" s="1"/>
      <c r="M6" s="160"/>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379" t="s">
        <v>603</v>
      </c>
      <c r="B7" s="380"/>
      <c r="C7" s="381"/>
      <c r="D7" s="381"/>
      <c r="E7" s="382"/>
      <c r="F7" s="213"/>
      <c r="G7" s="213"/>
      <c r="H7" s="213"/>
      <c r="I7" s="213"/>
      <c r="J7" s="213"/>
      <c r="K7" s="213"/>
    </row>
    <row r="8" spans="1:84" ht="45.75" customHeight="1" x14ac:dyDescent="0.25">
      <c r="A8" s="53" t="s">
        <v>151</v>
      </c>
      <c r="B8" s="53" t="s">
        <v>153</v>
      </c>
      <c r="C8" s="54" t="s">
        <v>155</v>
      </c>
      <c r="D8" s="374" t="s">
        <v>157</v>
      </c>
      <c r="E8" s="375"/>
    </row>
    <row r="9" spans="1:84" ht="156.75" x14ac:dyDescent="0.25">
      <c r="A9" s="55">
        <v>46076</v>
      </c>
      <c r="B9" s="55">
        <v>46076</v>
      </c>
      <c r="C9" s="67" t="s">
        <v>604</v>
      </c>
      <c r="D9" s="370" t="s">
        <v>605</v>
      </c>
      <c r="E9" s="371"/>
    </row>
    <row r="10" spans="1:84" ht="66.75" customHeight="1" x14ac:dyDescent="0.25">
      <c r="A10" s="55">
        <v>46092</v>
      </c>
      <c r="B10" s="55">
        <v>46092</v>
      </c>
      <c r="C10" s="68" t="s">
        <v>606</v>
      </c>
      <c r="D10" s="372" t="s">
        <v>607</v>
      </c>
      <c r="E10" s="373"/>
    </row>
    <row r="11" spans="1:84" ht="30.6" customHeight="1" x14ac:dyDescent="0.25">
      <c r="A11" s="55">
        <v>46092</v>
      </c>
      <c r="B11" s="320">
        <v>46092</v>
      </c>
      <c r="C11" s="68" t="s">
        <v>608</v>
      </c>
      <c r="D11" s="372" t="s">
        <v>609</v>
      </c>
      <c r="E11" s="373"/>
    </row>
    <row r="12" spans="1:84" ht="61.5" customHeight="1" x14ac:dyDescent="0.25">
      <c r="A12" s="365">
        <v>46113</v>
      </c>
      <c r="B12" s="365">
        <v>46113</v>
      </c>
      <c r="C12" s="68" t="s">
        <v>610</v>
      </c>
      <c r="D12" s="372" t="s">
        <v>615</v>
      </c>
      <c r="E12" s="373"/>
    </row>
    <row r="13" spans="1:84" x14ac:dyDescent="0.25">
      <c r="A13" s="57"/>
      <c r="B13" s="56"/>
      <c r="C13" s="68"/>
      <c r="D13" s="366"/>
      <c r="E13" s="367"/>
    </row>
    <row r="14" spans="1:84" x14ac:dyDescent="0.25">
      <c r="A14" s="57"/>
      <c r="B14" s="56"/>
      <c r="C14" s="69"/>
      <c r="D14" s="366"/>
      <c r="E14" s="367"/>
    </row>
    <row r="15" spans="1:84" x14ac:dyDescent="0.25">
      <c r="A15" s="57"/>
      <c r="B15" s="56"/>
      <c r="C15" s="69"/>
      <c r="D15" s="366"/>
      <c r="E15" s="367"/>
    </row>
    <row r="16" spans="1:84" x14ac:dyDescent="0.25">
      <c r="A16" s="58"/>
      <c r="B16" s="56"/>
      <c r="C16" s="68"/>
      <c r="D16" s="366"/>
      <c r="E16" s="367"/>
    </row>
    <row r="17" spans="1:5" x14ac:dyDescent="0.25">
      <c r="A17" s="59"/>
      <c r="B17" s="60"/>
      <c r="C17" s="70"/>
      <c r="D17" s="366"/>
      <c r="E17" s="367"/>
    </row>
    <row r="18" spans="1:5" x14ac:dyDescent="0.25">
      <c r="A18" s="59"/>
      <c r="B18" s="60"/>
      <c r="C18" s="70"/>
      <c r="D18" s="366"/>
      <c r="E18" s="367"/>
    </row>
    <row r="19" spans="1:5" x14ac:dyDescent="0.25">
      <c r="A19" s="61"/>
      <c r="B19" s="62"/>
      <c r="C19" s="64"/>
      <c r="D19" s="366"/>
      <c r="E19" s="367"/>
    </row>
    <row r="20" spans="1:5" x14ac:dyDescent="0.25">
      <c r="A20" s="63"/>
      <c r="B20" s="64"/>
      <c r="C20" s="64"/>
      <c r="D20" s="366"/>
      <c r="E20" s="367"/>
    </row>
    <row r="21" spans="1:5" x14ac:dyDescent="0.25">
      <c r="A21" s="63"/>
      <c r="B21" s="64"/>
      <c r="C21" s="64"/>
      <c r="D21" s="366"/>
      <c r="E21" s="367"/>
    </row>
    <row r="22" spans="1:5" x14ac:dyDescent="0.25">
      <c r="A22" s="63"/>
      <c r="B22" s="64"/>
      <c r="C22" s="64"/>
      <c r="D22" s="366"/>
      <c r="E22" s="367"/>
    </row>
    <row r="23" spans="1:5" x14ac:dyDescent="0.25">
      <c r="A23" s="63"/>
      <c r="B23" s="64"/>
      <c r="C23" s="64"/>
      <c r="D23" s="366"/>
      <c r="E23" s="367"/>
    </row>
    <row r="24" spans="1:5" x14ac:dyDescent="0.25">
      <c r="A24" s="63"/>
      <c r="B24" s="64"/>
      <c r="C24" s="64"/>
      <c r="D24" s="366"/>
      <c r="E24" s="367"/>
    </row>
    <row r="25" spans="1:5" x14ac:dyDescent="0.25">
      <c r="A25" s="63"/>
      <c r="B25" s="64"/>
      <c r="C25" s="64"/>
      <c r="D25" s="366"/>
      <c r="E25" s="367"/>
    </row>
    <row r="26" spans="1:5" x14ac:dyDescent="0.25">
      <c r="A26" s="63"/>
      <c r="B26" s="64"/>
      <c r="C26" s="64"/>
      <c r="D26" s="366"/>
      <c r="E26" s="367"/>
    </row>
    <row r="27" spans="1:5" x14ac:dyDescent="0.25">
      <c r="A27" s="63"/>
      <c r="B27" s="64"/>
      <c r="C27" s="64"/>
      <c r="D27" s="366"/>
      <c r="E27" s="367"/>
    </row>
    <row r="28" spans="1:5" x14ac:dyDescent="0.25">
      <c r="A28" s="63"/>
      <c r="B28" s="64"/>
      <c r="C28" s="64"/>
      <c r="D28" s="366"/>
      <c r="E28" s="367"/>
    </row>
    <row r="29" spans="1:5" x14ac:dyDescent="0.25">
      <c r="A29" s="63"/>
      <c r="B29" s="64"/>
      <c r="C29" s="64"/>
      <c r="D29" s="366"/>
      <c r="E29" s="367"/>
    </row>
    <row r="30" spans="1:5" x14ac:dyDescent="0.25">
      <c r="A30" s="63"/>
      <c r="B30" s="64"/>
      <c r="C30" s="64"/>
      <c r="D30" s="366"/>
      <c r="E30" s="367"/>
    </row>
    <row r="31" spans="1:5" x14ac:dyDescent="0.25">
      <c r="A31" s="63"/>
      <c r="B31" s="64"/>
      <c r="C31" s="64"/>
      <c r="D31" s="366"/>
      <c r="E31" s="367"/>
    </row>
    <row r="32" spans="1:5" x14ac:dyDescent="0.25">
      <c r="A32" s="63"/>
      <c r="B32" s="64"/>
      <c r="C32" s="64"/>
      <c r="D32" s="366"/>
      <c r="E32" s="367"/>
    </row>
    <row r="33" spans="1:5" x14ac:dyDescent="0.25">
      <c r="A33" s="63"/>
      <c r="B33" s="64"/>
      <c r="C33" s="64"/>
      <c r="D33" s="366"/>
      <c r="E33" s="367"/>
    </row>
    <row r="34" spans="1:5" x14ac:dyDescent="0.25">
      <c r="A34" s="63"/>
      <c r="B34" s="64"/>
      <c r="C34" s="64"/>
      <c r="D34" s="366"/>
      <c r="E34" s="367"/>
    </row>
    <row r="35" spans="1:5" x14ac:dyDescent="0.25">
      <c r="A35" s="63"/>
      <c r="B35" s="64"/>
      <c r="C35" s="64"/>
      <c r="D35" s="366"/>
      <c r="E35" s="367"/>
    </row>
    <row r="36" spans="1:5" x14ac:dyDescent="0.25">
      <c r="A36" s="65"/>
      <c r="B36" s="66"/>
      <c r="C36" s="66"/>
      <c r="D36" s="368"/>
      <c r="E36" s="369"/>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pageSetup paperSize="9" scale="50" orientation="portrait"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S126"/>
  <sheetViews>
    <sheetView showGridLines="0" zoomScale="80" zoomScaleNormal="80" zoomScaleSheetLayoutView="80" workbookViewId="0">
      <selection activeCell="A22" sqref="A22:O22"/>
    </sheetView>
  </sheetViews>
  <sheetFormatPr baseColWidth="10" defaultColWidth="10.85546875" defaultRowHeight="14.25" x14ac:dyDescent="0.25"/>
  <cols>
    <col min="1" max="1" width="49.7109375" style="1" customWidth="1"/>
    <col min="2" max="2" width="40" style="1" customWidth="1"/>
    <col min="3" max="4" width="40.5703125" style="1" customWidth="1"/>
    <col min="5" max="5" width="39.7109375" style="1" customWidth="1"/>
    <col min="6" max="6" width="51" style="1" customWidth="1"/>
    <col min="7" max="7" width="49.140625" style="1" customWidth="1"/>
    <col min="8" max="8" width="60.140625" style="1" customWidth="1"/>
    <col min="9" max="9" width="61.28515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8" customFormat="1" ht="22.15" customHeight="1" thickBot="1" x14ac:dyDescent="0.3">
      <c r="A1" s="462"/>
      <c r="B1" s="443" t="s">
        <v>160</v>
      </c>
      <c r="C1" s="444"/>
      <c r="D1" s="444"/>
      <c r="E1" s="444"/>
      <c r="F1" s="444"/>
      <c r="G1" s="444"/>
      <c r="H1" s="444"/>
      <c r="I1" s="444"/>
      <c r="J1" s="444"/>
      <c r="K1" s="444"/>
      <c r="L1" s="445"/>
      <c r="M1" s="394" t="s">
        <v>161</v>
      </c>
      <c r="N1" s="395"/>
      <c r="O1" s="396"/>
    </row>
    <row r="2" spans="1:15" s="78" customFormat="1" ht="18" customHeight="1" thickBot="1" x14ac:dyDescent="0.3">
      <c r="A2" s="463"/>
      <c r="B2" s="446" t="s">
        <v>162</v>
      </c>
      <c r="C2" s="447"/>
      <c r="D2" s="447"/>
      <c r="E2" s="447"/>
      <c r="F2" s="447"/>
      <c r="G2" s="447"/>
      <c r="H2" s="447"/>
      <c r="I2" s="447"/>
      <c r="J2" s="447"/>
      <c r="K2" s="447"/>
      <c r="L2" s="448"/>
      <c r="M2" s="394" t="s">
        <v>163</v>
      </c>
      <c r="N2" s="395"/>
      <c r="O2" s="396"/>
    </row>
    <row r="3" spans="1:15" s="78" customFormat="1" ht="19.899999999999999" customHeight="1" thickBot="1" x14ac:dyDescent="0.3">
      <c r="A3" s="463"/>
      <c r="B3" s="446" t="s">
        <v>0</v>
      </c>
      <c r="C3" s="447"/>
      <c r="D3" s="447"/>
      <c r="E3" s="447"/>
      <c r="F3" s="447"/>
      <c r="G3" s="447"/>
      <c r="H3" s="447"/>
      <c r="I3" s="447"/>
      <c r="J3" s="447"/>
      <c r="K3" s="447"/>
      <c r="L3" s="448"/>
      <c r="M3" s="394" t="s">
        <v>164</v>
      </c>
      <c r="N3" s="395"/>
      <c r="O3" s="396"/>
    </row>
    <row r="4" spans="1:15" s="78" customFormat="1" ht="21.75" customHeight="1" thickBot="1" x14ac:dyDescent="0.3">
      <c r="A4" s="464"/>
      <c r="B4" s="449" t="s">
        <v>165</v>
      </c>
      <c r="C4" s="450"/>
      <c r="D4" s="450"/>
      <c r="E4" s="450"/>
      <c r="F4" s="450"/>
      <c r="G4" s="450"/>
      <c r="H4" s="450"/>
      <c r="I4" s="450"/>
      <c r="J4" s="450"/>
      <c r="K4" s="450"/>
      <c r="L4" s="451"/>
      <c r="M4" s="394" t="s">
        <v>166</v>
      </c>
      <c r="N4" s="395"/>
      <c r="O4" s="396"/>
    </row>
    <row r="5" spans="1:15" s="78" customFormat="1" ht="16.149999999999999" customHeight="1" thickBot="1" x14ac:dyDescent="0.3">
      <c r="A5" s="79"/>
      <c r="B5" s="80"/>
      <c r="C5" s="80"/>
      <c r="D5" s="80"/>
      <c r="E5" s="80"/>
      <c r="F5" s="80"/>
      <c r="G5" s="80"/>
      <c r="H5" s="80"/>
      <c r="I5" s="80"/>
      <c r="J5" s="80"/>
      <c r="K5" s="80"/>
      <c r="L5" s="80"/>
      <c r="M5" s="81"/>
      <c r="N5" s="81"/>
      <c r="O5" s="81"/>
    </row>
    <row r="6" spans="1:15" ht="40.35" customHeight="1" thickBot="1" x14ac:dyDescent="0.3">
      <c r="A6" s="50" t="s">
        <v>167</v>
      </c>
      <c r="B6" s="475" t="s">
        <v>168</v>
      </c>
      <c r="C6" s="476"/>
      <c r="D6" s="476"/>
      <c r="E6" s="476"/>
      <c r="F6" s="476"/>
      <c r="G6" s="476"/>
      <c r="H6" s="476"/>
      <c r="I6" s="476"/>
      <c r="J6" s="476"/>
      <c r="K6" s="477"/>
      <c r="L6" s="151" t="s">
        <v>169</v>
      </c>
      <c r="M6" s="478">
        <v>2024110010316</v>
      </c>
      <c r="N6" s="479"/>
      <c r="O6" s="480"/>
    </row>
    <row r="7" spans="1:15" s="78" customFormat="1" ht="18" customHeight="1" thickBot="1" x14ac:dyDescent="0.3">
      <c r="A7" s="79"/>
      <c r="B7" s="80"/>
      <c r="C7" s="80"/>
      <c r="D7" s="80"/>
      <c r="E7" s="80"/>
      <c r="F7" s="80"/>
      <c r="G7" s="80"/>
      <c r="H7" s="80"/>
      <c r="I7" s="80"/>
      <c r="J7" s="80"/>
      <c r="K7" s="80"/>
      <c r="L7" s="80"/>
      <c r="M7" s="81"/>
      <c r="N7" s="81"/>
      <c r="O7" s="81"/>
    </row>
    <row r="8" spans="1:15" s="78" customFormat="1" ht="21.75" customHeight="1" x14ac:dyDescent="0.25">
      <c r="A8" s="466" t="s">
        <v>6</v>
      </c>
      <c r="B8" s="151" t="s">
        <v>170</v>
      </c>
      <c r="C8" s="119"/>
      <c r="D8" s="151" t="s">
        <v>171</v>
      </c>
      <c r="E8" s="119"/>
      <c r="F8" s="151" t="s">
        <v>172</v>
      </c>
      <c r="G8" s="119"/>
      <c r="H8" s="151" t="s">
        <v>173</v>
      </c>
      <c r="I8" s="120" t="s">
        <v>174</v>
      </c>
      <c r="J8" s="429" t="s">
        <v>8</v>
      </c>
      <c r="K8" s="465"/>
      <c r="L8" s="150" t="s">
        <v>175</v>
      </c>
      <c r="M8" s="428"/>
      <c r="N8" s="428"/>
      <c r="O8" s="428"/>
    </row>
    <row r="9" spans="1:15" s="78" customFormat="1" ht="21.75" customHeight="1" thickBot="1" x14ac:dyDescent="0.3">
      <c r="A9" s="466"/>
      <c r="B9" s="152" t="s">
        <v>176</v>
      </c>
      <c r="C9" s="121"/>
      <c r="D9" s="151" t="s">
        <v>177</v>
      </c>
      <c r="E9" s="122"/>
      <c r="F9" s="151" t="s">
        <v>178</v>
      </c>
      <c r="G9" s="122"/>
      <c r="H9" s="151" t="s">
        <v>179</v>
      </c>
      <c r="I9" s="120"/>
      <c r="J9" s="429"/>
      <c r="K9" s="465"/>
      <c r="L9" s="150" t="s">
        <v>180</v>
      </c>
      <c r="M9" s="428"/>
      <c r="N9" s="428"/>
      <c r="O9" s="428"/>
    </row>
    <row r="10" spans="1:15" s="78" customFormat="1" ht="21.75" customHeight="1" thickBot="1" x14ac:dyDescent="0.3">
      <c r="A10" s="466"/>
      <c r="B10" s="151" t="s">
        <v>181</v>
      </c>
      <c r="C10" s="119"/>
      <c r="D10" s="151" t="s">
        <v>182</v>
      </c>
      <c r="E10" s="122"/>
      <c r="F10" s="151" t="s">
        <v>183</v>
      </c>
      <c r="G10" s="122"/>
      <c r="H10" s="151" t="s">
        <v>184</v>
      </c>
      <c r="I10" s="120"/>
      <c r="J10" s="429"/>
      <c r="K10" s="465"/>
      <c r="L10" s="150" t="s">
        <v>185</v>
      </c>
      <c r="M10" s="428" t="s">
        <v>174</v>
      </c>
      <c r="N10" s="428"/>
      <c r="O10" s="428"/>
    </row>
    <row r="11" spans="1:15" ht="15" customHeight="1" thickBot="1" x14ac:dyDescent="0.3">
      <c r="A11" s="6"/>
      <c r="B11" s="7"/>
      <c r="C11" s="7"/>
      <c r="D11" s="9"/>
      <c r="E11" s="8"/>
      <c r="F11" s="8"/>
      <c r="G11" s="196"/>
      <c r="H11" s="196"/>
      <c r="I11" s="10"/>
      <c r="J11" s="10"/>
      <c r="K11" s="7"/>
      <c r="L11" s="7"/>
      <c r="M11" s="7"/>
      <c r="N11" s="7"/>
      <c r="O11" s="7"/>
    </row>
    <row r="12" spans="1:15" ht="15" customHeight="1" x14ac:dyDescent="0.25">
      <c r="A12" s="472" t="s">
        <v>186</v>
      </c>
      <c r="B12" s="452" t="s">
        <v>187</v>
      </c>
      <c r="C12" s="453"/>
      <c r="D12" s="453"/>
      <c r="E12" s="453"/>
      <c r="F12" s="453"/>
      <c r="G12" s="453"/>
      <c r="H12" s="453"/>
      <c r="I12" s="453"/>
      <c r="J12" s="453"/>
      <c r="K12" s="453"/>
      <c r="L12" s="453"/>
      <c r="M12" s="453"/>
      <c r="N12" s="453"/>
      <c r="O12" s="454"/>
    </row>
    <row r="13" spans="1:15" ht="15" customHeight="1" x14ac:dyDescent="0.25">
      <c r="A13" s="473"/>
      <c r="B13" s="455"/>
      <c r="C13" s="456"/>
      <c r="D13" s="456"/>
      <c r="E13" s="456"/>
      <c r="F13" s="456"/>
      <c r="G13" s="456"/>
      <c r="H13" s="456"/>
      <c r="I13" s="456"/>
      <c r="J13" s="456"/>
      <c r="K13" s="456"/>
      <c r="L13" s="456"/>
      <c r="M13" s="456"/>
      <c r="N13" s="456"/>
      <c r="O13" s="457"/>
    </row>
    <row r="14" spans="1:15" ht="15" customHeight="1" thickBot="1" x14ac:dyDescent="0.3">
      <c r="A14" s="474"/>
      <c r="B14" s="458"/>
      <c r="C14" s="459"/>
      <c r="D14" s="459"/>
      <c r="E14" s="459"/>
      <c r="F14" s="459"/>
      <c r="G14" s="459"/>
      <c r="H14" s="459"/>
      <c r="I14" s="459"/>
      <c r="J14" s="459"/>
      <c r="K14" s="459"/>
      <c r="L14" s="459"/>
      <c r="M14" s="459"/>
      <c r="N14" s="459"/>
      <c r="O14" s="460"/>
    </row>
    <row r="15" spans="1:15" ht="9" customHeight="1" thickBot="1" x14ac:dyDescent="0.3">
      <c r="A15" s="14"/>
      <c r="B15" s="77"/>
      <c r="C15" s="15"/>
      <c r="D15" s="15"/>
      <c r="E15" s="15"/>
      <c r="F15" s="15"/>
      <c r="G15" s="16"/>
      <c r="H15" s="16"/>
      <c r="I15" s="16"/>
      <c r="J15" s="16"/>
      <c r="K15" s="16"/>
      <c r="L15" s="17"/>
      <c r="M15" s="17"/>
      <c r="N15" s="17"/>
      <c r="O15" s="17"/>
    </row>
    <row r="16" spans="1:15" s="18" customFormat="1" ht="37.5" customHeight="1" thickBot="1" x14ac:dyDescent="0.3">
      <c r="A16" s="50" t="s">
        <v>13</v>
      </c>
      <c r="B16" s="376" t="s">
        <v>188</v>
      </c>
      <c r="C16" s="376"/>
      <c r="D16" s="376"/>
      <c r="E16" s="376"/>
      <c r="F16" s="376"/>
      <c r="G16" s="466" t="s">
        <v>15</v>
      </c>
      <c r="H16" s="466"/>
      <c r="I16" s="461" t="s">
        <v>189</v>
      </c>
      <c r="J16" s="461"/>
      <c r="K16" s="461"/>
      <c r="L16" s="461"/>
      <c r="M16" s="461"/>
      <c r="N16" s="461"/>
      <c r="O16" s="461"/>
    </row>
    <row r="17" spans="1:19" ht="9" customHeight="1" x14ac:dyDescent="0.25">
      <c r="A17" s="14"/>
      <c r="B17" s="16"/>
      <c r="C17" s="15"/>
      <c r="D17" s="15"/>
      <c r="E17" s="15"/>
      <c r="F17" s="15"/>
      <c r="G17" s="16"/>
      <c r="H17" s="16"/>
      <c r="I17" s="16"/>
      <c r="J17" s="16"/>
      <c r="K17" s="16"/>
      <c r="L17" s="17"/>
      <c r="M17" s="17"/>
      <c r="N17" s="17"/>
      <c r="O17" s="17"/>
    </row>
    <row r="18" spans="1:19" ht="56.25" customHeight="1" x14ac:dyDescent="0.25">
      <c r="A18" s="283" t="s">
        <v>17</v>
      </c>
      <c r="B18" s="468" t="s">
        <v>190</v>
      </c>
      <c r="C18" s="469"/>
      <c r="D18" s="469"/>
      <c r="E18" s="470"/>
      <c r="F18" s="284" t="s">
        <v>19</v>
      </c>
      <c r="G18" s="467" t="s">
        <v>191</v>
      </c>
      <c r="H18" s="467"/>
      <c r="I18" s="467"/>
      <c r="J18" s="50" t="s">
        <v>21</v>
      </c>
      <c r="K18" s="376" t="s">
        <v>192</v>
      </c>
      <c r="L18" s="376"/>
      <c r="M18" s="376"/>
      <c r="N18" s="376"/>
      <c r="O18" s="376"/>
    </row>
    <row r="19" spans="1:19" ht="9" customHeight="1" x14ac:dyDescent="0.25">
      <c r="A19" s="5"/>
      <c r="B19" s="2"/>
      <c r="C19" s="471"/>
      <c r="D19" s="471"/>
      <c r="E19" s="471"/>
      <c r="F19" s="471"/>
      <c r="G19" s="471"/>
      <c r="H19" s="471"/>
      <c r="I19" s="471"/>
      <c r="J19" s="471"/>
      <c r="K19" s="471"/>
      <c r="L19" s="471"/>
      <c r="M19" s="471"/>
      <c r="N19" s="471"/>
      <c r="O19" s="471"/>
    </row>
    <row r="20" spans="1:19" ht="16.5" customHeight="1" thickBot="1" x14ac:dyDescent="0.3">
      <c r="A20" s="75"/>
      <c r="B20" s="76"/>
      <c r="C20" s="76"/>
      <c r="D20" s="76"/>
      <c r="E20" s="76"/>
      <c r="F20" s="76"/>
      <c r="G20" s="76"/>
      <c r="H20" s="76"/>
      <c r="I20" s="76"/>
      <c r="J20" s="76"/>
      <c r="K20" s="76"/>
      <c r="L20" s="76"/>
      <c r="M20" s="76"/>
      <c r="N20" s="76"/>
      <c r="O20" s="76"/>
    </row>
    <row r="21" spans="1:19" ht="32.1" customHeight="1" thickBot="1" x14ac:dyDescent="0.3">
      <c r="A21" s="389" t="s">
        <v>23</v>
      </c>
      <c r="B21" s="390"/>
      <c r="C21" s="390"/>
      <c r="D21" s="390"/>
      <c r="E21" s="390"/>
      <c r="F21" s="390"/>
      <c r="G21" s="390"/>
      <c r="H21" s="390"/>
      <c r="I21" s="390"/>
      <c r="J21" s="390"/>
      <c r="K21" s="390"/>
      <c r="L21" s="390"/>
      <c r="M21" s="390"/>
      <c r="N21" s="390"/>
      <c r="O21" s="429"/>
    </row>
    <row r="22" spans="1:19" ht="32.1" customHeight="1" thickBot="1" x14ac:dyDescent="0.3">
      <c r="A22" s="389" t="s">
        <v>193</v>
      </c>
      <c r="B22" s="390"/>
      <c r="C22" s="390"/>
      <c r="D22" s="390"/>
      <c r="E22" s="390"/>
      <c r="F22" s="390"/>
      <c r="G22" s="390"/>
      <c r="H22" s="390"/>
      <c r="I22" s="390"/>
      <c r="J22" s="390"/>
      <c r="K22" s="390"/>
      <c r="L22" s="390"/>
      <c r="M22" s="390"/>
      <c r="N22" s="390"/>
      <c r="O22" s="429"/>
    </row>
    <row r="23" spans="1:19" ht="32.1" customHeight="1" thickBot="1" x14ac:dyDescent="0.3">
      <c r="A23" s="24"/>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19" ht="32.1" customHeight="1" x14ac:dyDescent="0.25">
      <c r="A24" s="21" t="s">
        <v>24</v>
      </c>
      <c r="B24" s="203">
        <v>4651547224</v>
      </c>
      <c r="C24" s="203">
        <v>0</v>
      </c>
      <c r="D24" s="203">
        <v>30607717</v>
      </c>
      <c r="E24" s="190">
        <v>55955850</v>
      </c>
      <c r="F24" s="317">
        <v>17000000</v>
      </c>
      <c r="G24" s="317"/>
      <c r="H24" s="317">
        <v>38181818</v>
      </c>
      <c r="I24" s="318"/>
      <c r="J24" s="318">
        <v>15900150</v>
      </c>
      <c r="K24" s="317"/>
      <c r="L24" s="318"/>
      <c r="M24" s="317">
        <v>129933560</v>
      </c>
      <c r="N24" s="204">
        <f>SUM(B24:M24)</f>
        <v>4939126319</v>
      </c>
      <c r="O24" s="191">
        <v>1</v>
      </c>
      <c r="Q24" s="1">
        <v>4939126319</v>
      </c>
      <c r="S24" s="344">
        <f>+N24-Q24</f>
        <v>0</v>
      </c>
    </row>
    <row r="25" spans="1:19" ht="32.1" customHeight="1" x14ac:dyDescent="0.25">
      <c r="A25" s="21" t="s">
        <v>26</v>
      </c>
      <c r="B25" s="198">
        <v>4545052700</v>
      </c>
      <c r="C25" s="198">
        <v>14744537</v>
      </c>
      <c r="D25" s="203">
        <v>-15596345</v>
      </c>
      <c r="E25" s="190">
        <v>22368478</v>
      </c>
      <c r="F25" s="190"/>
      <c r="G25" s="190"/>
      <c r="H25" s="190"/>
      <c r="I25" s="190"/>
      <c r="J25" s="190"/>
      <c r="K25" s="190"/>
      <c r="L25" s="190"/>
      <c r="M25" s="190"/>
      <c r="N25" s="204">
        <f t="shared" ref="N25:N29" si="0">SUM(B25:M25)</f>
        <v>4566569370</v>
      </c>
      <c r="O25" s="192">
        <f>N25/N24</f>
        <v>0.92457027317425855</v>
      </c>
    </row>
    <row r="26" spans="1:19" ht="32.1" customHeight="1" x14ac:dyDescent="0.25">
      <c r="A26" s="21" t="s">
        <v>28</v>
      </c>
      <c r="B26" s="199">
        <v>0</v>
      </c>
      <c r="C26" s="198">
        <v>134457567</v>
      </c>
      <c r="D26" s="203">
        <v>406206825</v>
      </c>
      <c r="E26" s="193">
        <v>453493325</v>
      </c>
      <c r="F26" s="193"/>
      <c r="G26" s="193"/>
      <c r="H26" s="193"/>
      <c r="I26" s="193"/>
      <c r="J26" s="193"/>
      <c r="K26" s="193"/>
      <c r="L26" s="193"/>
      <c r="M26" s="193"/>
      <c r="N26" s="204">
        <f t="shared" si="0"/>
        <v>994157717</v>
      </c>
      <c r="O26" s="192">
        <f>N26/N24</f>
        <v>0.20128209986767095</v>
      </c>
    </row>
    <row r="27" spans="1:19" ht="32.1" customHeight="1" x14ac:dyDescent="0.25">
      <c r="A27" s="21" t="s">
        <v>196</v>
      </c>
      <c r="B27" s="203">
        <v>118470415</v>
      </c>
      <c r="C27" s="203">
        <v>249027212</v>
      </c>
      <c r="D27" s="333">
        <v>17546132</v>
      </c>
      <c r="E27" s="193">
        <v>0</v>
      </c>
      <c r="F27" s="318"/>
      <c r="G27" s="318"/>
      <c r="H27" s="318"/>
      <c r="I27" s="318"/>
      <c r="J27" s="318"/>
      <c r="K27" s="318"/>
      <c r="L27" s="318"/>
      <c r="M27" s="318"/>
      <c r="N27" s="204">
        <f t="shared" si="0"/>
        <v>385043759</v>
      </c>
      <c r="O27" s="192">
        <v>1</v>
      </c>
    </row>
    <row r="28" spans="1:19" ht="32.1" customHeight="1" x14ac:dyDescent="0.25">
      <c r="A28" s="21" t="s">
        <v>197</v>
      </c>
      <c r="B28" s="203">
        <v>0</v>
      </c>
      <c r="C28" s="203">
        <v>22600000</v>
      </c>
      <c r="D28" s="333">
        <v>6646666</v>
      </c>
      <c r="E28" s="193">
        <v>2262000</v>
      </c>
      <c r="F28" s="193"/>
      <c r="G28" s="193"/>
      <c r="H28" s="193"/>
      <c r="I28" s="193"/>
      <c r="J28" s="193"/>
      <c r="K28" s="193"/>
      <c r="L28" s="193"/>
      <c r="M28" s="193"/>
      <c r="N28" s="204">
        <f t="shared" si="0"/>
        <v>31508666</v>
      </c>
      <c r="O28" s="192">
        <f>N28/N27</f>
        <v>8.1831389974561311E-2</v>
      </c>
    </row>
    <row r="29" spans="1:19" ht="32.1" customHeight="1" x14ac:dyDescent="0.25">
      <c r="A29" s="22" t="s">
        <v>34</v>
      </c>
      <c r="B29" s="203">
        <v>118470415</v>
      </c>
      <c r="C29" s="203">
        <v>91145571</v>
      </c>
      <c r="D29" s="333">
        <v>35209001</v>
      </c>
      <c r="E29" s="194">
        <v>24336261</v>
      </c>
      <c r="F29" s="194"/>
      <c r="G29" s="194"/>
      <c r="H29" s="194"/>
      <c r="I29" s="194"/>
      <c r="J29" s="194"/>
      <c r="K29" s="194"/>
      <c r="L29" s="194"/>
      <c r="M29" s="194"/>
      <c r="N29" s="205">
        <f t="shared" si="0"/>
        <v>269161248</v>
      </c>
      <c r="O29" s="195">
        <f>N29/N27</f>
        <v>0.69904067189412622</v>
      </c>
    </row>
    <row r="30" spans="1:19" s="23" customFormat="1" ht="16.5" customHeight="1" x14ac:dyDescent="0.2"/>
    <row r="31" spans="1:19" s="23" customFormat="1" ht="9.6" customHeight="1" thickBot="1" x14ac:dyDescent="0.25"/>
    <row r="32" spans="1:19" ht="4.9000000000000004" hidden="1" customHeight="1" thickBot="1" x14ac:dyDescent="0.3"/>
    <row r="33" spans="1:13" ht="48" customHeight="1" thickBot="1" x14ac:dyDescent="0.3">
      <c r="A33" s="489" t="s">
        <v>198</v>
      </c>
      <c r="B33" s="490"/>
      <c r="C33" s="490"/>
      <c r="D33" s="490"/>
      <c r="E33" s="490"/>
      <c r="F33" s="490"/>
      <c r="G33" s="490"/>
      <c r="H33" s="490"/>
      <c r="I33" s="491"/>
      <c r="J33" s="27"/>
    </row>
    <row r="34" spans="1:13" ht="50.25" customHeight="1" thickBot="1" x14ac:dyDescent="0.3">
      <c r="A34" s="36" t="s">
        <v>199</v>
      </c>
      <c r="B34" s="492" t="str">
        <f>+B12</f>
        <v>Implementar el 100% de los planes de gestión para el cierre de brechas FURAG</v>
      </c>
      <c r="C34" s="493"/>
      <c r="D34" s="493"/>
      <c r="E34" s="493"/>
      <c r="F34" s="493"/>
      <c r="G34" s="493"/>
      <c r="H34" s="493"/>
      <c r="I34" s="494"/>
      <c r="J34" s="25"/>
      <c r="M34" s="179"/>
    </row>
    <row r="35" spans="1:13" ht="18.75" customHeight="1" thickBot="1" x14ac:dyDescent="0.3">
      <c r="A35" s="509" t="s">
        <v>39</v>
      </c>
      <c r="B35" s="83">
        <v>2024</v>
      </c>
      <c r="C35" s="83">
        <v>2025</v>
      </c>
      <c r="D35" s="83">
        <v>2026</v>
      </c>
      <c r="E35" s="83">
        <v>2027</v>
      </c>
      <c r="F35" s="83" t="s">
        <v>200</v>
      </c>
      <c r="G35" s="511" t="s">
        <v>41</v>
      </c>
      <c r="H35" s="511" t="s">
        <v>201</v>
      </c>
      <c r="I35" s="511"/>
      <c r="J35" s="25"/>
      <c r="M35" s="179"/>
    </row>
    <row r="36" spans="1:13" ht="50.25" customHeight="1" thickBot="1" x14ac:dyDescent="0.3">
      <c r="A36" s="510"/>
      <c r="B36" s="216">
        <v>1</v>
      </c>
      <c r="C36" s="216">
        <v>1</v>
      </c>
      <c r="D36" s="216">
        <v>1</v>
      </c>
      <c r="E36" s="216">
        <v>1</v>
      </c>
      <c r="F36" s="217">
        <v>1</v>
      </c>
      <c r="G36" s="511"/>
      <c r="H36" s="511"/>
      <c r="I36" s="511"/>
      <c r="J36" s="25"/>
      <c r="M36" s="180"/>
    </row>
    <row r="37" spans="1:13" ht="52.5" customHeight="1" thickBot="1" x14ac:dyDescent="0.3">
      <c r="A37" s="37" t="s">
        <v>43</v>
      </c>
      <c r="B37" s="495">
        <v>0.05</v>
      </c>
      <c r="C37" s="496"/>
      <c r="D37" s="502" t="s">
        <v>202</v>
      </c>
      <c r="E37" s="503"/>
      <c r="F37" s="503"/>
      <c r="G37" s="503"/>
      <c r="H37" s="503"/>
      <c r="I37" s="504"/>
    </row>
    <row r="38" spans="1:13" s="26" customFormat="1" ht="48" customHeight="1" x14ac:dyDescent="0.25">
      <c r="A38" s="509" t="s">
        <v>203</v>
      </c>
      <c r="B38" s="37" t="s">
        <v>204</v>
      </c>
      <c r="C38" s="36" t="s">
        <v>87</v>
      </c>
      <c r="D38" s="487" t="s">
        <v>89</v>
      </c>
      <c r="E38" s="488"/>
      <c r="F38" s="487" t="s">
        <v>91</v>
      </c>
      <c r="G38" s="488"/>
      <c r="H38" s="38" t="s">
        <v>93</v>
      </c>
      <c r="I38" s="40" t="s">
        <v>94</v>
      </c>
      <c r="M38" s="181"/>
    </row>
    <row r="39" spans="1:13" ht="257.25" customHeight="1" x14ac:dyDescent="0.25">
      <c r="A39" s="510"/>
      <c r="B39" s="218">
        <v>0.04</v>
      </c>
      <c r="C39" s="218">
        <v>0.04</v>
      </c>
      <c r="D39" s="497" t="s">
        <v>205</v>
      </c>
      <c r="E39" s="498"/>
      <c r="F39" s="497" t="s">
        <v>206</v>
      </c>
      <c r="G39" s="498"/>
      <c r="H39" s="188" t="s">
        <v>207</v>
      </c>
      <c r="I39" s="285" t="s">
        <v>208</v>
      </c>
      <c r="M39" s="179"/>
    </row>
    <row r="40" spans="1:13" s="26" customFormat="1" ht="54" customHeight="1" x14ac:dyDescent="0.25">
      <c r="A40" s="509" t="s">
        <v>209</v>
      </c>
      <c r="B40" s="219" t="s">
        <v>204</v>
      </c>
      <c r="C40" s="38" t="s">
        <v>87</v>
      </c>
      <c r="D40" s="487" t="s">
        <v>89</v>
      </c>
      <c r="E40" s="488"/>
      <c r="F40" s="487" t="s">
        <v>91</v>
      </c>
      <c r="G40" s="488"/>
      <c r="H40" s="38" t="s">
        <v>93</v>
      </c>
      <c r="I40" s="40" t="s">
        <v>94</v>
      </c>
    </row>
    <row r="41" spans="1:13" ht="338.25" customHeight="1" x14ac:dyDescent="0.25">
      <c r="A41" s="510"/>
      <c r="B41" s="220">
        <v>0.1</v>
      </c>
      <c r="C41" s="220">
        <v>0.1</v>
      </c>
      <c r="D41" s="499" t="s">
        <v>210</v>
      </c>
      <c r="E41" s="500"/>
      <c r="F41" s="505" t="s">
        <v>211</v>
      </c>
      <c r="G41" s="506"/>
      <c r="H41" s="188" t="s">
        <v>207</v>
      </c>
      <c r="I41" s="285" t="s">
        <v>212</v>
      </c>
    </row>
    <row r="42" spans="1:13" s="26" customFormat="1" ht="65.25" customHeight="1" x14ac:dyDescent="0.25">
      <c r="A42" s="509" t="s">
        <v>213</v>
      </c>
      <c r="B42" s="219" t="s">
        <v>204</v>
      </c>
      <c r="C42" s="38" t="s">
        <v>87</v>
      </c>
      <c r="D42" s="487" t="s">
        <v>89</v>
      </c>
      <c r="E42" s="488"/>
      <c r="F42" s="487" t="s">
        <v>91</v>
      </c>
      <c r="G42" s="488"/>
      <c r="H42" s="38" t="s">
        <v>93</v>
      </c>
      <c r="I42" s="40" t="s">
        <v>94</v>
      </c>
    </row>
    <row r="43" spans="1:13" ht="409.5" customHeight="1" thickBot="1" x14ac:dyDescent="0.3">
      <c r="A43" s="510"/>
      <c r="B43" s="220">
        <v>0.1</v>
      </c>
      <c r="C43" s="335">
        <v>9.64E-2</v>
      </c>
      <c r="D43" s="499" t="s">
        <v>214</v>
      </c>
      <c r="E43" s="501"/>
      <c r="F43" s="507" t="s">
        <v>215</v>
      </c>
      <c r="G43" s="508"/>
      <c r="H43" s="312" t="s">
        <v>216</v>
      </c>
      <c r="I43" s="285" t="s">
        <v>217</v>
      </c>
    </row>
    <row r="44" spans="1:13" s="26" customFormat="1" ht="44.25" customHeight="1" x14ac:dyDescent="0.25">
      <c r="A44" s="509" t="s">
        <v>218</v>
      </c>
      <c r="B44" s="219" t="s">
        <v>204</v>
      </c>
      <c r="C44" s="39" t="s">
        <v>87</v>
      </c>
      <c r="D44" s="487" t="s">
        <v>89</v>
      </c>
      <c r="E44" s="488"/>
      <c r="F44" s="487" t="s">
        <v>91</v>
      </c>
      <c r="G44" s="488"/>
      <c r="H44" s="38" t="s">
        <v>93</v>
      </c>
      <c r="I44" s="38" t="s">
        <v>94</v>
      </c>
    </row>
    <row r="45" spans="1:13" ht="216.75" customHeight="1" x14ac:dyDescent="0.25">
      <c r="A45" s="510"/>
      <c r="B45" s="220">
        <v>0.08</v>
      </c>
      <c r="C45" s="335">
        <f>(1+((E81-D81)/D81))*B45+0.0123</f>
        <v>8.5019999999999998E-2</v>
      </c>
      <c r="D45" s="512" t="s">
        <v>219</v>
      </c>
      <c r="E45" s="513"/>
      <c r="F45" s="512" t="s">
        <v>220</v>
      </c>
      <c r="G45" s="513"/>
      <c r="H45" s="361" t="s">
        <v>221</v>
      </c>
      <c r="I45" s="336" t="s">
        <v>222</v>
      </c>
    </row>
    <row r="46" spans="1:13" s="26" customFormat="1" ht="47.25" customHeight="1" x14ac:dyDescent="0.25">
      <c r="A46" s="509" t="s">
        <v>223</v>
      </c>
      <c r="B46" s="219" t="s">
        <v>204</v>
      </c>
      <c r="C46" s="38" t="s">
        <v>87</v>
      </c>
      <c r="D46" s="487" t="s">
        <v>89</v>
      </c>
      <c r="E46" s="488"/>
      <c r="F46" s="487" t="s">
        <v>91</v>
      </c>
      <c r="G46" s="488"/>
      <c r="H46" s="38" t="s">
        <v>93</v>
      </c>
      <c r="I46" s="40" t="s">
        <v>94</v>
      </c>
    </row>
    <row r="47" spans="1:13" ht="82.5" customHeight="1" thickBot="1" x14ac:dyDescent="0.3">
      <c r="A47" s="510"/>
      <c r="B47" s="220">
        <v>0.08</v>
      </c>
      <c r="C47" s="31"/>
      <c r="D47" s="417"/>
      <c r="E47" s="418"/>
      <c r="F47" s="417"/>
      <c r="G47" s="418"/>
      <c r="H47" s="28"/>
      <c r="I47" s="30"/>
    </row>
    <row r="48" spans="1:13" s="26" customFormat="1" ht="52.5" customHeight="1" thickBot="1" x14ac:dyDescent="0.3">
      <c r="A48" s="509" t="s">
        <v>224</v>
      </c>
      <c r="B48" s="219" t="s">
        <v>204</v>
      </c>
      <c r="C48" s="38" t="s">
        <v>87</v>
      </c>
      <c r="D48" s="487" t="s">
        <v>89</v>
      </c>
      <c r="E48" s="488"/>
      <c r="F48" s="487" t="s">
        <v>91</v>
      </c>
      <c r="G48" s="488"/>
      <c r="H48" s="38" t="s">
        <v>93</v>
      </c>
      <c r="I48" s="40" t="s">
        <v>94</v>
      </c>
    </row>
    <row r="49" spans="1:9" ht="120.75" customHeight="1" thickBot="1" x14ac:dyDescent="0.3">
      <c r="A49" s="510"/>
      <c r="B49" s="220">
        <v>0.08</v>
      </c>
      <c r="C49" s="32"/>
      <c r="D49" s="417"/>
      <c r="E49" s="418"/>
      <c r="F49" s="417"/>
      <c r="G49" s="418"/>
      <c r="H49" s="28"/>
      <c r="I49" s="30"/>
    </row>
    <row r="50" spans="1:9" ht="35.1" customHeight="1" thickBot="1" x14ac:dyDescent="0.3">
      <c r="A50" s="509" t="s">
        <v>225</v>
      </c>
      <c r="B50" s="221" t="s">
        <v>204</v>
      </c>
      <c r="C50" s="36" t="s">
        <v>87</v>
      </c>
      <c r="D50" s="487" t="s">
        <v>89</v>
      </c>
      <c r="E50" s="488"/>
      <c r="F50" s="487" t="s">
        <v>91</v>
      </c>
      <c r="G50" s="488"/>
      <c r="H50" s="38" t="s">
        <v>93</v>
      </c>
      <c r="I50" s="40" t="s">
        <v>94</v>
      </c>
    </row>
    <row r="51" spans="1:9" ht="120.75" customHeight="1" thickBot="1" x14ac:dyDescent="0.3">
      <c r="A51" s="510"/>
      <c r="B51" s="220">
        <v>0.12</v>
      </c>
      <c r="C51" s="32"/>
      <c r="D51" s="417"/>
      <c r="E51" s="514"/>
      <c r="F51" s="417"/>
      <c r="G51" s="418"/>
      <c r="H51" s="28"/>
      <c r="I51" s="30"/>
    </row>
    <row r="52" spans="1:9" ht="35.1" customHeight="1" thickBot="1" x14ac:dyDescent="0.3">
      <c r="A52" s="509" t="s">
        <v>226</v>
      </c>
      <c r="B52" s="221" t="s">
        <v>204</v>
      </c>
      <c r="C52" s="36" t="s">
        <v>87</v>
      </c>
      <c r="D52" s="487" t="s">
        <v>89</v>
      </c>
      <c r="E52" s="488"/>
      <c r="F52" s="487" t="s">
        <v>91</v>
      </c>
      <c r="G52" s="488"/>
      <c r="H52" s="38" t="s">
        <v>93</v>
      </c>
      <c r="I52" s="40" t="s">
        <v>94</v>
      </c>
    </row>
    <row r="53" spans="1:9" ht="120.75" customHeight="1" thickBot="1" x14ac:dyDescent="0.3">
      <c r="A53" s="510"/>
      <c r="B53" s="220">
        <v>0.08</v>
      </c>
      <c r="C53" s="32"/>
      <c r="D53" s="417"/>
      <c r="E53" s="514"/>
      <c r="F53" s="417"/>
      <c r="G53" s="418"/>
      <c r="H53" s="47"/>
      <c r="I53" s="30"/>
    </row>
    <row r="54" spans="1:9" ht="35.1" customHeight="1" thickBot="1" x14ac:dyDescent="0.3">
      <c r="A54" s="509" t="s">
        <v>227</v>
      </c>
      <c r="B54" s="221" t="s">
        <v>204</v>
      </c>
      <c r="C54" s="36" t="s">
        <v>87</v>
      </c>
      <c r="D54" s="487" t="s">
        <v>89</v>
      </c>
      <c r="E54" s="488"/>
      <c r="F54" s="487" t="s">
        <v>91</v>
      </c>
      <c r="G54" s="488"/>
      <c r="H54" s="38" t="s">
        <v>93</v>
      </c>
      <c r="I54" s="40" t="s">
        <v>94</v>
      </c>
    </row>
    <row r="55" spans="1:9" ht="120.75" customHeight="1" thickBot="1" x14ac:dyDescent="0.3">
      <c r="A55" s="510"/>
      <c r="B55" s="220">
        <v>0.08</v>
      </c>
      <c r="C55" s="32"/>
      <c r="D55" s="417"/>
      <c r="E55" s="418"/>
      <c r="F55" s="417"/>
      <c r="G55" s="418"/>
      <c r="H55" s="28"/>
      <c r="I55" s="28"/>
    </row>
    <row r="56" spans="1:9" ht="35.1" customHeight="1" thickBot="1" x14ac:dyDescent="0.3">
      <c r="A56" s="509" t="s">
        <v>228</v>
      </c>
      <c r="B56" s="221" t="s">
        <v>204</v>
      </c>
      <c r="C56" s="36" t="s">
        <v>87</v>
      </c>
      <c r="D56" s="487" t="s">
        <v>89</v>
      </c>
      <c r="E56" s="488"/>
      <c r="F56" s="487" t="s">
        <v>91</v>
      </c>
      <c r="G56" s="488"/>
      <c r="H56" s="38" t="s">
        <v>93</v>
      </c>
      <c r="I56" s="40" t="s">
        <v>94</v>
      </c>
    </row>
    <row r="57" spans="1:9" ht="120.75" customHeight="1" thickBot="1" x14ac:dyDescent="0.3">
      <c r="A57" s="510"/>
      <c r="B57" s="220">
        <v>0.08</v>
      </c>
      <c r="C57" s="32"/>
      <c r="D57" s="417"/>
      <c r="E57" s="418"/>
      <c r="F57" s="417"/>
      <c r="G57" s="418"/>
      <c r="H57" s="28"/>
      <c r="I57" s="30"/>
    </row>
    <row r="58" spans="1:9" ht="35.1" customHeight="1" thickBot="1" x14ac:dyDescent="0.3">
      <c r="A58" s="509" t="s">
        <v>229</v>
      </c>
      <c r="B58" s="221" t="s">
        <v>204</v>
      </c>
      <c r="C58" s="36" t="s">
        <v>87</v>
      </c>
      <c r="D58" s="487" t="s">
        <v>89</v>
      </c>
      <c r="E58" s="488"/>
      <c r="F58" s="487" t="s">
        <v>91</v>
      </c>
      <c r="G58" s="488"/>
      <c r="H58" s="38" t="s">
        <v>93</v>
      </c>
      <c r="I58" s="40" t="s">
        <v>94</v>
      </c>
    </row>
    <row r="59" spans="1:9" ht="120.75" customHeight="1" thickBot="1" x14ac:dyDescent="0.3">
      <c r="A59" s="510"/>
      <c r="B59" s="220">
        <v>0.08</v>
      </c>
      <c r="C59" s="32"/>
      <c r="D59" s="417"/>
      <c r="E59" s="418"/>
      <c r="F59" s="514"/>
      <c r="G59" s="514"/>
      <c r="H59" s="28"/>
      <c r="I59" s="28"/>
    </row>
    <row r="60" spans="1:9" ht="35.1" customHeight="1" thickBot="1" x14ac:dyDescent="0.3">
      <c r="A60" s="509" t="s">
        <v>230</v>
      </c>
      <c r="B60" s="221" t="s">
        <v>204</v>
      </c>
      <c r="C60" s="36" t="s">
        <v>87</v>
      </c>
      <c r="D60" s="487" t="s">
        <v>89</v>
      </c>
      <c r="E60" s="488"/>
      <c r="F60" s="487" t="s">
        <v>91</v>
      </c>
      <c r="G60" s="488"/>
      <c r="H60" s="38" t="s">
        <v>93</v>
      </c>
      <c r="I60" s="40" t="s">
        <v>94</v>
      </c>
    </row>
    <row r="61" spans="1:9" ht="120.75" customHeight="1" thickBot="1" x14ac:dyDescent="0.3">
      <c r="A61" s="510"/>
      <c r="B61" s="220">
        <v>0.08</v>
      </c>
      <c r="C61" s="32"/>
      <c r="D61" s="417"/>
      <c r="E61" s="418"/>
      <c r="F61" s="417"/>
      <c r="G61" s="418"/>
      <c r="H61" s="28"/>
      <c r="I61" s="28"/>
    </row>
    <row r="62" spans="1:9" x14ac:dyDescent="0.25">
      <c r="B62" s="174">
        <f>+B47+B43+B41+B45+B49+B51+B53+B55+B57+B59+B61</f>
        <v>0.95999999999999985</v>
      </c>
    </row>
    <row r="64" spans="1:9" s="25" customFormat="1" ht="30" hidden="1" customHeight="1" x14ac:dyDescent="0.25">
      <c r="A64" s="1"/>
      <c r="B64" s="1"/>
      <c r="C64" s="1"/>
      <c r="D64" s="1"/>
      <c r="E64" s="1"/>
      <c r="F64" s="1"/>
      <c r="G64" s="1"/>
      <c r="H64" s="1"/>
      <c r="I64" s="1"/>
    </row>
    <row r="65" spans="1:9" ht="34.5" customHeight="1" x14ac:dyDescent="0.25">
      <c r="A65" s="430" t="s">
        <v>57</v>
      </c>
      <c r="B65" s="430"/>
      <c r="C65" s="430"/>
      <c r="D65" s="430"/>
      <c r="E65" s="430"/>
      <c r="F65" s="430"/>
      <c r="G65" s="430"/>
      <c r="H65" s="430"/>
      <c r="I65" s="430"/>
    </row>
    <row r="66" spans="1:9" ht="67.5" customHeight="1" x14ac:dyDescent="0.25">
      <c r="A66" s="41" t="s">
        <v>58</v>
      </c>
      <c r="B66" s="431" t="s">
        <v>231</v>
      </c>
      <c r="C66" s="432"/>
      <c r="D66" s="431" t="s">
        <v>232</v>
      </c>
      <c r="E66" s="432"/>
      <c r="F66" s="431" t="s">
        <v>233</v>
      </c>
      <c r="G66" s="432"/>
      <c r="H66" s="433"/>
      <c r="I66" s="432"/>
    </row>
    <row r="67" spans="1:9" ht="45.75" customHeight="1" x14ac:dyDescent="0.25">
      <c r="A67" s="41" t="s">
        <v>234</v>
      </c>
      <c r="B67" s="433">
        <v>4.0000000000000001E-3</v>
      </c>
      <c r="C67" s="440"/>
      <c r="D67" s="433">
        <v>4.4000000000000004E-2</v>
      </c>
      <c r="E67" s="440"/>
      <c r="F67" s="433">
        <v>2E-3</v>
      </c>
      <c r="G67" s="440"/>
      <c r="H67" s="441"/>
      <c r="I67" s="442"/>
    </row>
    <row r="68" spans="1:9" ht="30" customHeight="1" x14ac:dyDescent="0.25">
      <c r="A68" s="415" t="s">
        <v>170</v>
      </c>
      <c r="B68" s="88" t="s">
        <v>85</v>
      </c>
      <c r="C68" s="88" t="s">
        <v>87</v>
      </c>
      <c r="D68" s="88" t="s">
        <v>85</v>
      </c>
      <c r="E68" s="88" t="s">
        <v>87</v>
      </c>
      <c r="F68" s="88" t="s">
        <v>85</v>
      </c>
      <c r="G68" s="88" t="s">
        <v>87</v>
      </c>
      <c r="H68" s="88" t="s">
        <v>85</v>
      </c>
      <c r="I68" s="88" t="s">
        <v>87</v>
      </c>
    </row>
    <row r="69" spans="1:9" ht="30" customHeight="1" x14ac:dyDescent="0.25">
      <c r="A69" s="416"/>
      <c r="B69" s="222">
        <v>0.5</v>
      </c>
      <c r="C69" s="222">
        <v>0.5</v>
      </c>
      <c r="D69" s="222">
        <v>0</v>
      </c>
      <c r="E69" s="222">
        <v>0</v>
      </c>
      <c r="F69" s="222">
        <v>0</v>
      </c>
      <c r="G69" s="222">
        <v>0</v>
      </c>
      <c r="H69" s="48"/>
      <c r="I69" s="43"/>
    </row>
    <row r="70" spans="1:9" ht="309.75" customHeight="1" x14ac:dyDescent="0.25">
      <c r="A70" s="41" t="s">
        <v>235</v>
      </c>
      <c r="B70" s="434" t="s">
        <v>236</v>
      </c>
      <c r="C70" s="435"/>
      <c r="D70" s="436" t="s">
        <v>237</v>
      </c>
      <c r="E70" s="437"/>
      <c r="F70" s="436" t="s">
        <v>237</v>
      </c>
      <c r="G70" s="437"/>
      <c r="H70" s="438"/>
      <c r="I70" s="439"/>
    </row>
    <row r="71" spans="1:9" ht="104.45" customHeight="1" x14ac:dyDescent="0.25">
      <c r="A71" s="41" t="s">
        <v>238</v>
      </c>
      <c r="B71" s="422" t="s">
        <v>239</v>
      </c>
      <c r="C71" s="423"/>
      <c r="D71" s="481" t="s">
        <v>240</v>
      </c>
      <c r="E71" s="482"/>
      <c r="F71" s="436" t="s">
        <v>240</v>
      </c>
      <c r="G71" s="437"/>
      <c r="H71" s="485"/>
      <c r="I71" s="486"/>
    </row>
    <row r="72" spans="1:9" ht="30.75" customHeight="1" x14ac:dyDescent="0.25">
      <c r="A72" s="415" t="s">
        <v>171</v>
      </c>
      <c r="B72" s="88" t="s">
        <v>85</v>
      </c>
      <c r="C72" s="88" t="s">
        <v>87</v>
      </c>
      <c r="D72" s="88" t="s">
        <v>85</v>
      </c>
      <c r="E72" s="88" t="s">
        <v>87</v>
      </c>
      <c r="F72" s="88" t="s">
        <v>85</v>
      </c>
      <c r="G72" s="88" t="s">
        <v>87</v>
      </c>
      <c r="H72" s="88" t="s">
        <v>85</v>
      </c>
      <c r="I72" s="88" t="s">
        <v>87</v>
      </c>
    </row>
    <row r="73" spans="1:9" ht="30.75" customHeight="1" x14ac:dyDescent="0.25">
      <c r="A73" s="416"/>
      <c r="B73" s="222">
        <v>0.25</v>
      </c>
      <c r="C73" s="222">
        <v>0.25</v>
      </c>
      <c r="D73" s="222">
        <v>9.0909090909090912E-2</v>
      </c>
      <c r="E73" s="222">
        <v>9.0909090909090912E-2</v>
      </c>
      <c r="F73" s="222">
        <v>0</v>
      </c>
      <c r="G73" s="222">
        <v>0</v>
      </c>
      <c r="H73" s="48"/>
      <c r="I73" s="44"/>
    </row>
    <row r="74" spans="1:9" ht="174.6" customHeight="1" x14ac:dyDescent="0.25">
      <c r="A74" s="41" t="s">
        <v>235</v>
      </c>
      <c r="B74" s="434" t="s">
        <v>241</v>
      </c>
      <c r="C74" s="435"/>
      <c r="D74" s="434" t="s">
        <v>242</v>
      </c>
      <c r="E74" s="435"/>
      <c r="F74" s="436" t="s">
        <v>243</v>
      </c>
      <c r="G74" s="437"/>
      <c r="H74" s="483"/>
      <c r="I74" s="484"/>
    </row>
    <row r="75" spans="1:9" ht="115.5" customHeight="1" x14ac:dyDescent="0.25">
      <c r="A75" s="41" t="s">
        <v>238</v>
      </c>
      <c r="B75" s="424" t="s">
        <v>244</v>
      </c>
      <c r="C75" s="425"/>
      <c r="D75" s="422" t="s">
        <v>245</v>
      </c>
      <c r="E75" s="423"/>
      <c r="F75" s="436" t="s">
        <v>240</v>
      </c>
      <c r="G75" s="437"/>
      <c r="H75" s="485"/>
      <c r="I75" s="486"/>
    </row>
    <row r="76" spans="1:9" ht="30.75" customHeight="1" x14ac:dyDescent="0.25">
      <c r="A76" s="415" t="s">
        <v>172</v>
      </c>
      <c r="B76" s="88" t="s">
        <v>85</v>
      </c>
      <c r="C76" s="88" t="s">
        <v>87</v>
      </c>
      <c r="D76" s="88" t="s">
        <v>85</v>
      </c>
      <c r="E76" s="88" t="s">
        <v>87</v>
      </c>
      <c r="F76" s="88" t="s">
        <v>85</v>
      </c>
      <c r="G76" s="88" t="s">
        <v>87</v>
      </c>
      <c r="H76" s="88" t="s">
        <v>85</v>
      </c>
      <c r="I76" s="88" t="s">
        <v>87</v>
      </c>
    </row>
    <row r="77" spans="1:9" ht="30.75" customHeight="1" x14ac:dyDescent="0.25">
      <c r="A77" s="416"/>
      <c r="B77" s="222">
        <v>0.25</v>
      </c>
      <c r="C77" s="222">
        <v>0.23769999999999999</v>
      </c>
      <c r="D77" s="222">
        <v>9.0909090909090912E-2</v>
      </c>
      <c r="E77" s="222">
        <v>9.0909090909090912E-2</v>
      </c>
      <c r="F77" s="222">
        <v>0</v>
      </c>
      <c r="G77" s="222">
        <v>0</v>
      </c>
      <c r="H77" s="48"/>
      <c r="I77" s="44"/>
    </row>
    <row r="78" spans="1:9" ht="315" customHeight="1" x14ac:dyDescent="0.25">
      <c r="A78" s="41" t="s">
        <v>235</v>
      </c>
      <c r="B78" s="515" t="s">
        <v>246</v>
      </c>
      <c r="C78" s="516"/>
      <c r="D78" s="517" t="s">
        <v>247</v>
      </c>
      <c r="E78" s="518"/>
      <c r="F78" s="436" t="s">
        <v>248</v>
      </c>
      <c r="G78" s="437"/>
      <c r="H78" s="485"/>
      <c r="I78" s="486"/>
    </row>
    <row r="79" spans="1:9" ht="103.5" customHeight="1" x14ac:dyDescent="0.25">
      <c r="A79" s="41" t="s">
        <v>238</v>
      </c>
      <c r="B79" s="422" t="s">
        <v>249</v>
      </c>
      <c r="C79" s="423"/>
      <c r="D79" s="427" t="s">
        <v>250</v>
      </c>
      <c r="E79" s="425"/>
      <c r="F79" s="436" t="s">
        <v>240</v>
      </c>
      <c r="G79" s="437"/>
      <c r="H79" s="485"/>
      <c r="I79" s="486"/>
    </row>
    <row r="80" spans="1:9" ht="30.75" customHeight="1" x14ac:dyDescent="0.25">
      <c r="A80" s="415" t="s">
        <v>173</v>
      </c>
      <c r="B80" s="88" t="s">
        <v>85</v>
      </c>
      <c r="C80" s="88" t="s">
        <v>87</v>
      </c>
      <c r="D80" s="88" t="s">
        <v>85</v>
      </c>
      <c r="E80" s="88" t="s">
        <v>87</v>
      </c>
      <c r="F80" s="88" t="s">
        <v>85</v>
      </c>
      <c r="G80" s="88" t="s">
        <v>87</v>
      </c>
      <c r="H80" s="88" t="s">
        <v>85</v>
      </c>
      <c r="I80" s="88" t="s">
        <v>87</v>
      </c>
    </row>
    <row r="81" spans="1:9" ht="30.75" customHeight="1" x14ac:dyDescent="0.25">
      <c r="A81" s="416"/>
      <c r="B81" s="222">
        <v>0</v>
      </c>
      <c r="C81" s="222">
        <v>1.23E-2</v>
      </c>
      <c r="D81" s="222">
        <v>9.0909090909090912E-2</v>
      </c>
      <c r="E81" s="222">
        <f>+(20/22)*9.09%</f>
        <v>8.2636363636363633E-2</v>
      </c>
      <c r="F81" s="222">
        <v>0</v>
      </c>
      <c r="G81" s="222">
        <v>0</v>
      </c>
      <c r="H81" s="48"/>
      <c r="I81" s="44"/>
    </row>
    <row r="82" spans="1:9" ht="236.45" customHeight="1" x14ac:dyDescent="0.25">
      <c r="A82" s="41" t="s">
        <v>235</v>
      </c>
      <c r="B82" s="517" t="s">
        <v>251</v>
      </c>
      <c r="C82" s="518"/>
      <c r="D82" s="517" t="s">
        <v>252</v>
      </c>
      <c r="E82" s="518"/>
      <c r="F82" s="436" t="s">
        <v>253</v>
      </c>
      <c r="G82" s="437"/>
      <c r="H82" s="485"/>
      <c r="I82" s="486"/>
    </row>
    <row r="83" spans="1:9" ht="102" customHeight="1" x14ac:dyDescent="0.25">
      <c r="A83" s="41" t="s">
        <v>238</v>
      </c>
      <c r="B83" s="422" t="s">
        <v>254</v>
      </c>
      <c r="C83" s="423"/>
      <c r="D83" s="422" t="s">
        <v>255</v>
      </c>
      <c r="E83" s="423"/>
      <c r="F83" s="436" t="s">
        <v>240</v>
      </c>
      <c r="G83" s="437"/>
      <c r="H83" s="485"/>
      <c r="I83" s="486"/>
    </row>
    <row r="84" spans="1:9" ht="30" customHeight="1" x14ac:dyDescent="0.25">
      <c r="A84" s="415" t="s">
        <v>176</v>
      </c>
      <c r="B84" s="88" t="s">
        <v>85</v>
      </c>
      <c r="C84" s="88" t="s">
        <v>87</v>
      </c>
      <c r="D84" s="88" t="s">
        <v>85</v>
      </c>
      <c r="E84" s="88" t="s">
        <v>87</v>
      </c>
      <c r="F84" s="88" t="s">
        <v>85</v>
      </c>
      <c r="G84" s="88" t="s">
        <v>87</v>
      </c>
      <c r="H84" s="88" t="s">
        <v>85</v>
      </c>
      <c r="I84" s="88" t="s">
        <v>87</v>
      </c>
    </row>
    <row r="85" spans="1:9" ht="30" customHeight="1" x14ac:dyDescent="0.25">
      <c r="A85" s="416"/>
      <c r="B85" s="222">
        <v>0</v>
      </c>
      <c r="C85" s="43"/>
      <c r="D85" s="222">
        <v>9.0909090909090912E-2</v>
      </c>
      <c r="E85" s="222"/>
      <c r="F85" s="222">
        <v>0</v>
      </c>
      <c r="G85" s="222"/>
      <c r="H85" s="48"/>
      <c r="I85" s="44"/>
    </row>
    <row r="86" spans="1:9" ht="63.6" customHeight="1" x14ac:dyDescent="0.25">
      <c r="A86" s="41" t="s">
        <v>235</v>
      </c>
      <c r="B86" s="426"/>
      <c r="C86" s="426"/>
      <c r="D86" s="426"/>
      <c r="E86" s="426"/>
      <c r="F86" s="426"/>
      <c r="G86" s="426"/>
      <c r="H86" s="426"/>
      <c r="I86" s="426"/>
    </row>
    <row r="87" spans="1:9" ht="49.9" customHeight="1" x14ac:dyDescent="0.25">
      <c r="A87" s="41" t="s">
        <v>238</v>
      </c>
      <c r="B87" s="419"/>
      <c r="C87" s="420"/>
      <c r="D87" s="419"/>
      <c r="E87" s="420"/>
      <c r="F87" s="419"/>
      <c r="G87" s="420"/>
      <c r="H87" s="419"/>
      <c r="I87" s="420"/>
    </row>
    <row r="88" spans="1:9" ht="29.25" customHeight="1" x14ac:dyDescent="0.25">
      <c r="A88" s="415" t="s">
        <v>177</v>
      </c>
      <c r="B88" s="88" t="s">
        <v>85</v>
      </c>
      <c r="C88" s="88" t="s">
        <v>87</v>
      </c>
      <c r="D88" s="88" t="s">
        <v>85</v>
      </c>
      <c r="E88" s="88" t="s">
        <v>87</v>
      </c>
      <c r="F88" s="88" t="s">
        <v>85</v>
      </c>
      <c r="G88" s="88" t="s">
        <v>87</v>
      </c>
      <c r="H88" s="88" t="s">
        <v>85</v>
      </c>
      <c r="I88" s="88" t="s">
        <v>87</v>
      </c>
    </row>
    <row r="89" spans="1:9" ht="29.25" customHeight="1" x14ac:dyDescent="0.25">
      <c r="A89" s="416"/>
      <c r="B89" s="222">
        <v>0</v>
      </c>
      <c r="C89" s="43"/>
      <c r="D89" s="222">
        <v>9.0909090909090912E-2</v>
      </c>
      <c r="E89" s="222"/>
      <c r="F89" s="222">
        <v>1</v>
      </c>
      <c r="G89" s="222"/>
      <c r="H89" s="48"/>
      <c r="I89" s="44"/>
    </row>
    <row r="90" spans="1:9" ht="67.900000000000006" customHeight="1" x14ac:dyDescent="0.25">
      <c r="A90" s="41" t="s">
        <v>235</v>
      </c>
      <c r="B90" s="421"/>
      <c r="C90" s="421"/>
      <c r="D90" s="421"/>
      <c r="E90" s="421"/>
      <c r="F90" s="421"/>
      <c r="G90" s="421"/>
      <c r="H90" s="421"/>
      <c r="I90" s="421"/>
    </row>
    <row r="91" spans="1:9" ht="54" customHeight="1" x14ac:dyDescent="0.25">
      <c r="A91" s="41" t="s">
        <v>238</v>
      </c>
      <c r="B91" s="419"/>
      <c r="C91" s="420"/>
      <c r="D91" s="419"/>
      <c r="E91" s="420"/>
      <c r="F91" s="419"/>
      <c r="G91" s="420"/>
      <c r="H91" s="419"/>
      <c r="I91" s="420"/>
    </row>
    <row r="92" spans="1:9" ht="24.95" customHeight="1" x14ac:dyDescent="0.25">
      <c r="A92" s="415" t="s">
        <v>178</v>
      </c>
      <c r="B92" s="88" t="s">
        <v>85</v>
      </c>
      <c r="C92" s="88" t="s">
        <v>87</v>
      </c>
      <c r="D92" s="88" t="s">
        <v>85</v>
      </c>
      <c r="E92" s="88" t="s">
        <v>87</v>
      </c>
      <c r="F92" s="88" t="s">
        <v>85</v>
      </c>
      <c r="G92" s="88" t="s">
        <v>87</v>
      </c>
      <c r="H92" s="88" t="s">
        <v>85</v>
      </c>
      <c r="I92" s="88" t="s">
        <v>87</v>
      </c>
    </row>
    <row r="93" spans="1:9" ht="24.95" customHeight="1" x14ac:dyDescent="0.25">
      <c r="A93" s="416"/>
      <c r="B93" s="222">
        <v>0</v>
      </c>
      <c r="C93" s="43"/>
      <c r="D93" s="222">
        <v>9.0909090909090912E-2</v>
      </c>
      <c r="E93" s="222"/>
      <c r="F93" s="222">
        <v>0</v>
      </c>
      <c r="G93" s="222"/>
      <c r="H93" s="48"/>
      <c r="I93" s="44"/>
    </row>
    <row r="94" spans="1:9" ht="63.6" customHeight="1" x14ac:dyDescent="0.25">
      <c r="A94" s="41" t="s">
        <v>235</v>
      </c>
      <c r="B94" s="421"/>
      <c r="C94" s="421"/>
      <c r="D94" s="421"/>
      <c r="E94" s="421"/>
      <c r="F94" s="421"/>
      <c r="G94" s="421"/>
      <c r="H94" s="421"/>
      <c r="I94" s="421"/>
    </row>
    <row r="95" spans="1:9" ht="51.6" customHeight="1" x14ac:dyDescent="0.25">
      <c r="A95" s="41" t="s">
        <v>238</v>
      </c>
      <c r="B95" s="419"/>
      <c r="C95" s="420"/>
      <c r="D95" s="419"/>
      <c r="E95" s="420"/>
      <c r="F95" s="419"/>
      <c r="G95" s="420"/>
      <c r="H95" s="419"/>
      <c r="I95" s="420"/>
    </row>
    <row r="96" spans="1:9" ht="24.95" customHeight="1" x14ac:dyDescent="0.25">
      <c r="A96" s="415" t="s">
        <v>179</v>
      </c>
      <c r="B96" s="88" t="s">
        <v>85</v>
      </c>
      <c r="C96" s="88" t="s">
        <v>87</v>
      </c>
      <c r="D96" s="88" t="s">
        <v>85</v>
      </c>
      <c r="E96" s="88" t="s">
        <v>87</v>
      </c>
      <c r="F96" s="88" t="s">
        <v>85</v>
      </c>
      <c r="G96" s="88" t="s">
        <v>87</v>
      </c>
      <c r="H96" s="88" t="s">
        <v>85</v>
      </c>
      <c r="I96" s="88" t="s">
        <v>87</v>
      </c>
    </row>
    <row r="97" spans="1:9" ht="24.95" customHeight="1" x14ac:dyDescent="0.25">
      <c r="A97" s="416"/>
      <c r="B97" s="222">
        <v>0</v>
      </c>
      <c r="C97" s="43"/>
      <c r="D97" s="222">
        <v>9.0909090909090912E-2</v>
      </c>
      <c r="E97" s="222"/>
      <c r="F97" s="222">
        <v>0</v>
      </c>
      <c r="G97" s="222"/>
      <c r="H97" s="48"/>
      <c r="I97" s="44"/>
    </row>
    <row r="98" spans="1:9" ht="72" customHeight="1" x14ac:dyDescent="0.25">
      <c r="A98" s="41" t="s">
        <v>235</v>
      </c>
      <c r="B98" s="421"/>
      <c r="C98" s="421"/>
      <c r="D98" s="421"/>
      <c r="E98" s="421"/>
      <c r="F98" s="421"/>
      <c r="G98" s="421"/>
      <c r="H98" s="421"/>
      <c r="I98" s="421"/>
    </row>
    <row r="99" spans="1:9" ht="51.6" customHeight="1" x14ac:dyDescent="0.25">
      <c r="A99" s="41" t="s">
        <v>238</v>
      </c>
      <c r="B99" s="419"/>
      <c r="C99" s="420"/>
      <c r="D99" s="419"/>
      <c r="E99" s="420"/>
      <c r="F99" s="419"/>
      <c r="G99" s="420"/>
      <c r="H99" s="419"/>
      <c r="I99" s="420"/>
    </row>
    <row r="100" spans="1:9" ht="24.95" customHeight="1" x14ac:dyDescent="0.25">
      <c r="A100" s="415" t="s">
        <v>181</v>
      </c>
      <c r="B100" s="88" t="s">
        <v>85</v>
      </c>
      <c r="C100" s="88" t="s">
        <v>87</v>
      </c>
      <c r="D100" s="88" t="s">
        <v>85</v>
      </c>
      <c r="E100" s="88" t="s">
        <v>87</v>
      </c>
      <c r="F100" s="88" t="s">
        <v>85</v>
      </c>
      <c r="G100" s="88" t="s">
        <v>87</v>
      </c>
      <c r="H100" s="88" t="s">
        <v>85</v>
      </c>
      <c r="I100" s="88" t="s">
        <v>87</v>
      </c>
    </row>
    <row r="101" spans="1:9" ht="24.95" customHeight="1" x14ac:dyDescent="0.25">
      <c r="A101" s="416"/>
      <c r="B101" s="222">
        <v>0</v>
      </c>
      <c r="C101" s="43"/>
      <c r="D101" s="222">
        <v>9.0909090909090912E-2</v>
      </c>
      <c r="E101" s="222"/>
      <c r="F101" s="222">
        <v>0</v>
      </c>
      <c r="G101" s="222"/>
      <c r="H101" s="48"/>
      <c r="I101" s="44"/>
    </row>
    <row r="102" spans="1:9" ht="63.6" customHeight="1" x14ac:dyDescent="0.25">
      <c r="A102" s="41" t="s">
        <v>235</v>
      </c>
      <c r="B102" s="421"/>
      <c r="C102" s="421"/>
      <c r="D102" s="421"/>
      <c r="E102" s="421"/>
      <c r="F102" s="421"/>
      <c r="G102" s="421"/>
      <c r="H102" s="421"/>
      <c r="I102" s="421"/>
    </row>
    <row r="103" spans="1:9" ht="51.6" customHeight="1" x14ac:dyDescent="0.25">
      <c r="A103" s="41" t="s">
        <v>238</v>
      </c>
      <c r="B103" s="419"/>
      <c r="C103" s="420"/>
      <c r="D103" s="419"/>
      <c r="E103" s="420"/>
      <c r="F103" s="419"/>
      <c r="G103" s="420"/>
      <c r="H103" s="419"/>
      <c r="I103" s="420"/>
    </row>
    <row r="104" spans="1:9" ht="24.95" customHeight="1" x14ac:dyDescent="0.25">
      <c r="A104" s="415" t="s">
        <v>182</v>
      </c>
      <c r="B104" s="88" t="s">
        <v>85</v>
      </c>
      <c r="C104" s="88" t="s">
        <v>87</v>
      </c>
      <c r="D104" s="88" t="s">
        <v>85</v>
      </c>
      <c r="E104" s="88" t="s">
        <v>87</v>
      </c>
      <c r="F104" s="88" t="s">
        <v>85</v>
      </c>
      <c r="G104" s="88" t="s">
        <v>87</v>
      </c>
      <c r="H104" s="88" t="s">
        <v>85</v>
      </c>
      <c r="I104" s="88" t="s">
        <v>87</v>
      </c>
    </row>
    <row r="105" spans="1:9" ht="24.95" customHeight="1" x14ac:dyDescent="0.25">
      <c r="A105" s="416"/>
      <c r="B105" s="222">
        <v>0</v>
      </c>
      <c r="C105" s="43"/>
      <c r="D105" s="222">
        <v>9.0909090909090912E-2</v>
      </c>
      <c r="E105" s="222"/>
      <c r="F105" s="222">
        <v>0</v>
      </c>
      <c r="G105" s="222"/>
      <c r="H105" s="48"/>
      <c r="I105" s="44"/>
    </row>
    <row r="106" spans="1:9" ht="66" customHeight="1" x14ac:dyDescent="0.25">
      <c r="A106" s="41" t="s">
        <v>235</v>
      </c>
      <c r="B106" s="421"/>
      <c r="C106" s="421"/>
      <c r="D106" s="421"/>
      <c r="E106" s="421"/>
      <c r="F106" s="421"/>
      <c r="G106" s="421"/>
      <c r="H106" s="421"/>
      <c r="I106" s="421"/>
    </row>
    <row r="107" spans="1:9" ht="45.6" customHeight="1" x14ac:dyDescent="0.25">
      <c r="A107" s="41" t="s">
        <v>238</v>
      </c>
      <c r="B107" s="419"/>
      <c r="C107" s="420"/>
      <c r="D107" s="419"/>
      <c r="E107" s="420"/>
      <c r="F107" s="419"/>
      <c r="G107" s="420"/>
      <c r="H107" s="419"/>
      <c r="I107" s="420"/>
    </row>
    <row r="108" spans="1:9" ht="24.95" customHeight="1" x14ac:dyDescent="0.25">
      <c r="A108" s="415" t="s">
        <v>183</v>
      </c>
      <c r="B108" s="88" t="s">
        <v>85</v>
      </c>
      <c r="C108" s="88" t="s">
        <v>87</v>
      </c>
      <c r="D108" s="88" t="s">
        <v>85</v>
      </c>
      <c r="E108" s="88" t="s">
        <v>87</v>
      </c>
      <c r="F108" s="88" t="s">
        <v>85</v>
      </c>
      <c r="G108" s="88" t="s">
        <v>87</v>
      </c>
      <c r="H108" s="88" t="s">
        <v>85</v>
      </c>
      <c r="I108" s="88" t="s">
        <v>87</v>
      </c>
    </row>
    <row r="109" spans="1:9" ht="24.95" customHeight="1" x14ac:dyDescent="0.25">
      <c r="A109" s="416"/>
      <c r="B109" s="222">
        <v>0</v>
      </c>
      <c r="C109" s="43"/>
      <c r="D109" s="222">
        <v>9.0909090909090912E-2</v>
      </c>
      <c r="E109" s="222"/>
      <c r="F109" s="222">
        <v>0</v>
      </c>
      <c r="G109" s="222"/>
      <c r="H109" s="48"/>
      <c r="I109" s="44"/>
    </row>
    <row r="110" spans="1:9" ht="61.9" customHeight="1" x14ac:dyDescent="0.25">
      <c r="A110" s="41" t="s">
        <v>235</v>
      </c>
      <c r="B110" s="421"/>
      <c r="C110" s="421"/>
      <c r="D110" s="421"/>
      <c r="E110" s="421"/>
      <c r="F110" s="421"/>
      <c r="G110" s="421"/>
      <c r="H110" s="421"/>
      <c r="I110" s="421"/>
    </row>
    <row r="111" spans="1:9" ht="46.15" customHeight="1" x14ac:dyDescent="0.25">
      <c r="A111" s="41" t="s">
        <v>238</v>
      </c>
      <c r="B111" s="419"/>
      <c r="C111" s="420"/>
      <c r="D111" s="419"/>
      <c r="E111" s="420"/>
      <c r="F111" s="419"/>
      <c r="G111" s="420"/>
      <c r="H111" s="419"/>
      <c r="I111" s="420"/>
    </row>
    <row r="112" spans="1:9" ht="24.95" customHeight="1" x14ac:dyDescent="0.25">
      <c r="A112" s="415" t="s">
        <v>184</v>
      </c>
      <c r="B112" s="88" t="s">
        <v>85</v>
      </c>
      <c r="C112" s="88" t="s">
        <v>87</v>
      </c>
      <c r="D112" s="88" t="s">
        <v>85</v>
      </c>
      <c r="E112" s="88" t="s">
        <v>87</v>
      </c>
      <c r="F112" s="88" t="s">
        <v>85</v>
      </c>
      <c r="G112" s="88" t="s">
        <v>87</v>
      </c>
      <c r="H112" s="88" t="s">
        <v>85</v>
      </c>
      <c r="I112" s="88" t="s">
        <v>87</v>
      </c>
    </row>
    <row r="113" spans="1:9" ht="24.95" customHeight="1" x14ac:dyDescent="0.25">
      <c r="A113" s="416"/>
      <c r="B113" s="222">
        <v>0</v>
      </c>
      <c r="C113" s="43"/>
      <c r="D113" s="222">
        <v>9.0909090909090912E-2</v>
      </c>
      <c r="E113" s="222"/>
      <c r="F113" s="222">
        <v>0</v>
      </c>
      <c r="G113" s="222"/>
      <c r="H113" s="48"/>
      <c r="I113" s="164"/>
    </row>
    <row r="114" spans="1:9" ht="66" customHeight="1" x14ac:dyDescent="0.25">
      <c r="A114" s="41" t="s">
        <v>235</v>
      </c>
      <c r="B114" s="519"/>
      <c r="C114" s="519"/>
      <c r="D114" s="519"/>
      <c r="E114" s="519"/>
      <c r="F114" s="519"/>
      <c r="G114" s="519"/>
      <c r="H114" s="519"/>
      <c r="I114" s="519"/>
    </row>
    <row r="115" spans="1:9" ht="43.9" customHeight="1" x14ac:dyDescent="0.25">
      <c r="A115" s="41" t="s">
        <v>238</v>
      </c>
      <c r="B115" s="419"/>
      <c r="C115" s="420"/>
      <c r="D115" s="419"/>
      <c r="E115" s="420"/>
      <c r="F115" s="419"/>
      <c r="G115" s="420"/>
      <c r="H115" s="419"/>
      <c r="I115" s="420"/>
    </row>
    <row r="116" spans="1:9" ht="16.5" x14ac:dyDescent="0.25">
      <c r="A116" s="42" t="s">
        <v>256</v>
      </c>
      <c r="B116" s="46">
        <f t="shared" ref="B116:I116" si="1">(B69+B73+B77+B81+B85+B89+B93+B97+B101+B105+B109+B113)</f>
        <v>1</v>
      </c>
      <c r="C116" s="46">
        <f t="shared" si="1"/>
        <v>1</v>
      </c>
      <c r="D116" s="46">
        <f t="shared" si="1"/>
        <v>1.0000000000000002</v>
      </c>
      <c r="E116" s="46">
        <f t="shared" si="1"/>
        <v>0.26445454545454544</v>
      </c>
      <c r="F116" s="46">
        <f t="shared" si="1"/>
        <v>1</v>
      </c>
      <c r="G116" s="46">
        <f t="shared" si="1"/>
        <v>0</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D75:E75"/>
    <mergeCell ref="F75:G75"/>
    <mergeCell ref="B78:C78"/>
    <mergeCell ref="D78:E78"/>
    <mergeCell ref="F78:G78"/>
    <mergeCell ref="F98:G98"/>
    <mergeCell ref="B66:C66"/>
    <mergeCell ref="D66:E66"/>
    <mergeCell ref="F58:G58"/>
    <mergeCell ref="F60:G60"/>
    <mergeCell ref="D86:E86"/>
    <mergeCell ref="F86:G86"/>
    <mergeCell ref="F53:G53"/>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83:G83"/>
    <mergeCell ref="H83:I83"/>
    <mergeCell ref="B86:C86"/>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B75:C75"/>
    <mergeCell ref="H86:I86"/>
    <mergeCell ref="B79:C79"/>
    <mergeCell ref="D79:E79"/>
  </mergeCells>
  <phoneticPr fontId="34" type="noConversion"/>
  <hyperlinks>
    <hyperlink ref="B71:C71" r:id="rId1" display="https://secretariadistritald-my.sharepoint.com/shared?id=%2Fsites%2FSeguimientoPlandeAccinProyectodeInversin8225%2FDocumentos%20compartidos%2F01%2E%20Enero%202026%2FActividad%2001%2FTarea%201%20%2D%20Instrumento%20de%20consolidaci%C3%B3n&amp;listurl=https%3A%2F%2Fsecretariadistritald%2Esharepoint%2Ecom%2Fsites%2FSeguimientoPlandeAccinProyectodeInversin8225%2FDocumentos%20compartidos" xr:uid="{FAD7964E-5D18-420C-9E0A-CBD213720C1D}"/>
    <hyperlink ref="B75:C75" r:id="rId2" display="https://secretariadistritald-my.sharepoint.com/shared?id=%2Fsites%2FSeguimientoPlandeAccinProyectodeInversin8225%2FDocumentos%20compartidos%2F02%2E%20Febrero%202026%2FActividad%2001%2FTarea%201%20%2D%20Instrumento%20de%20consolidaci%C3%B3n&amp;listurl=https%3A%2F%2Fsecretariadistritald%2Esharepoint%2Ecom%2Fsites%2FSeguimientoPlandeAccinProyectodeInversin8225%2FDocumentos%20compartidos&amp;viewid=d752019d%2D39d3%2D4d92%2D94c6%2D18fccd703545" xr:uid="{716B63C7-B120-4411-9DB4-194208FD5C56}"/>
    <hyperlink ref="D75:E75" r:id="rId3" display="https://secretariadistritald-my.sharepoint.com/shared?id=%2Fsites%2FSeguimientoPlandeAccinProyectodeInversin8225%2FDocumentos%20compartidos%2F02%2E%20Febrero%202026%2FActividad%2001%2FTarea%202%20%2D%20Seguimiento%20mensual&amp;listurl=https%3A%2F%2Fsecretariadistritald%2Esharepoint%2Ecom%2Fsites%2FSeguimientoPlandeAccinProyectodeInversin8225%2FDocumentos%20compartidos&amp;viewid=d752019d%2D39d3%2D4d92%2D94c6%2D18fccd703545" xr:uid="{5C3D74DD-36B4-48F9-9723-30ECA9B52803}"/>
    <hyperlink ref="B75" r:id="rId4" display="https://secretariadistritald-my.sharepoint.com/shared?id=%2Fsites%2FSeguimientoPlandeAccinProyectodeInversin8225%2FDocumentos%20compartidos%2F02%2E%20Febrero%202026%2FActividad%2001%2FTarea%201%20%2D%20Instrumento%20de%20consolidaci%C3%B3n&amp;listurl=https%3A%2F%2Fsecretariadistritald%2Esharepoint%2Ecom%2Fsites%2FSeguimientoPlandeAccinProyectodeInversin8225%2FDocumentos%20compartidos&amp;viewid=d752019d%2D39d3%2D4d92%2D94c6%2D18fccd703545" xr:uid="{D6618576-8D97-401C-887F-2CDAA49618F0}"/>
    <hyperlink ref="B79:C79" r:id="rId5" display="https://secretariadistritald-my.sharepoint.com/shared?id=%2Fsites%2FSeguimientoPlandeAccinProyectodeInversin8225%2FDocumentos%20compartidos%2F03%2E%20Marzo%202026%2FActividad%2001%2FTarea%201%20%2D%20Instrumento%20de%20consolidaci%C3%B3n&amp;listurl=https%3A%2F%2Fsecretariadistritald%2Esharepoint%2Ecom%2Fsites%2FSeguimientoPlandeAccinProyectodeInversin8225%2FDocumentos%20compartidos&amp;viewid=d752019d%2D39d3%2D4d92%2D94c6%2D18fccd703545" xr:uid="{D85EF599-F939-4B29-AEEF-F57C1BDAB55E}"/>
    <hyperlink ref="D79:E79" r:id="rId6" display="https://secretariadistritald-my.sharepoint.com/shared?id=%2Fsites%2FSeguimientoPlandeAccinProyectodeInversin8225%2FDocumentos%20compartidos%2F03%2E%20Marzo%202026%2FActividad%2001%2FTarea%202%20%2D%20Seguimiento%20mensual&amp;listurl=https%3A%2F%2Fsecretariadistritald%2Esharepoint%2Ecom%2Fsites%2FSeguimientoPlandeAccinProyectodeInversin8225%2FDocumentos%20compartidos&amp;viewid=d752019d%2D39d3%2D4d92%2D94c6%2D18fccd703545" xr:uid="{9E59CD39-D27C-4312-8596-B54D90301A94}"/>
    <hyperlink ref="B83:C83" r:id="rId7" display="https://secretariadistritald-my.sharepoint.com/shared?id=%2Fsites%2FSeguimientoPlandeAccinProyectodeInversin8225%2FDocumentos%20compartidos%2F04%2E%20Abril%202026%2FActividad%2001%2FTarea%201%20%2D%20Instrumento%20de%20consolidaci%C3%B3n&amp;listurl=https%3A%2F%2Fsecretariadistritald%2Esharepoint%2Ecom%2Fsites%2FSeguimientoPlandeAccinProyectodeInversin8225%2FDocumentos%20compartidos&amp;viewid=d752019d%2D39d3%2D4d92%2D94c6%2D18fccd703545" xr:uid="{211AF9E0-C8DF-44BC-9645-D2920CAF788A}"/>
    <hyperlink ref="D83:E83" r:id="rId8" display="https://secretariadistritald-my.sharepoint.com/shared?id=%2Fsites%2FSeguimientoPlandeAccinProyectodeInversin8225%2FDocumentos%20compartidos%2F04%2E%20Abril%202026%2FActividad%2001%2FTarea%202%20%2D%20Seguimiento%20mensual&amp;listurl=https%3A%2F%2Fsecretariadistritald%2Esharepoint%2Ecom%2Fsites%2FSeguimientoPlandeAccinProyectodeInversin8225%2FDocumentos%20compartidos&amp;viewid=d752019d%2D39d3%2D4d92%2D94c6%2D18fccd703545" xr:uid="{0460EAFB-131F-4B49-953D-D57A7BD4AB30}"/>
  </hyperlinks>
  <pageMargins left="0" right="0" top="0" bottom="0" header="0.31496062992125984" footer="0.31496062992125984"/>
  <pageSetup scale="10" orientation="landscape" r:id="rId9"/>
  <ignoredErrors>
    <ignoredError sqref="N24:N29" emptyCellReference="1"/>
  </ignoredErrors>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0BFA8-AE50-4AD9-886C-E2448AE450E4}">
  <sheetPr>
    <tabColor theme="5" tint="0.59999389629810485"/>
    <pageSetUpPr fitToPage="1"/>
  </sheetPr>
  <dimension ref="A1:O126"/>
  <sheetViews>
    <sheetView showGridLines="0" topLeftCell="A30" zoomScale="80" zoomScaleNormal="80" zoomScaleSheetLayoutView="90" workbookViewId="0">
      <selection activeCell="Q25" sqref="Q25"/>
    </sheetView>
  </sheetViews>
  <sheetFormatPr baseColWidth="10" defaultColWidth="10.85546875" defaultRowHeight="14.25" x14ac:dyDescent="0.25"/>
  <cols>
    <col min="1" max="1" width="49.7109375" style="1" customWidth="1"/>
    <col min="2" max="2" width="57.42578125" style="1" customWidth="1"/>
    <col min="3" max="3" width="52.5703125" style="1" customWidth="1"/>
    <col min="4" max="4" width="72" style="1" customWidth="1"/>
    <col min="5" max="5" width="56.140625" style="1" customWidth="1"/>
    <col min="6" max="6" width="43" style="1" customWidth="1"/>
    <col min="7" max="7" width="54.28515625" style="1" customWidth="1"/>
    <col min="8" max="8" width="35.7109375" style="1" customWidth="1"/>
    <col min="9" max="9" width="55.8554687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8" customFormat="1" ht="22.15" customHeight="1" thickBot="1" x14ac:dyDescent="0.3">
      <c r="A1" s="462"/>
      <c r="B1" s="443" t="s">
        <v>160</v>
      </c>
      <c r="C1" s="444"/>
      <c r="D1" s="444"/>
      <c r="E1" s="444"/>
      <c r="F1" s="444"/>
      <c r="G1" s="444"/>
      <c r="H1" s="444"/>
      <c r="I1" s="444"/>
      <c r="J1" s="444"/>
      <c r="K1" s="444"/>
      <c r="L1" s="445"/>
      <c r="M1" s="394" t="s">
        <v>161</v>
      </c>
      <c r="N1" s="395"/>
      <c r="O1" s="396"/>
    </row>
    <row r="2" spans="1:15" s="78" customFormat="1" ht="18" customHeight="1" thickBot="1" x14ac:dyDescent="0.3">
      <c r="A2" s="463"/>
      <c r="B2" s="446" t="s">
        <v>162</v>
      </c>
      <c r="C2" s="447"/>
      <c r="D2" s="447"/>
      <c r="E2" s="447"/>
      <c r="F2" s="447"/>
      <c r="G2" s="447"/>
      <c r="H2" s="447"/>
      <c r="I2" s="447"/>
      <c r="J2" s="447"/>
      <c r="K2" s="447"/>
      <c r="L2" s="448"/>
      <c r="M2" s="394" t="s">
        <v>163</v>
      </c>
      <c r="N2" s="395"/>
      <c r="O2" s="396"/>
    </row>
    <row r="3" spans="1:15" s="78" customFormat="1" ht="19.899999999999999" customHeight="1" thickBot="1" x14ac:dyDescent="0.3">
      <c r="A3" s="463"/>
      <c r="B3" s="446" t="s">
        <v>0</v>
      </c>
      <c r="C3" s="447"/>
      <c r="D3" s="447"/>
      <c r="E3" s="447"/>
      <c r="F3" s="447"/>
      <c r="G3" s="447"/>
      <c r="H3" s="447"/>
      <c r="I3" s="447"/>
      <c r="J3" s="447"/>
      <c r="K3" s="447"/>
      <c r="L3" s="448"/>
      <c r="M3" s="394" t="s">
        <v>164</v>
      </c>
      <c r="N3" s="395"/>
      <c r="O3" s="396"/>
    </row>
    <row r="4" spans="1:15" s="78" customFormat="1" ht="21.75" customHeight="1" thickBot="1" x14ac:dyDescent="0.3">
      <c r="A4" s="464"/>
      <c r="B4" s="449" t="s">
        <v>165</v>
      </c>
      <c r="C4" s="450"/>
      <c r="D4" s="450"/>
      <c r="E4" s="450"/>
      <c r="F4" s="450"/>
      <c r="G4" s="450"/>
      <c r="H4" s="450"/>
      <c r="I4" s="450"/>
      <c r="J4" s="450"/>
      <c r="K4" s="450"/>
      <c r="L4" s="451"/>
      <c r="M4" s="394" t="s">
        <v>166</v>
      </c>
      <c r="N4" s="395"/>
      <c r="O4" s="396"/>
    </row>
    <row r="5" spans="1:15" s="78" customFormat="1" ht="16.149999999999999" customHeight="1" thickBot="1" x14ac:dyDescent="0.3">
      <c r="A5" s="79"/>
      <c r="B5" s="80"/>
      <c r="C5" s="80"/>
      <c r="D5" s="80"/>
      <c r="E5" s="80"/>
      <c r="F5" s="80"/>
      <c r="G5" s="80"/>
      <c r="H5" s="80"/>
      <c r="I5" s="80"/>
      <c r="J5" s="80"/>
      <c r="K5" s="80"/>
      <c r="L5" s="80"/>
      <c r="M5" s="81"/>
      <c r="N5" s="81"/>
      <c r="O5" s="81"/>
    </row>
    <row r="6" spans="1:15" ht="40.35" customHeight="1" thickBot="1" x14ac:dyDescent="0.3">
      <c r="A6" s="50" t="s">
        <v>167</v>
      </c>
      <c r="B6" s="475" t="s">
        <v>168</v>
      </c>
      <c r="C6" s="476"/>
      <c r="D6" s="476"/>
      <c r="E6" s="476"/>
      <c r="F6" s="476"/>
      <c r="G6" s="476"/>
      <c r="H6" s="476"/>
      <c r="I6" s="476"/>
      <c r="J6" s="476"/>
      <c r="K6" s="477"/>
      <c r="L6" s="151" t="s">
        <v>169</v>
      </c>
      <c r="M6" s="478">
        <v>2024110010316</v>
      </c>
      <c r="N6" s="479"/>
      <c r="O6" s="480"/>
    </row>
    <row r="7" spans="1:15" s="78" customFormat="1" ht="18" customHeight="1" thickBot="1" x14ac:dyDescent="0.3">
      <c r="A7" s="79"/>
      <c r="B7" s="80"/>
      <c r="C7" s="80"/>
      <c r="D7" s="80"/>
      <c r="E7" s="80"/>
      <c r="F7" s="80"/>
      <c r="G7" s="80"/>
      <c r="H7" s="80"/>
      <c r="I7" s="80"/>
      <c r="J7" s="80"/>
      <c r="K7" s="80"/>
      <c r="L7" s="80"/>
      <c r="M7" s="81"/>
      <c r="N7" s="81"/>
      <c r="O7" s="81"/>
    </row>
    <row r="8" spans="1:15" s="78" customFormat="1" ht="21.75" customHeight="1" thickBot="1" x14ac:dyDescent="0.3">
      <c r="A8" s="466" t="s">
        <v>6</v>
      </c>
      <c r="B8" s="151" t="s">
        <v>170</v>
      </c>
      <c r="C8" s="119"/>
      <c r="D8" s="151" t="s">
        <v>171</v>
      </c>
      <c r="E8" s="119"/>
      <c r="F8" s="151" t="s">
        <v>172</v>
      </c>
      <c r="G8" s="119"/>
      <c r="H8" s="151" t="s">
        <v>173</v>
      </c>
      <c r="I8" s="120" t="s">
        <v>174</v>
      </c>
      <c r="J8" s="429" t="s">
        <v>8</v>
      </c>
      <c r="K8" s="465"/>
      <c r="L8" s="150" t="s">
        <v>175</v>
      </c>
      <c r="M8" s="428"/>
      <c r="N8" s="428"/>
      <c r="O8" s="428"/>
    </row>
    <row r="9" spans="1:15" s="78" customFormat="1" ht="21.75" customHeight="1" thickBot="1" x14ac:dyDescent="0.3">
      <c r="A9" s="466"/>
      <c r="B9" s="152" t="s">
        <v>176</v>
      </c>
      <c r="C9" s="121"/>
      <c r="D9" s="151" t="s">
        <v>177</v>
      </c>
      <c r="E9" s="122"/>
      <c r="F9" s="151" t="s">
        <v>178</v>
      </c>
      <c r="G9" s="122"/>
      <c r="H9" s="151" t="s">
        <v>179</v>
      </c>
      <c r="I9" s="120"/>
      <c r="J9" s="429"/>
      <c r="K9" s="465"/>
      <c r="L9" s="150" t="s">
        <v>180</v>
      </c>
      <c r="M9" s="428"/>
      <c r="N9" s="428"/>
      <c r="O9" s="428"/>
    </row>
    <row r="10" spans="1:15" s="78" customFormat="1" ht="21.75" customHeight="1" thickBot="1" x14ac:dyDescent="0.3">
      <c r="A10" s="466"/>
      <c r="B10" s="151" t="s">
        <v>181</v>
      </c>
      <c r="C10" s="119"/>
      <c r="D10" s="151" t="s">
        <v>182</v>
      </c>
      <c r="E10" s="122"/>
      <c r="F10" s="151" t="s">
        <v>183</v>
      </c>
      <c r="G10" s="122"/>
      <c r="H10" s="151" t="s">
        <v>184</v>
      </c>
      <c r="I10" s="120"/>
      <c r="J10" s="429"/>
      <c r="K10" s="465"/>
      <c r="L10" s="150" t="s">
        <v>185</v>
      </c>
      <c r="M10" s="428" t="s">
        <v>174</v>
      </c>
      <c r="N10" s="428"/>
      <c r="O10" s="428"/>
    </row>
    <row r="11" spans="1:15" ht="15" customHeight="1" thickBot="1" x14ac:dyDescent="0.3">
      <c r="A11" s="6"/>
      <c r="B11" s="7"/>
      <c r="C11" s="7"/>
      <c r="D11" s="9"/>
      <c r="E11" s="8"/>
      <c r="F11" s="8"/>
      <c r="G11" s="196"/>
      <c r="H11" s="196"/>
      <c r="I11" s="10"/>
      <c r="J11" s="10"/>
      <c r="K11" s="7"/>
      <c r="L11" s="7"/>
      <c r="M11" s="7"/>
      <c r="N11" s="7"/>
      <c r="O11" s="7"/>
    </row>
    <row r="12" spans="1:15" ht="15" customHeight="1" x14ac:dyDescent="0.25">
      <c r="A12" s="472" t="s">
        <v>186</v>
      </c>
      <c r="B12" s="452" t="s">
        <v>257</v>
      </c>
      <c r="C12" s="453"/>
      <c r="D12" s="453"/>
      <c r="E12" s="453"/>
      <c r="F12" s="453"/>
      <c r="G12" s="453"/>
      <c r="H12" s="453"/>
      <c r="I12" s="453"/>
      <c r="J12" s="453"/>
      <c r="K12" s="453"/>
      <c r="L12" s="453"/>
      <c r="M12" s="453"/>
      <c r="N12" s="453"/>
      <c r="O12" s="454"/>
    </row>
    <row r="13" spans="1:15" ht="15" customHeight="1" x14ac:dyDescent="0.25">
      <c r="A13" s="473"/>
      <c r="B13" s="455"/>
      <c r="C13" s="456"/>
      <c r="D13" s="456"/>
      <c r="E13" s="456"/>
      <c r="F13" s="456"/>
      <c r="G13" s="456"/>
      <c r="H13" s="456"/>
      <c r="I13" s="456"/>
      <c r="J13" s="456"/>
      <c r="K13" s="456"/>
      <c r="L13" s="456"/>
      <c r="M13" s="456"/>
      <c r="N13" s="456"/>
      <c r="O13" s="457"/>
    </row>
    <row r="14" spans="1:15" ht="15" customHeight="1" thickBot="1" x14ac:dyDescent="0.3">
      <c r="A14" s="474"/>
      <c r="B14" s="458"/>
      <c r="C14" s="459"/>
      <c r="D14" s="459"/>
      <c r="E14" s="459"/>
      <c r="F14" s="459"/>
      <c r="G14" s="459"/>
      <c r="H14" s="459"/>
      <c r="I14" s="459"/>
      <c r="J14" s="459"/>
      <c r="K14" s="459"/>
      <c r="L14" s="459"/>
      <c r="M14" s="459"/>
      <c r="N14" s="459"/>
      <c r="O14" s="460"/>
    </row>
    <row r="15" spans="1:15" ht="9" customHeight="1" thickBot="1" x14ac:dyDescent="0.3">
      <c r="A15" s="14"/>
      <c r="B15" s="77"/>
      <c r="C15" s="15"/>
      <c r="D15" s="15"/>
      <c r="E15" s="15"/>
      <c r="F15" s="15"/>
      <c r="G15" s="16"/>
      <c r="H15" s="16"/>
      <c r="I15" s="16"/>
      <c r="J15" s="16"/>
      <c r="K15" s="16"/>
      <c r="L15" s="17"/>
      <c r="M15" s="17"/>
      <c r="N15" s="17"/>
      <c r="O15" s="17"/>
    </row>
    <row r="16" spans="1:15" s="18" customFormat="1" ht="37.5" customHeight="1" thickBot="1" x14ac:dyDescent="0.3">
      <c r="A16" s="50" t="s">
        <v>13</v>
      </c>
      <c r="B16" s="376" t="s">
        <v>188</v>
      </c>
      <c r="C16" s="376"/>
      <c r="D16" s="376"/>
      <c r="E16" s="376"/>
      <c r="F16" s="376"/>
      <c r="G16" s="466" t="s">
        <v>15</v>
      </c>
      <c r="H16" s="466"/>
      <c r="I16" s="461" t="s">
        <v>258</v>
      </c>
      <c r="J16" s="461"/>
      <c r="K16" s="461"/>
      <c r="L16" s="461"/>
      <c r="M16" s="461"/>
      <c r="N16" s="461"/>
      <c r="O16" s="461"/>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0" t="s">
        <v>17</v>
      </c>
      <c r="B18" s="539" t="s">
        <v>190</v>
      </c>
      <c r="C18" s="539"/>
      <c r="D18" s="539"/>
      <c r="E18" s="539"/>
      <c r="F18" s="50" t="s">
        <v>19</v>
      </c>
      <c r="G18" s="467" t="s">
        <v>191</v>
      </c>
      <c r="H18" s="467"/>
      <c r="I18" s="467"/>
      <c r="J18" s="50" t="s">
        <v>21</v>
      </c>
      <c r="K18" s="376" t="s">
        <v>192</v>
      </c>
      <c r="L18" s="376"/>
      <c r="M18" s="376"/>
      <c r="N18" s="376"/>
      <c r="O18" s="376"/>
    </row>
    <row r="19" spans="1:15" ht="9" customHeight="1" x14ac:dyDescent="0.25">
      <c r="A19" s="5"/>
      <c r="B19" s="2"/>
      <c r="C19" s="471"/>
      <c r="D19" s="471"/>
      <c r="E19" s="471"/>
      <c r="F19" s="471"/>
      <c r="G19" s="471"/>
      <c r="H19" s="471"/>
      <c r="I19" s="471"/>
      <c r="J19" s="471"/>
      <c r="K19" s="471"/>
      <c r="L19" s="471"/>
      <c r="M19" s="471"/>
      <c r="N19" s="471"/>
      <c r="O19" s="471"/>
    </row>
    <row r="20" spans="1:15" ht="16.5" customHeight="1" thickBot="1" x14ac:dyDescent="0.3">
      <c r="A20" s="75"/>
      <c r="B20" s="76"/>
      <c r="C20" s="76"/>
      <c r="D20" s="76"/>
      <c r="E20" s="76"/>
      <c r="F20" s="76"/>
      <c r="G20" s="76"/>
      <c r="H20" s="76"/>
      <c r="I20" s="76"/>
      <c r="J20" s="76"/>
      <c r="K20" s="76"/>
      <c r="L20" s="76"/>
      <c r="M20" s="76"/>
      <c r="N20" s="76"/>
      <c r="O20" s="76"/>
    </row>
    <row r="21" spans="1:15" ht="32.1" customHeight="1" thickBot="1" x14ac:dyDescent="0.3">
      <c r="A21" s="389" t="s">
        <v>23</v>
      </c>
      <c r="B21" s="390"/>
      <c r="C21" s="390"/>
      <c r="D21" s="390"/>
      <c r="E21" s="390"/>
      <c r="F21" s="390"/>
      <c r="G21" s="390"/>
      <c r="H21" s="390"/>
      <c r="I21" s="390"/>
      <c r="J21" s="390"/>
      <c r="K21" s="390"/>
      <c r="L21" s="390"/>
      <c r="M21" s="390"/>
      <c r="N21" s="390"/>
      <c r="O21" s="429"/>
    </row>
    <row r="22" spans="1:15" ht="32.1" customHeight="1" thickBot="1" x14ac:dyDescent="0.3">
      <c r="A22" s="389" t="s">
        <v>193</v>
      </c>
      <c r="B22" s="390"/>
      <c r="C22" s="390"/>
      <c r="D22" s="390"/>
      <c r="E22" s="390"/>
      <c r="F22" s="390"/>
      <c r="G22" s="390"/>
      <c r="H22" s="390"/>
      <c r="I22" s="390"/>
      <c r="J22" s="390"/>
      <c r="K22" s="390"/>
      <c r="L22" s="390"/>
      <c r="M22" s="390"/>
      <c r="N22" s="390"/>
      <c r="O22" s="429"/>
    </row>
    <row r="23" spans="1:15" ht="32.1" customHeight="1" thickBot="1" x14ac:dyDescent="0.3">
      <c r="A23" s="24"/>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25">
      <c r="A24" s="21" t="s">
        <v>24</v>
      </c>
      <c r="B24" s="203">
        <v>768103650</v>
      </c>
      <c r="C24" s="203">
        <v>0</v>
      </c>
      <c r="D24" s="203"/>
      <c r="E24" s="190"/>
      <c r="F24" s="190"/>
      <c r="G24" s="190"/>
      <c r="H24" s="190"/>
      <c r="I24" s="190"/>
      <c r="J24" s="190"/>
      <c r="K24" s="190"/>
      <c r="L24" s="190"/>
      <c r="M24" s="190">
        <v>119919650</v>
      </c>
      <c r="N24" s="204">
        <f>SUM(B24:M24)</f>
        <v>888023300</v>
      </c>
      <c r="O24" s="191">
        <v>1</v>
      </c>
    </row>
    <row r="25" spans="1:15" ht="32.1" customHeight="1" x14ac:dyDescent="0.25">
      <c r="A25" s="21" t="s">
        <v>26</v>
      </c>
      <c r="B25" s="198">
        <v>763301133</v>
      </c>
      <c r="C25" s="198">
        <v>-15904019</v>
      </c>
      <c r="D25" s="203">
        <v>-7970668</v>
      </c>
      <c r="E25" s="190">
        <v>0</v>
      </c>
      <c r="F25" s="190"/>
      <c r="G25" s="190"/>
      <c r="H25" s="190"/>
      <c r="I25" s="190"/>
      <c r="J25" s="190"/>
      <c r="K25" s="190"/>
      <c r="L25" s="190"/>
      <c r="M25" s="190"/>
      <c r="N25" s="204">
        <f t="shared" ref="N25:N29" si="0">SUM(B25:M25)</f>
        <v>739426446</v>
      </c>
      <c r="O25" s="192">
        <f>N25/N24</f>
        <v>0.83266559109428773</v>
      </c>
    </row>
    <row r="26" spans="1:15" ht="32.1" customHeight="1" x14ac:dyDescent="0.25">
      <c r="A26" s="21" t="s">
        <v>28</v>
      </c>
      <c r="B26" s="199">
        <v>0</v>
      </c>
      <c r="C26" s="203">
        <v>16124454</v>
      </c>
      <c r="D26" s="203">
        <v>77950633</v>
      </c>
      <c r="E26" s="193">
        <v>67521333</v>
      </c>
      <c r="F26" s="193"/>
      <c r="G26" s="193"/>
      <c r="H26" s="193"/>
      <c r="I26" s="193"/>
      <c r="J26" s="193"/>
      <c r="K26" s="193"/>
      <c r="L26" s="193"/>
      <c r="M26" s="193"/>
      <c r="N26" s="204">
        <f t="shared" si="0"/>
        <v>161596420</v>
      </c>
      <c r="O26" s="192">
        <f>N26/N24</f>
        <v>0.1819731757038357</v>
      </c>
    </row>
    <row r="27" spans="1:15" ht="32.1" customHeight="1" x14ac:dyDescent="0.25">
      <c r="A27" s="21" t="s">
        <v>196</v>
      </c>
      <c r="B27" s="203">
        <v>5100000</v>
      </c>
      <c r="C27" s="203">
        <v>27645840</v>
      </c>
      <c r="D27" s="203">
        <v>0</v>
      </c>
      <c r="E27" s="190"/>
      <c r="F27" s="190"/>
      <c r="G27" s="190"/>
      <c r="H27" s="190"/>
      <c r="I27" s="190"/>
      <c r="J27" s="190"/>
      <c r="K27" s="190"/>
      <c r="L27" s="190"/>
      <c r="M27" s="190"/>
      <c r="N27" s="204">
        <f t="shared" si="0"/>
        <v>32745840</v>
      </c>
      <c r="O27" s="192">
        <v>1</v>
      </c>
    </row>
    <row r="28" spans="1:15" ht="32.1" customHeight="1" x14ac:dyDescent="0.25">
      <c r="A28" s="21" t="s">
        <v>197</v>
      </c>
      <c r="B28" s="203">
        <v>0</v>
      </c>
      <c r="C28" s="203">
        <v>7700000</v>
      </c>
      <c r="D28" s="203">
        <v>0</v>
      </c>
      <c r="E28" s="193">
        <v>0</v>
      </c>
      <c r="F28" s="193"/>
      <c r="G28" s="193"/>
      <c r="H28" s="193"/>
      <c r="I28" s="193"/>
      <c r="J28" s="193"/>
      <c r="K28" s="193"/>
      <c r="L28" s="193"/>
      <c r="M28" s="193"/>
      <c r="N28" s="204">
        <f t="shared" si="0"/>
        <v>7700000</v>
      </c>
      <c r="O28" s="192">
        <f>N28/N27</f>
        <v>0.23514437253709172</v>
      </c>
    </row>
    <row r="29" spans="1:15" ht="32.1" customHeight="1" x14ac:dyDescent="0.25">
      <c r="A29" s="22" t="s">
        <v>34</v>
      </c>
      <c r="B29" s="203">
        <v>5100000</v>
      </c>
      <c r="C29" s="203">
        <v>5300000</v>
      </c>
      <c r="D29" s="203">
        <v>0</v>
      </c>
      <c r="E29" s="194">
        <v>0</v>
      </c>
      <c r="F29" s="194"/>
      <c r="G29" s="194"/>
      <c r="H29" s="194"/>
      <c r="I29" s="194"/>
      <c r="J29" s="194"/>
      <c r="K29" s="194"/>
      <c r="L29" s="194"/>
      <c r="M29" s="194"/>
      <c r="N29" s="205">
        <f t="shared" si="0"/>
        <v>10400000</v>
      </c>
      <c r="O29" s="195">
        <f>N29/N27</f>
        <v>0.31759759407607197</v>
      </c>
    </row>
    <row r="30" spans="1:15" s="23" customFormat="1" ht="16.5" customHeight="1" x14ac:dyDescent="0.2"/>
    <row r="31" spans="1:15" s="23" customFormat="1" ht="17.25" customHeight="1" x14ac:dyDescent="0.2">
      <c r="C31" s="319"/>
    </row>
    <row r="32" spans="1:15" ht="5.25" customHeight="1" thickBot="1" x14ac:dyDescent="0.3"/>
    <row r="33" spans="1:13" ht="48" customHeight="1" thickBot="1" x14ac:dyDescent="0.3">
      <c r="A33" s="489" t="s">
        <v>198</v>
      </c>
      <c r="B33" s="490"/>
      <c r="C33" s="490"/>
      <c r="D33" s="490"/>
      <c r="E33" s="490"/>
      <c r="F33" s="490"/>
      <c r="G33" s="490"/>
      <c r="H33" s="490"/>
      <c r="I33" s="491"/>
      <c r="J33" s="27"/>
    </row>
    <row r="34" spans="1:13" ht="50.25" customHeight="1" thickBot="1" x14ac:dyDescent="0.3">
      <c r="A34" s="36" t="s">
        <v>199</v>
      </c>
      <c r="B34" s="492" t="str">
        <f>+B12</f>
        <v>Implementar al 92% la Política de Gestión Documental institucional</v>
      </c>
      <c r="C34" s="493"/>
      <c r="D34" s="493"/>
      <c r="E34" s="493"/>
      <c r="F34" s="493"/>
      <c r="G34" s="493"/>
      <c r="H34" s="493"/>
      <c r="I34" s="494"/>
      <c r="J34" s="25"/>
      <c r="M34" s="179"/>
    </row>
    <row r="35" spans="1:13" ht="18.75" customHeight="1" thickBot="1" x14ac:dyDescent="0.3">
      <c r="A35" s="509" t="s">
        <v>39</v>
      </c>
      <c r="B35" s="83">
        <v>2024</v>
      </c>
      <c r="C35" s="83">
        <v>2025</v>
      </c>
      <c r="D35" s="83">
        <v>2026</v>
      </c>
      <c r="E35" s="83">
        <v>2027</v>
      </c>
      <c r="F35" s="83" t="s">
        <v>200</v>
      </c>
      <c r="G35" s="511" t="s">
        <v>41</v>
      </c>
      <c r="H35" s="511" t="s">
        <v>259</v>
      </c>
      <c r="I35" s="511"/>
      <c r="J35" s="25"/>
      <c r="M35" s="179"/>
    </row>
    <row r="36" spans="1:13" ht="50.25" customHeight="1" thickBot="1" x14ac:dyDescent="0.3">
      <c r="A36" s="510"/>
      <c r="B36" s="225">
        <v>0.90500000000000003</v>
      </c>
      <c r="C36" s="225">
        <v>0.91</v>
      </c>
      <c r="D36" s="225">
        <v>0.91500000000000004</v>
      </c>
      <c r="E36" s="225">
        <v>0.92</v>
      </c>
      <c r="F36" s="226">
        <v>0.92</v>
      </c>
      <c r="G36" s="511"/>
      <c r="H36" s="511"/>
      <c r="I36" s="511"/>
      <c r="J36" s="25"/>
      <c r="M36" s="180"/>
    </row>
    <row r="37" spans="1:13" ht="52.5" customHeight="1" thickBot="1" x14ac:dyDescent="0.3">
      <c r="A37" s="37" t="s">
        <v>43</v>
      </c>
      <c r="B37" s="495">
        <v>0.05</v>
      </c>
      <c r="C37" s="496"/>
      <c r="D37" s="502" t="s">
        <v>202</v>
      </c>
      <c r="E37" s="503"/>
      <c r="F37" s="503"/>
      <c r="G37" s="503"/>
      <c r="H37" s="503"/>
      <c r="I37" s="504"/>
    </row>
    <row r="38" spans="1:13" s="26" customFormat="1" ht="48" customHeight="1" x14ac:dyDescent="0.25">
      <c r="A38" s="509" t="s">
        <v>203</v>
      </c>
      <c r="B38" s="37" t="s">
        <v>204</v>
      </c>
      <c r="C38" s="36" t="s">
        <v>87</v>
      </c>
      <c r="D38" s="487" t="s">
        <v>89</v>
      </c>
      <c r="E38" s="488"/>
      <c r="F38" s="487" t="s">
        <v>91</v>
      </c>
      <c r="G38" s="488"/>
      <c r="H38" s="38" t="s">
        <v>93</v>
      </c>
      <c r="I38" s="40" t="s">
        <v>94</v>
      </c>
      <c r="M38" s="181"/>
    </row>
    <row r="39" spans="1:13" ht="103.5" customHeight="1" x14ac:dyDescent="0.25">
      <c r="A39" s="510"/>
      <c r="B39" s="227">
        <v>0.91</v>
      </c>
      <c r="C39" s="286">
        <v>0.91</v>
      </c>
      <c r="D39" s="497" t="s">
        <v>260</v>
      </c>
      <c r="E39" s="498"/>
      <c r="F39" s="497" t="s">
        <v>260</v>
      </c>
      <c r="G39" s="498"/>
      <c r="H39" s="188" t="s">
        <v>207</v>
      </c>
      <c r="I39" s="29" t="s">
        <v>240</v>
      </c>
      <c r="M39" s="179"/>
    </row>
    <row r="40" spans="1:13" s="26" customFormat="1" ht="54" customHeight="1" x14ac:dyDescent="0.25">
      <c r="A40" s="509" t="s">
        <v>209</v>
      </c>
      <c r="B40" s="228" t="s">
        <v>204</v>
      </c>
      <c r="C40" s="38" t="s">
        <v>87</v>
      </c>
      <c r="D40" s="487" t="s">
        <v>89</v>
      </c>
      <c r="E40" s="488"/>
      <c r="F40" s="487" t="s">
        <v>91</v>
      </c>
      <c r="G40" s="488"/>
      <c r="H40" s="38" t="s">
        <v>93</v>
      </c>
      <c r="I40" s="40" t="s">
        <v>94</v>
      </c>
    </row>
    <row r="41" spans="1:13" ht="369" customHeight="1" x14ac:dyDescent="0.25">
      <c r="A41" s="510"/>
      <c r="B41" s="229">
        <v>0.91049999999999998</v>
      </c>
      <c r="C41" s="229">
        <v>0.91049999999999998</v>
      </c>
      <c r="D41" s="537" t="s">
        <v>261</v>
      </c>
      <c r="E41" s="538"/>
      <c r="F41" s="537" t="s">
        <v>261</v>
      </c>
      <c r="G41" s="538"/>
      <c r="H41" s="188" t="s">
        <v>207</v>
      </c>
      <c r="I41" s="285" t="s">
        <v>262</v>
      </c>
    </row>
    <row r="42" spans="1:13" s="26" customFormat="1" ht="45" customHeight="1" x14ac:dyDescent="0.25">
      <c r="A42" s="509" t="s">
        <v>213</v>
      </c>
      <c r="B42" s="228" t="s">
        <v>204</v>
      </c>
      <c r="C42" s="38" t="s">
        <v>87</v>
      </c>
      <c r="D42" s="487" t="s">
        <v>89</v>
      </c>
      <c r="E42" s="488"/>
      <c r="F42" s="487" t="s">
        <v>91</v>
      </c>
      <c r="G42" s="488"/>
      <c r="H42" s="38" t="s">
        <v>93</v>
      </c>
      <c r="I42" s="40" t="s">
        <v>94</v>
      </c>
    </row>
    <row r="43" spans="1:13" ht="366.75" customHeight="1" x14ac:dyDescent="0.25">
      <c r="A43" s="510"/>
      <c r="B43" s="229">
        <v>0.91120000000000001</v>
      </c>
      <c r="C43" s="229">
        <v>0.91120000000000001</v>
      </c>
      <c r="D43" s="537" t="s">
        <v>263</v>
      </c>
      <c r="E43" s="538"/>
      <c r="F43" s="537" t="s">
        <v>264</v>
      </c>
      <c r="G43" s="538"/>
      <c r="H43" s="188" t="s">
        <v>207</v>
      </c>
      <c r="I43" s="285" t="s">
        <v>265</v>
      </c>
    </row>
    <row r="44" spans="1:13" s="26" customFormat="1" ht="44.25" customHeight="1" x14ac:dyDescent="0.25">
      <c r="A44" s="509" t="s">
        <v>218</v>
      </c>
      <c r="B44" s="228" t="s">
        <v>204</v>
      </c>
      <c r="C44" s="39" t="s">
        <v>87</v>
      </c>
      <c r="D44" s="487" t="s">
        <v>89</v>
      </c>
      <c r="E44" s="488"/>
      <c r="F44" s="487" t="s">
        <v>91</v>
      </c>
      <c r="G44" s="488"/>
      <c r="H44" s="38" t="s">
        <v>93</v>
      </c>
      <c r="I44" s="38" t="s">
        <v>94</v>
      </c>
    </row>
    <row r="45" spans="1:13" ht="315.75" customHeight="1" x14ac:dyDescent="0.25">
      <c r="A45" s="510"/>
      <c r="B45" s="229">
        <v>0.91169999999999995</v>
      </c>
      <c r="C45" s="348">
        <v>0.91200000000000003</v>
      </c>
      <c r="D45" s="512" t="s">
        <v>266</v>
      </c>
      <c r="E45" s="513"/>
      <c r="F45" s="512" t="s">
        <v>267</v>
      </c>
      <c r="G45" s="513"/>
      <c r="H45" s="337" t="s">
        <v>207</v>
      </c>
      <c r="I45" s="338" t="s">
        <v>268</v>
      </c>
    </row>
    <row r="46" spans="1:13" s="26" customFormat="1" ht="47.25" customHeight="1" x14ac:dyDescent="0.25">
      <c r="A46" s="509" t="s">
        <v>223</v>
      </c>
      <c r="B46" s="228" t="s">
        <v>204</v>
      </c>
      <c r="C46" s="38" t="s">
        <v>87</v>
      </c>
      <c r="D46" s="487" t="s">
        <v>89</v>
      </c>
      <c r="E46" s="488"/>
      <c r="F46" s="487" t="s">
        <v>91</v>
      </c>
      <c r="G46" s="488"/>
      <c r="H46" s="38" t="s">
        <v>93</v>
      </c>
      <c r="I46" s="40" t="s">
        <v>94</v>
      </c>
    </row>
    <row r="47" spans="1:13" ht="120.75" customHeight="1" thickBot="1" x14ac:dyDescent="0.3">
      <c r="A47" s="510"/>
      <c r="B47" s="229">
        <v>0.91210000000000002</v>
      </c>
      <c r="C47" s="31"/>
      <c r="D47" s="417"/>
      <c r="E47" s="418"/>
      <c r="F47" s="417"/>
      <c r="G47" s="418"/>
      <c r="H47" s="28"/>
      <c r="I47" s="30"/>
    </row>
    <row r="48" spans="1:13" s="26" customFormat="1" ht="52.5" customHeight="1" thickBot="1" x14ac:dyDescent="0.3">
      <c r="A48" s="509" t="s">
        <v>224</v>
      </c>
      <c r="B48" s="228" t="s">
        <v>204</v>
      </c>
      <c r="C48" s="38" t="s">
        <v>87</v>
      </c>
      <c r="D48" s="487" t="s">
        <v>89</v>
      </c>
      <c r="E48" s="488"/>
      <c r="F48" s="487" t="s">
        <v>91</v>
      </c>
      <c r="G48" s="488"/>
      <c r="H48" s="38" t="s">
        <v>93</v>
      </c>
      <c r="I48" s="40" t="s">
        <v>94</v>
      </c>
    </row>
    <row r="49" spans="1:9" ht="120.75" customHeight="1" thickBot="1" x14ac:dyDescent="0.3">
      <c r="A49" s="510"/>
      <c r="B49" s="229">
        <v>0.91249999999999998</v>
      </c>
      <c r="C49" s="32"/>
      <c r="D49" s="417"/>
      <c r="E49" s="418"/>
      <c r="F49" s="417"/>
      <c r="G49" s="418"/>
      <c r="H49" s="28"/>
      <c r="I49" s="30"/>
    </row>
    <row r="50" spans="1:9" ht="35.1" customHeight="1" thickBot="1" x14ac:dyDescent="0.3">
      <c r="A50" s="509" t="s">
        <v>225</v>
      </c>
      <c r="B50" s="230" t="s">
        <v>204</v>
      </c>
      <c r="C50" s="36" t="s">
        <v>87</v>
      </c>
      <c r="D50" s="487" t="s">
        <v>89</v>
      </c>
      <c r="E50" s="488"/>
      <c r="F50" s="487" t="s">
        <v>91</v>
      </c>
      <c r="G50" s="488"/>
      <c r="H50" s="38" t="s">
        <v>93</v>
      </c>
      <c r="I50" s="40" t="s">
        <v>94</v>
      </c>
    </row>
    <row r="51" spans="1:9" ht="120.75" customHeight="1" thickBot="1" x14ac:dyDescent="0.3">
      <c r="A51" s="510"/>
      <c r="B51" s="229">
        <v>0.91290000000000004</v>
      </c>
      <c r="C51" s="32"/>
      <c r="D51" s="417"/>
      <c r="E51" s="514"/>
      <c r="F51" s="417"/>
      <c r="G51" s="418"/>
      <c r="H51" s="28"/>
      <c r="I51" s="30"/>
    </row>
    <row r="52" spans="1:9" ht="35.1" customHeight="1" thickBot="1" x14ac:dyDescent="0.3">
      <c r="A52" s="509" t="s">
        <v>226</v>
      </c>
      <c r="B52" s="230" t="s">
        <v>204</v>
      </c>
      <c r="C52" s="36" t="s">
        <v>87</v>
      </c>
      <c r="D52" s="487" t="s">
        <v>89</v>
      </c>
      <c r="E52" s="488"/>
      <c r="F52" s="487" t="s">
        <v>91</v>
      </c>
      <c r="G52" s="488"/>
      <c r="H52" s="38" t="s">
        <v>93</v>
      </c>
      <c r="I52" s="40" t="s">
        <v>94</v>
      </c>
    </row>
    <row r="53" spans="1:9" ht="120.75" customHeight="1" thickBot="1" x14ac:dyDescent="0.3">
      <c r="A53" s="510"/>
      <c r="B53" s="229">
        <v>0.9133</v>
      </c>
      <c r="C53" s="32"/>
      <c r="D53" s="417"/>
      <c r="E53" s="514"/>
      <c r="F53" s="417"/>
      <c r="G53" s="418"/>
      <c r="H53" s="47"/>
      <c r="I53" s="30"/>
    </row>
    <row r="54" spans="1:9" ht="35.1" customHeight="1" thickBot="1" x14ac:dyDescent="0.3">
      <c r="A54" s="509" t="s">
        <v>227</v>
      </c>
      <c r="B54" s="230" t="s">
        <v>204</v>
      </c>
      <c r="C54" s="36" t="s">
        <v>87</v>
      </c>
      <c r="D54" s="487" t="s">
        <v>89</v>
      </c>
      <c r="E54" s="488"/>
      <c r="F54" s="487" t="s">
        <v>91</v>
      </c>
      <c r="G54" s="488"/>
      <c r="H54" s="38" t="s">
        <v>93</v>
      </c>
      <c r="I54" s="40" t="s">
        <v>94</v>
      </c>
    </row>
    <row r="55" spans="1:9" ht="120.75" customHeight="1" thickBot="1" x14ac:dyDescent="0.3">
      <c r="A55" s="510"/>
      <c r="B55" s="229">
        <v>0.91369999999999996</v>
      </c>
      <c r="C55" s="32"/>
      <c r="D55" s="417"/>
      <c r="E55" s="418"/>
      <c r="F55" s="417"/>
      <c r="G55" s="418"/>
      <c r="H55" s="28"/>
      <c r="I55" s="28"/>
    </row>
    <row r="56" spans="1:9" ht="35.1" customHeight="1" thickBot="1" x14ac:dyDescent="0.3">
      <c r="A56" s="509" t="s">
        <v>228</v>
      </c>
      <c r="B56" s="230" t="s">
        <v>204</v>
      </c>
      <c r="C56" s="36" t="s">
        <v>87</v>
      </c>
      <c r="D56" s="487" t="s">
        <v>89</v>
      </c>
      <c r="E56" s="488"/>
      <c r="F56" s="487" t="s">
        <v>91</v>
      </c>
      <c r="G56" s="488"/>
      <c r="H56" s="38" t="s">
        <v>93</v>
      </c>
      <c r="I56" s="40" t="s">
        <v>94</v>
      </c>
    </row>
    <row r="57" spans="1:9" ht="120.75" customHeight="1" thickBot="1" x14ac:dyDescent="0.3">
      <c r="A57" s="510"/>
      <c r="B57" s="229">
        <v>0.91410000000000002</v>
      </c>
      <c r="C57" s="32"/>
      <c r="D57" s="417"/>
      <c r="E57" s="418"/>
      <c r="F57" s="417"/>
      <c r="G57" s="418"/>
      <c r="H57" s="28"/>
      <c r="I57" s="30"/>
    </row>
    <row r="58" spans="1:9" ht="35.1" customHeight="1" thickBot="1" x14ac:dyDescent="0.3">
      <c r="A58" s="509" t="s">
        <v>229</v>
      </c>
      <c r="B58" s="230" t="s">
        <v>204</v>
      </c>
      <c r="C58" s="36" t="s">
        <v>87</v>
      </c>
      <c r="D58" s="487" t="s">
        <v>89</v>
      </c>
      <c r="E58" s="488"/>
      <c r="F58" s="487" t="s">
        <v>91</v>
      </c>
      <c r="G58" s="488"/>
      <c r="H58" s="38" t="s">
        <v>93</v>
      </c>
      <c r="I58" s="40" t="s">
        <v>94</v>
      </c>
    </row>
    <row r="59" spans="1:9" ht="120.75" customHeight="1" thickBot="1" x14ac:dyDescent="0.3">
      <c r="A59" s="510"/>
      <c r="B59" s="229">
        <v>0.91449999999999998</v>
      </c>
      <c r="C59" s="32"/>
      <c r="D59" s="417"/>
      <c r="E59" s="418"/>
      <c r="F59" s="514"/>
      <c r="G59" s="514"/>
      <c r="H59" s="28"/>
      <c r="I59" s="28"/>
    </row>
    <row r="60" spans="1:9" ht="35.1" customHeight="1" thickBot="1" x14ac:dyDescent="0.3">
      <c r="A60" s="509" t="s">
        <v>230</v>
      </c>
      <c r="B60" s="230" t="s">
        <v>204</v>
      </c>
      <c r="C60" s="36" t="s">
        <v>87</v>
      </c>
      <c r="D60" s="487" t="s">
        <v>89</v>
      </c>
      <c r="E60" s="488"/>
      <c r="F60" s="487" t="s">
        <v>91</v>
      </c>
      <c r="G60" s="488"/>
      <c r="H60" s="38" t="s">
        <v>93</v>
      </c>
      <c r="I60" s="40" t="s">
        <v>94</v>
      </c>
    </row>
    <row r="61" spans="1:9" ht="120.75" customHeight="1" thickBot="1" x14ac:dyDescent="0.3">
      <c r="A61" s="510"/>
      <c r="B61" s="229">
        <v>0.91500000000000004</v>
      </c>
      <c r="C61" s="32"/>
      <c r="D61" s="417"/>
      <c r="E61" s="418"/>
      <c r="F61" s="417"/>
      <c r="G61" s="418"/>
      <c r="H61" s="28"/>
      <c r="I61" s="28"/>
    </row>
    <row r="62" spans="1:9" x14ac:dyDescent="0.25">
      <c r="B62" s="174"/>
    </row>
    <row r="64" spans="1:9" s="25" customFormat="1" ht="30" customHeight="1" x14ac:dyDescent="0.25">
      <c r="A64" s="1"/>
      <c r="B64" s="1"/>
      <c r="C64" s="1"/>
      <c r="D64" s="1"/>
      <c r="E64" s="1"/>
      <c r="F64" s="1"/>
      <c r="G64" s="1"/>
      <c r="H64" s="1"/>
      <c r="I64" s="1"/>
    </row>
    <row r="65" spans="1:9" ht="34.5" customHeight="1" x14ac:dyDescent="0.25">
      <c r="A65" s="430" t="s">
        <v>57</v>
      </c>
      <c r="B65" s="430"/>
      <c r="C65" s="430"/>
      <c r="D65" s="430"/>
      <c r="E65" s="430"/>
      <c r="F65" s="430"/>
      <c r="G65" s="430"/>
      <c r="H65" s="430"/>
      <c r="I65" s="430"/>
    </row>
    <row r="66" spans="1:9" ht="67.5" customHeight="1" x14ac:dyDescent="0.25">
      <c r="A66" s="41" t="s">
        <v>58</v>
      </c>
      <c r="B66" s="431" t="s">
        <v>269</v>
      </c>
      <c r="C66" s="536"/>
      <c r="D66" s="431" t="s">
        <v>270</v>
      </c>
      <c r="E66" s="536"/>
      <c r="F66" s="431" t="s">
        <v>271</v>
      </c>
      <c r="G66" s="536"/>
      <c r="H66" s="433" t="s">
        <v>272</v>
      </c>
      <c r="I66" s="432"/>
    </row>
    <row r="67" spans="1:9" ht="45.75" customHeight="1" x14ac:dyDescent="0.25">
      <c r="A67" s="41" t="s">
        <v>234</v>
      </c>
      <c r="B67" s="441">
        <v>0.05</v>
      </c>
      <c r="C67" s="442"/>
      <c r="D67" s="441"/>
      <c r="E67" s="442"/>
      <c r="F67" s="441"/>
      <c r="G67" s="442"/>
      <c r="H67" s="441"/>
      <c r="I67" s="442"/>
    </row>
    <row r="68" spans="1:9" ht="30" customHeight="1" x14ac:dyDescent="0.25">
      <c r="A68" s="415" t="s">
        <v>170</v>
      </c>
      <c r="B68" s="88" t="s">
        <v>85</v>
      </c>
      <c r="C68" s="88" t="s">
        <v>87</v>
      </c>
      <c r="D68" s="88" t="s">
        <v>85</v>
      </c>
      <c r="E68" s="88" t="s">
        <v>87</v>
      </c>
      <c r="F68" s="88" t="s">
        <v>85</v>
      </c>
      <c r="G68" s="88" t="s">
        <v>87</v>
      </c>
      <c r="H68" s="88" t="s">
        <v>85</v>
      </c>
      <c r="I68" s="88" t="s">
        <v>87</v>
      </c>
    </row>
    <row r="69" spans="1:9" ht="30" customHeight="1" x14ac:dyDescent="0.25">
      <c r="A69" s="416"/>
      <c r="B69" s="222">
        <v>0</v>
      </c>
      <c r="C69" s="222">
        <v>0</v>
      </c>
      <c r="D69" s="43"/>
      <c r="E69" s="43"/>
      <c r="F69" s="43"/>
      <c r="G69" s="43"/>
      <c r="H69" s="48"/>
      <c r="I69" s="43"/>
    </row>
    <row r="70" spans="1:9" ht="93.75" customHeight="1" x14ac:dyDescent="0.25">
      <c r="A70" s="41" t="s">
        <v>235</v>
      </c>
      <c r="B70" s="515" t="s">
        <v>273</v>
      </c>
      <c r="C70" s="516"/>
      <c r="D70" s="535"/>
      <c r="E70" s="482"/>
      <c r="F70" s="533"/>
      <c r="G70" s="534"/>
      <c r="H70" s="438"/>
      <c r="I70" s="439"/>
    </row>
    <row r="71" spans="1:9" ht="106.5" customHeight="1" x14ac:dyDescent="0.25">
      <c r="A71" s="41" t="s">
        <v>238</v>
      </c>
      <c r="B71" s="422" t="s">
        <v>274</v>
      </c>
      <c r="C71" s="423"/>
      <c r="D71" s="481"/>
      <c r="E71" s="482"/>
      <c r="F71" s="481"/>
      <c r="G71" s="482"/>
      <c r="H71" s="485"/>
      <c r="I71" s="486"/>
    </row>
    <row r="72" spans="1:9" ht="30.75" customHeight="1" x14ac:dyDescent="0.25">
      <c r="A72" s="415" t="s">
        <v>171</v>
      </c>
      <c r="B72" s="88" t="s">
        <v>85</v>
      </c>
      <c r="C72" s="88" t="s">
        <v>87</v>
      </c>
      <c r="D72" s="88" t="s">
        <v>85</v>
      </c>
      <c r="E72" s="88" t="s">
        <v>87</v>
      </c>
      <c r="F72" s="88" t="s">
        <v>85</v>
      </c>
      <c r="G72" s="88" t="s">
        <v>87</v>
      </c>
      <c r="H72" s="88" t="s">
        <v>85</v>
      </c>
      <c r="I72" s="88" t="s">
        <v>87</v>
      </c>
    </row>
    <row r="73" spans="1:9" ht="30.75" customHeight="1" x14ac:dyDescent="0.25">
      <c r="A73" s="416"/>
      <c r="B73" s="231">
        <f>100%/11</f>
        <v>9.0909090909090912E-2</v>
      </c>
      <c r="C73" s="231">
        <f>100%/11</f>
        <v>9.0909090909090912E-2</v>
      </c>
      <c r="D73" s="43"/>
      <c r="E73" s="43"/>
      <c r="F73" s="43"/>
      <c r="G73" s="44"/>
      <c r="H73" s="48"/>
      <c r="I73" s="44"/>
    </row>
    <row r="74" spans="1:9" ht="408.6" customHeight="1" x14ac:dyDescent="0.25">
      <c r="A74" s="41" t="s">
        <v>235</v>
      </c>
      <c r="B74" s="531" t="s">
        <v>275</v>
      </c>
      <c r="C74" s="532"/>
      <c r="D74" s="524"/>
      <c r="E74" s="525"/>
      <c r="F74" s="533"/>
      <c r="G74" s="534"/>
      <c r="H74" s="483"/>
      <c r="I74" s="484"/>
    </row>
    <row r="75" spans="1:9" ht="84.6" customHeight="1" x14ac:dyDescent="0.25">
      <c r="A75" s="41" t="s">
        <v>238</v>
      </c>
      <c r="B75" s="422" t="s">
        <v>276</v>
      </c>
      <c r="C75" s="423"/>
      <c r="D75" s="535"/>
      <c r="E75" s="482"/>
      <c r="F75" s="481"/>
      <c r="G75" s="482"/>
      <c r="H75" s="485"/>
      <c r="I75" s="486"/>
    </row>
    <row r="76" spans="1:9" ht="30.75" customHeight="1" x14ac:dyDescent="0.25">
      <c r="A76" s="415" t="s">
        <v>172</v>
      </c>
      <c r="B76" s="88" t="s">
        <v>85</v>
      </c>
      <c r="C76" s="88" t="s">
        <v>87</v>
      </c>
      <c r="D76" s="88" t="s">
        <v>85</v>
      </c>
      <c r="E76" s="88" t="s">
        <v>87</v>
      </c>
      <c r="F76" s="88" t="s">
        <v>85</v>
      </c>
      <c r="G76" s="88" t="s">
        <v>87</v>
      </c>
      <c r="H76" s="88" t="s">
        <v>85</v>
      </c>
      <c r="I76" s="88" t="s">
        <v>87</v>
      </c>
    </row>
    <row r="77" spans="1:9" ht="30.75" customHeight="1" x14ac:dyDescent="0.25">
      <c r="A77" s="416"/>
      <c r="B77" s="231">
        <f>100%/11</f>
        <v>9.0909090909090912E-2</v>
      </c>
      <c r="C77" s="231">
        <f>100%/11</f>
        <v>9.0909090909090912E-2</v>
      </c>
      <c r="D77" s="43"/>
      <c r="E77" s="43"/>
      <c r="F77" s="43"/>
      <c r="G77" s="44"/>
      <c r="H77" s="48"/>
      <c r="I77" s="44"/>
    </row>
    <row r="78" spans="1:9" ht="300.75" customHeight="1" x14ac:dyDescent="0.25">
      <c r="A78" s="41" t="s">
        <v>235</v>
      </c>
      <c r="B78" s="527" t="s">
        <v>277</v>
      </c>
      <c r="C78" s="528"/>
      <c r="D78" s="529"/>
      <c r="E78" s="530"/>
      <c r="F78" s="529"/>
      <c r="G78" s="530"/>
      <c r="H78" s="485"/>
      <c r="I78" s="486"/>
    </row>
    <row r="79" spans="1:9" ht="93.75" customHeight="1" x14ac:dyDescent="0.25">
      <c r="A79" s="41" t="s">
        <v>238</v>
      </c>
      <c r="B79" s="422" t="s">
        <v>278</v>
      </c>
      <c r="C79" s="423"/>
      <c r="D79" s="481"/>
      <c r="E79" s="482"/>
      <c r="F79" s="529"/>
      <c r="G79" s="530"/>
      <c r="H79" s="485"/>
      <c r="I79" s="486"/>
    </row>
    <row r="80" spans="1:9" ht="30.75" customHeight="1" x14ac:dyDescent="0.25">
      <c r="A80" s="415" t="s">
        <v>173</v>
      </c>
      <c r="B80" s="88" t="s">
        <v>85</v>
      </c>
      <c r="C80" s="88" t="s">
        <v>87</v>
      </c>
      <c r="D80" s="88" t="s">
        <v>85</v>
      </c>
      <c r="E80" s="88" t="s">
        <v>87</v>
      </c>
      <c r="F80" s="88" t="s">
        <v>85</v>
      </c>
      <c r="G80" s="88" t="s">
        <v>87</v>
      </c>
      <c r="H80" s="88" t="s">
        <v>85</v>
      </c>
      <c r="I80" s="88" t="s">
        <v>87</v>
      </c>
    </row>
    <row r="81" spans="1:9" ht="30.75" customHeight="1" x14ac:dyDescent="0.25">
      <c r="A81" s="416"/>
      <c r="B81" s="231">
        <f>100%/11</f>
        <v>9.0909090909090912E-2</v>
      </c>
      <c r="C81" s="231">
        <f>100%/11</f>
        <v>9.0909090909090912E-2</v>
      </c>
      <c r="D81" s="43"/>
      <c r="E81" s="43"/>
      <c r="F81" s="43"/>
      <c r="G81" s="44"/>
      <c r="H81" s="48"/>
      <c r="I81" s="44"/>
    </row>
    <row r="82" spans="1:9" ht="409.5" customHeight="1" x14ac:dyDescent="0.25">
      <c r="A82" s="41" t="s">
        <v>235</v>
      </c>
      <c r="B82" s="522" t="s">
        <v>279</v>
      </c>
      <c r="C82" s="523"/>
      <c r="D82" s="524"/>
      <c r="E82" s="525"/>
      <c r="F82" s="438"/>
      <c r="G82" s="526"/>
      <c r="H82" s="485"/>
      <c r="I82" s="486"/>
    </row>
    <row r="83" spans="1:9" ht="97.5" customHeight="1" x14ac:dyDescent="0.25">
      <c r="A83" s="41" t="s">
        <v>238</v>
      </c>
      <c r="B83" s="422" t="s">
        <v>280</v>
      </c>
      <c r="C83" s="423"/>
      <c r="D83" s="481"/>
      <c r="E83" s="482"/>
      <c r="F83" s="485"/>
      <c r="G83" s="486"/>
      <c r="H83" s="485"/>
      <c r="I83" s="486"/>
    </row>
    <row r="84" spans="1:9" ht="30" customHeight="1" x14ac:dyDescent="0.25">
      <c r="A84" s="415" t="s">
        <v>176</v>
      </c>
      <c r="B84" s="88" t="s">
        <v>85</v>
      </c>
      <c r="C84" s="88" t="s">
        <v>87</v>
      </c>
      <c r="D84" s="88" t="s">
        <v>85</v>
      </c>
      <c r="E84" s="88" t="s">
        <v>87</v>
      </c>
      <c r="F84" s="88" t="s">
        <v>85</v>
      </c>
      <c r="G84" s="88" t="s">
        <v>87</v>
      </c>
      <c r="H84" s="88" t="s">
        <v>85</v>
      </c>
      <c r="I84" s="88" t="s">
        <v>87</v>
      </c>
    </row>
    <row r="85" spans="1:9" ht="30" customHeight="1" x14ac:dyDescent="0.25">
      <c r="A85" s="416"/>
      <c r="B85" s="231">
        <f>100%/11</f>
        <v>9.0909090909090912E-2</v>
      </c>
      <c r="C85" s="43"/>
      <c r="D85" s="43"/>
      <c r="E85" s="43"/>
      <c r="F85" s="43"/>
      <c r="G85" s="44"/>
      <c r="H85" s="48"/>
      <c r="I85" s="44"/>
    </row>
    <row r="86" spans="1:9" ht="80.25" customHeight="1" x14ac:dyDescent="0.25">
      <c r="A86" s="41" t="s">
        <v>235</v>
      </c>
      <c r="B86" s="426"/>
      <c r="C86" s="426"/>
      <c r="D86" s="426"/>
      <c r="E86" s="426"/>
      <c r="F86" s="419"/>
      <c r="G86" s="420"/>
      <c r="H86" s="426"/>
      <c r="I86" s="426"/>
    </row>
    <row r="87" spans="1:9" ht="48" customHeight="1" x14ac:dyDescent="0.25">
      <c r="A87" s="41" t="s">
        <v>238</v>
      </c>
      <c r="B87" s="419"/>
      <c r="C87" s="420"/>
      <c r="D87" s="419"/>
      <c r="E87" s="420"/>
      <c r="F87" s="419"/>
      <c r="G87" s="420"/>
      <c r="H87" s="419"/>
      <c r="I87" s="420"/>
    </row>
    <row r="88" spans="1:9" ht="29.25" customHeight="1" x14ac:dyDescent="0.25">
      <c r="A88" s="415" t="s">
        <v>177</v>
      </c>
      <c r="B88" s="88" t="s">
        <v>85</v>
      </c>
      <c r="C88" s="88" t="s">
        <v>87</v>
      </c>
      <c r="D88" s="88" t="s">
        <v>85</v>
      </c>
      <c r="E88" s="88" t="s">
        <v>87</v>
      </c>
      <c r="F88" s="88" t="s">
        <v>85</v>
      </c>
      <c r="G88" s="88" t="s">
        <v>87</v>
      </c>
      <c r="H88" s="88" t="s">
        <v>85</v>
      </c>
      <c r="I88" s="88" t="s">
        <v>87</v>
      </c>
    </row>
    <row r="89" spans="1:9" ht="29.25" customHeight="1" x14ac:dyDescent="0.25">
      <c r="A89" s="416"/>
      <c r="B89" s="231">
        <f>100%/11</f>
        <v>9.0909090909090912E-2</v>
      </c>
      <c r="C89" s="45"/>
      <c r="D89" s="43"/>
      <c r="E89" s="43"/>
      <c r="F89" s="43"/>
      <c r="G89" s="44"/>
      <c r="H89" s="48"/>
      <c r="I89" s="44"/>
    </row>
    <row r="90" spans="1:9" ht="80.25" customHeight="1" x14ac:dyDescent="0.25">
      <c r="A90" s="41" t="s">
        <v>235</v>
      </c>
      <c r="B90" s="421"/>
      <c r="C90" s="421"/>
      <c r="D90" s="421"/>
      <c r="E90" s="421"/>
      <c r="F90" s="520"/>
      <c r="G90" s="521"/>
      <c r="H90" s="421"/>
      <c r="I90" s="421"/>
    </row>
    <row r="91" spans="1:9" ht="51.6" customHeight="1" x14ac:dyDescent="0.25">
      <c r="A91" s="41" t="s">
        <v>238</v>
      </c>
      <c r="B91" s="419"/>
      <c r="C91" s="420"/>
      <c r="D91" s="419"/>
      <c r="E91" s="420"/>
      <c r="F91" s="419"/>
      <c r="G91" s="420"/>
      <c r="H91" s="419"/>
      <c r="I91" s="420"/>
    </row>
    <row r="92" spans="1:9" ht="24.95" customHeight="1" x14ac:dyDescent="0.25">
      <c r="A92" s="415" t="s">
        <v>178</v>
      </c>
      <c r="B92" s="88" t="s">
        <v>85</v>
      </c>
      <c r="C92" s="88" t="s">
        <v>87</v>
      </c>
      <c r="D92" s="88" t="s">
        <v>85</v>
      </c>
      <c r="E92" s="88" t="s">
        <v>87</v>
      </c>
      <c r="F92" s="88" t="s">
        <v>85</v>
      </c>
      <c r="G92" s="88" t="s">
        <v>87</v>
      </c>
      <c r="H92" s="88" t="s">
        <v>85</v>
      </c>
      <c r="I92" s="88" t="s">
        <v>87</v>
      </c>
    </row>
    <row r="93" spans="1:9" ht="24.95" customHeight="1" x14ac:dyDescent="0.25">
      <c r="A93" s="416"/>
      <c r="B93" s="231">
        <f>100%/11</f>
        <v>9.0909090909090912E-2</v>
      </c>
      <c r="C93" s="45"/>
      <c r="D93" s="43"/>
      <c r="E93" s="43"/>
      <c r="F93" s="43"/>
      <c r="G93" s="44"/>
      <c r="H93" s="48"/>
      <c r="I93" s="44"/>
    </row>
    <row r="94" spans="1:9" ht="80.25" customHeight="1" x14ac:dyDescent="0.25">
      <c r="A94" s="41" t="s">
        <v>235</v>
      </c>
      <c r="B94" s="421"/>
      <c r="C94" s="421"/>
      <c r="D94" s="421"/>
      <c r="E94" s="421"/>
      <c r="F94" s="520"/>
      <c r="G94" s="521"/>
      <c r="H94" s="421"/>
      <c r="I94" s="421"/>
    </row>
    <row r="95" spans="1:9" ht="51.6" customHeight="1" x14ac:dyDescent="0.25">
      <c r="A95" s="41" t="s">
        <v>238</v>
      </c>
      <c r="B95" s="419"/>
      <c r="C95" s="420"/>
      <c r="D95" s="419"/>
      <c r="E95" s="420"/>
      <c r="F95" s="419"/>
      <c r="G95" s="420"/>
      <c r="H95" s="419"/>
      <c r="I95" s="420"/>
    </row>
    <row r="96" spans="1:9" ht="24.95" customHeight="1" x14ac:dyDescent="0.25">
      <c r="A96" s="415" t="s">
        <v>179</v>
      </c>
      <c r="B96" s="88" t="s">
        <v>85</v>
      </c>
      <c r="C96" s="88" t="s">
        <v>87</v>
      </c>
      <c r="D96" s="88" t="s">
        <v>85</v>
      </c>
      <c r="E96" s="88" t="s">
        <v>87</v>
      </c>
      <c r="F96" s="88" t="s">
        <v>85</v>
      </c>
      <c r="G96" s="88" t="s">
        <v>87</v>
      </c>
      <c r="H96" s="88" t="s">
        <v>85</v>
      </c>
      <c r="I96" s="88" t="s">
        <v>87</v>
      </c>
    </row>
    <row r="97" spans="1:9" ht="24.95" customHeight="1" x14ac:dyDescent="0.25">
      <c r="A97" s="416"/>
      <c r="B97" s="231">
        <f>100%/11</f>
        <v>9.0909090909090912E-2</v>
      </c>
      <c r="C97" s="45"/>
      <c r="D97" s="43"/>
      <c r="E97" s="43"/>
      <c r="F97" s="43"/>
      <c r="G97" s="44"/>
      <c r="H97" s="48"/>
      <c r="I97" s="44"/>
    </row>
    <row r="98" spans="1:9" ht="80.25" customHeight="1" x14ac:dyDescent="0.25">
      <c r="A98" s="41" t="s">
        <v>235</v>
      </c>
      <c r="B98" s="421"/>
      <c r="C98" s="421"/>
      <c r="D98" s="421"/>
      <c r="E98" s="421"/>
      <c r="F98" s="421"/>
      <c r="G98" s="421"/>
      <c r="H98" s="421"/>
      <c r="I98" s="421"/>
    </row>
    <row r="99" spans="1:9" ht="48" customHeight="1" x14ac:dyDescent="0.25">
      <c r="A99" s="41" t="s">
        <v>238</v>
      </c>
      <c r="B99" s="419"/>
      <c r="C99" s="420"/>
      <c r="D99" s="419"/>
      <c r="E99" s="420"/>
      <c r="F99" s="419"/>
      <c r="G99" s="420"/>
      <c r="H99" s="419"/>
      <c r="I99" s="420"/>
    </row>
    <row r="100" spans="1:9" ht="24.95" customHeight="1" x14ac:dyDescent="0.25">
      <c r="A100" s="415" t="s">
        <v>181</v>
      </c>
      <c r="B100" s="88" t="s">
        <v>85</v>
      </c>
      <c r="C100" s="88" t="s">
        <v>87</v>
      </c>
      <c r="D100" s="88" t="s">
        <v>85</v>
      </c>
      <c r="E100" s="88" t="s">
        <v>87</v>
      </c>
      <c r="F100" s="88" t="s">
        <v>85</v>
      </c>
      <c r="G100" s="88" t="s">
        <v>87</v>
      </c>
      <c r="H100" s="88" t="s">
        <v>85</v>
      </c>
      <c r="I100" s="88" t="s">
        <v>87</v>
      </c>
    </row>
    <row r="101" spans="1:9" ht="24.95" customHeight="1" x14ac:dyDescent="0.25">
      <c r="A101" s="416"/>
      <c r="B101" s="231">
        <f>100%/11</f>
        <v>9.0909090909090912E-2</v>
      </c>
      <c r="C101" s="45"/>
      <c r="D101" s="43"/>
      <c r="E101" s="43"/>
      <c r="F101" s="43"/>
      <c r="G101" s="44"/>
      <c r="H101" s="48"/>
      <c r="I101" s="44"/>
    </row>
    <row r="102" spans="1:9" ht="80.25" customHeight="1" x14ac:dyDescent="0.25">
      <c r="A102" s="41" t="s">
        <v>235</v>
      </c>
      <c r="B102" s="421"/>
      <c r="C102" s="421"/>
      <c r="D102" s="421"/>
      <c r="E102" s="421"/>
      <c r="F102" s="421"/>
      <c r="G102" s="421"/>
      <c r="H102" s="421"/>
      <c r="I102" s="421"/>
    </row>
    <row r="103" spans="1:9" ht="43.9" customHeight="1" x14ac:dyDescent="0.25">
      <c r="A103" s="41" t="s">
        <v>238</v>
      </c>
      <c r="B103" s="419"/>
      <c r="C103" s="420"/>
      <c r="D103" s="419"/>
      <c r="E103" s="420"/>
      <c r="F103" s="419"/>
      <c r="G103" s="420"/>
      <c r="H103" s="419"/>
      <c r="I103" s="420"/>
    </row>
    <row r="104" spans="1:9" ht="24.95" customHeight="1" x14ac:dyDescent="0.25">
      <c r="A104" s="415" t="s">
        <v>182</v>
      </c>
      <c r="B104" s="88" t="s">
        <v>85</v>
      </c>
      <c r="C104" s="88" t="s">
        <v>87</v>
      </c>
      <c r="D104" s="88" t="s">
        <v>85</v>
      </c>
      <c r="E104" s="88" t="s">
        <v>87</v>
      </c>
      <c r="F104" s="88" t="s">
        <v>85</v>
      </c>
      <c r="G104" s="88" t="s">
        <v>87</v>
      </c>
      <c r="H104" s="88" t="s">
        <v>85</v>
      </c>
      <c r="I104" s="88" t="s">
        <v>87</v>
      </c>
    </row>
    <row r="105" spans="1:9" ht="24.95" customHeight="1" x14ac:dyDescent="0.25">
      <c r="A105" s="416"/>
      <c r="B105" s="231">
        <f>100%/11</f>
        <v>9.0909090909090912E-2</v>
      </c>
      <c r="C105" s="45"/>
      <c r="D105" s="43"/>
      <c r="E105" s="43"/>
      <c r="F105" s="43"/>
      <c r="G105" s="44"/>
      <c r="H105" s="48"/>
      <c r="I105" s="44"/>
    </row>
    <row r="106" spans="1:9" ht="80.25" customHeight="1" x14ac:dyDescent="0.25">
      <c r="A106" s="41" t="s">
        <v>235</v>
      </c>
      <c r="B106" s="421"/>
      <c r="C106" s="421"/>
      <c r="D106" s="421"/>
      <c r="E106" s="421"/>
      <c r="F106" s="421"/>
      <c r="G106" s="421"/>
      <c r="H106" s="421"/>
      <c r="I106" s="421"/>
    </row>
    <row r="107" spans="1:9" ht="45.6" customHeight="1" x14ac:dyDescent="0.25">
      <c r="A107" s="41" t="s">
        <v>238</v>
      </c>
      <c r="B107" s="419"/>
      <c r="C107" s="420"/>
      <c r="D107" s="419"/>
      <c r="E107" s="420"/>
      <c r="F107" s="419"/>
      <c r="G107" s="420"/>
      <c r="H107" s="419"/>
      <c r="I107" s="420"/>
    </row>
    <row r="108" spans="1:9" ht="24.95" customHeight="1" x14ac:dyDescent="0.25">
      <c r="A108" s="415" t="s">
        <v>183</v>
      </c>
      <c r="B108" s="88" t="s">
        <v>85</v>
      </c>
      <c r="C108" s="88" t="s">
        <v>87</v>
      </c>
      <c r="D108" s="88" t="s">
        <v>85</v>
      </c>
      <c r="E108" s="88" t="s">
        <v>87</v>
      </c>
      <c r="F108" s="88" t="s">
        <v>85</v>
      </c>
      <c r="G108" s="88" t="s">
        <v>87</v>
      </c>
      <c r="H108" s="88" t="s">
        <v>85</v>
      </c>
      <c r="I108" s="88" t="s">
        <v>87</v>
      </c>
    </row>
    <row r="109" spans="1:9" ht="24.95" customHeight="1" x14ac:dyDescent="0.25">
      <c r="A109" s="416"/>
      <c r="B109" s="231">
        <f>100%/11</f>
        <v>9.0909090909090912E-2</v>
      </c>
      <c r="C109" s="45"/>
      <c r="D109" s="43"/>
      <c r="E109" s="43"/>
      <c r="F109" s="43"/>
      <c r="G109" s="44"/>
      <c r="H109" s="48"/>
      <c r="I109" s="44"/>
    </row>
    <row r="110" spans="1:9" ht="80.25" customHeight="1" x14ac:dyDescent="0.25">
      <c r="A110" s="41" t="s">
        <v>235</v>
      </c>
      <c r="B110" s="421"/>
      <c r="C110" s="421"/>
      <c r="D110" s="421"/>
      <c r="E110" s="421"/>
      <c r="F110" s="421"/>
      <c r="G110" s="421"/>
      <c r="H110" s="421"/>
      <c r="I110" s="421"/>
    </row>
    <row r="111" spans="1:9" ht="37.9" customHeight="1" x14ac:dyDescent="0.25">
      <c r="A111" s="41" t="s">
        <v>238</v>
      </c>
      <c r="B111" s="419"/>
      <c r="C111" s="420"/>
      <c r="D111" s="419"/>
      <c r="E111" s="420"/>
      <c r="F111" s="419"/>
      <c r="G111" s="420"/>
      <c r="H111" s="419"/>
      <c r="I111" s="420"/>
    </row>
    <row r="112" spans="1:9" ht="24.95" customHeight="1" x14ac:dyDescent="0.25">
      <c r="A112" s="415" t="s">
        <v>184</v>
      </c>
      <c r="B112" s="88" t="s">
        <v>85</v>
      </c>
      <c r="C112" s="88" t="s">
        <v>87</v>
      </c>
      <c r="D112" s="88" t="s">
        <v>85</v>
      </c>
      <c r="E112" s="88" t="s">
        <v>87</v>
      </c>
      <c r="F112" s="88" t="s">
        <v>85</v>
      </c>
      <c r="G112" s="88" t="s">
        <v>87</v>
      </c>
      <c r="H112" s="88" t="s">
        <v>85</v>
      </c>
      <c r="I112" s="88" t="s">
        <v>87</v>
      </c>
    </row>
    <row r="113" spans="1:9" ht="24.95" customHeight="1" x14ac:dyDescent="0.25">
      <c r="A113" s="416"/>
      <c r="B113" s="231">
        <f>100%/11</f>
        <v>9.0909090909090912E-2</v>
      </c>
      <c r="C113" s="163"/>
      <c r="D113" s="43"/>
      <c r="E113" s="163"/>
      <c r="F113" s="43"/>
      <c r="G113" s="164"/>
      <c r="H113" s="163"/>
      <c r="I113" s="164"/>
    </row>
    <row r="114" spans="1:9" ht="80.25" customHeight="1" x14ac:dyDescent="0.25">
      <c r="A114" s="41" t="s">
        <v>235</v>
      </c>
      <c r="B114" s="519"/>
      <c r="C114" s="519"/>
      <c r="D114" s="519"/>
      <c r="E114" s="519"/>
      <c r="F114" s="519"/>
      <c r="G114" s="519"/>
      <c r="H114" s="519"/>
      <c r="I114" s="519"/>
    </row>
    <row r="115" spans="1:9" ht="43.9" customHeight="1" x14ac:dyDescent="0.25">
      <c r="A115" s="41" t="s">
        <v>238</v>
      </c>
      <c r="B115" s="419"/>
      <c r="C115" s="420"/>
      <c r="D115" s="419"/>
      <c r="E115" s="420"/>
      <c r="F115" s="419"/>
      <c r="G115" s="420"/>
      <c r="H115" s="419"/>
      <c r="I115" s="420"/>
    </row>
    <row r="116" spans="1:9" ht="16.5" x14ac:dyDescent="0.25">
      <c r="A116" s="42" t="s">
        <v>256</v>
      </c>
      <c r="B116" s="46">
        <f t="shared" ref="B116:I116" si="1">(B69+B73+B77+B81+B85+B89+B93+B97+B101+B105+B109+B113)</f>
        <v>1.0000000000000002</v>
      </c>
      <c r="C116" s="46">
        <f t="shared" si="1"/>
        <v>0.27272727272727271</v>
      </c>
      <c r="D116" s="46">
        <f t="shared" si="1"/>
        <v>0</v>
      </c>
      <c r="E116" s="46">
        <f t="shared" si="1"/>
        <v>0</v>
      </c>
      <c r="F116" s="46">
        <f t="shared" si="1"/>
        <v>0</v>
      </c>
      <c r="G116" s="46">
        <f t="shared" si="1"/>
        <v>0</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C71" r:id="rId1" display="https://secretariadistritald-my.sharepoint.com/shared?id=%2Fsites%2FSeguimientoPlandeAccinProyectodeInversin8225%2FDocumentos%20compartidos%2F01%2E%20Enero%202026%2FActividad%2002%2FTarea%201%20%2D%20Implementar%20pol%C3%ADtica&amp;listurl=https%3A%2F%2Fsecretariadistritald%2Esharepoint%2Ecom%2Fsites%2FSeguimientoPlandeAccinProyectodeInversin8225%2FDocumentos%20compartidos" xr:uid="{5566F92A-24AA-4784-A612-8AF62948D82F}"/>
    <hyperlink ref="B75:C75" r:id="rId2" display="https://secretariadistritald-my.sharepoint.com/shared?id=%2Fsites%2FSeguimientoPlandeAccinProyectodeInversin8225%2FDocumentos%20compartidos%2F02%2E%20Febrero%202026%2FActividad%2002%2FTarea%201%20%2D%20Implementar%20pol%C3%ADtica&amp;listurl=https%3A%2F%2Fsecretariadistritald%2Esharepoint%2Ecom%2Fsites%2FSeguimientoPlandeAccinProyectodeInversin8225%2FDocumentos%20compartidos" xr:uid="{8136B06C-7821-4D92-81F3-0FFC2C2EEDBC}"/>
    <hyperlink ref="B79:C79" r:id="rId3" display="https://secretariadistritald-my.sharepoint.com/shared?id=%2Fsites%2FSeguimientoPlandeAccinProyectodeInversin8225%2FDocumentos%20compartidos%2F03%2E%20Marzo%202026%2FActividad%2002%2FTarea%201%20%2D%20Implementar%20pol%C3%ADtica&amp;listurl=https%3A%2F%2Fsecretariadistritald%2Esharepoint%2Ecom%2Fsites%2FSeguimientoPlandeAccinProyectodeInversin8225%2FDocumentos%20compartidos" xr:uid="{681F7801-E864-4A27-875F-2C085A53BA69}"/>
    <hyperlink ref="B83:C83" r:id="rId4" display="https://secretariadistritald-my.sharepoint.com/shared?id=%2Fsites%2FSeguimientoPlandeAccinProyectodeInversin8225%2FDocumentos%20compartidos%2F04%2E%20Abril%202026%2FActividad%2002%2FTarea%201%20%2D%20Implementar%20pol%C3%ADtica&amp;listurl=https%3A%2F%2Fsecretariadistritald%2Esharepoint%2Ecom%2Fsites%2FSeguimientoPlandeAccinProyectodeInversin8225%2FDocumentos%20compartidos&amp;viewid=d752019d%2D39d3%2D4d92%2D94c6%2D18fccd703545" xr:uid="{90467546-D4C5-4840-B700-3152A71F995B}"/>
  </hyperlinks>
  <pageMargins left="0" right="0" top="0" bottom="0" header="0.31496062992125984" footer="0.31496062992125984"/>
  <pageSetup scale="10" orientation="landscape" r:id="rId5"/>
  <rowBreaks count="1" manualBreakCount="1">
    <brk id="116" max="14" man="1"/>
  </rowBreaks>
  <ignoredErrors>
    <ignoredError sqref="N24:N29" emptyCellReference="1"/>
  </ignoredError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FC45B-1E25-40B6-B1C6-A54521D94493}">
  <sheetPr>
    <tabColor theme="5" tint="0.59999389629810485"/>
    <pageSetUpPr fitToPage="1"/>
  </sheetPr>
  <dimension ref="A1:S126"/>
  <sheetViews>
    <sheetView showGridLines="0" topLeftCell="A80" zoomScale="90" zoomScaleNormal="90" zoomScaleSheetLayoutView="90" workbookViewId="0">
      <selection activeCell="D45" sqref="D45:E45"/>
    </sheetView>
  </sheetViews>
  <sheetFormatPr baseColWidth="10" defaultColWidth="10.85546875" defaultRowHeight="14.25" x14ac:dyDescent="0.25"/>
  <cols>
    <col min="1" max="1" width="49.7109375" style="1" customWidth="1"/>
    <col min="2" max="2" width="64.7109375" style="1" customWidth="1"/>
    <col min="3" max="3" width="61" style="1" customWidth="1"/>
    <col min="4" max="4" width="56.140625" style="1" customWidth="1"/>
    <col min="5" max="5" width="59.42578125" style="1" customWidth="1"/>
    <col min="6" max="6" width="64.42578125" style="1" customWidth="1"/>
    <col min="7" max="7" width="76.28515625" style="1" customWidth="1"/>
    <col min="8" max="8" width="57.5703125" style="1" customWidth="1"/>
    <col min="9" max="9" width="82.57031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8" customFormat="1" ht="22.15" customHeight="1" thickBot="1" x14ac:dyDescent="0.3">
      <c r="A1" s="462"/>
      <c r="B1" s="443" t="s">
        <v>160</v>
      </c>
      <c r="C1" s="444"/>
      <c r="D1" s="444"/>
      <c r="E1" s="444"/>
      <c r="F1" s="444"/>
      <c r="G1" s="444"/>
      <c r="H1" s="444"/>
      <c r="I1" s="444"/>
      <c r="J1" s="444"/>
      <c r="K1" s="444"/>
      <c r="L1" s="445"/>
      <c r="M1" s="394" t="s">
        <v>161</v>
      </c>
      <c r="N1" s="395"/>
      <c r="O1" s="396"/>
    </row>
    <row r="2" spans="1:15" s="78" customFormat="1" ht="18" customHeight="1" thickBot="1" x14ac:dyDescent="0.3">
      <c r="A2" s="463"/>
      <c r="B2" s="446" t="s">
        <v>162</v>
      </c>
      <c r="C2" s="447"/>
      <c r="D2" s="447"/>
      <c r="E2" s="447"/>
      <c r="F2" s="447"/>
      <c r="G2" s="447"/>
      <c r="H2" s="447"/>
      <c r="I2" s="447"/>
      <c r="J2" s="447"/>
      <c r="K2" s="447"/>
      <c r="L2" s="448"/>
      <c r="M2" s="394" t="s">
        <v>163</v>
      </c>
      <c r="N2" s="395"/>
      <c r="O2" s="396"/>
    </row>
    <row r="3" spans="1:15" s="78" customFormat="1" ht="19.899999999999999" customHeight="1" thickBot="1" x14ac:dyDescent="0.3">
      <c r="A3" s="463"/>
      <c r="B3" s="446" t="s">
        <v>0</v>
      </c>
      <c r="C3" s="447"/>
      <c r="D3" s="447"/>
      <c r="E3" s="447"/>
      <c r="F3" s="447"/>
      <c r="G3" s="447"/>
      <c r="H3" s="447"/>
      <c r="I3" s="447"/>
      <c r="J3" s="447"/>
      <c r="K3" s="447"/>
      <c r="L3" s="448"/>
      <c r="M3" s="394" t="s">
        <v>164</v>
      </c>
      <c r="N3" s="395"/>
      <c r="O3" s="396"/>
    </row>
    <row r="4" spans="1:15" s="78" customFormat="1" ht="21.75" customHeight="1" thickBot="1" x14ac:dyDescent="0.3">
      <c r="A4" s="464"/>
      <c r="B4" s="449" t="s">
        <v>165</v>
      </c>
      <c r="C4" s="450"/>
      <c r="D4" s="450"/>
      <c r="E4" s="450"/>
      <c r="F4" s="450"/>
      <c r="G4" s="450"/>
      <c r="H4" s="450"/>
      <c r="I4" s="450"/>
      <c r="J4" s="450"/>
      <c r="K4" s="450"/>
      <c r="L4" s="451"/>
      <c r="M4" s="394" t="s">
        <v>166</v>
      </c>
      <c r="N4" s="395"/>
      <c r="O4" s="396"/>
    </row>
    <row r="5" spans="1:15" s="78" customFormat="1" ht="16.149999999999999" customHeight="1" thickBot="1" x14ac:dyDescent="0.3">
      <c r="A5" s="79"/>
      <c r="B5" s="80"/>
      <c r="C5" s="80"/>
      <c r="D5" s="80"/>
      <c r="E5" s="80"/>
      <c r="F5" s="80"/>
      <c r="G5" s="80"/>
      <c r="H5" s="80"/>
      <c r="I5" s="80"/>
      <c r="J5" s="80"/>
      <c r="K5" s="80"/>
      <c r="L5" s="80"/>
      <c r="M5" s="81"/>
      <c r="N5" s="81"/>
      <c r="O5" s="81"/>
    </row>
    <row r="6" spans="1:15" ht="40.35" customHeight="1" thickBot="1" x14ac:dyDescent="0.3">
      <c r="A6" s="50" t="s">
        <v>167</v>
      </c>
      <c r="B6" s="475" t="s">
        <v>168</v>
      </c>
      <c r="C6" s="476"/>
      <c r="D6" s="476"/>
      <c r="E6" s="476"/>
      <c r="F6" s="476"/>
      <c r="G6" s="476"/>
      <c r="H6" s="476"/>
      <c r="I6" s="476"/>
      <c r="J6" s="476"/>
      <c r="K6" s="477"/>
      <c r="L6" s="151" t="s">
        <v>169</v>
      </c>
      <c r="M6" s="478">
        <v>2024110010316</v>
      </c>
      <c r="N6" s="479"/>
      <c r="O6" s="480"/>
    </row>
    <row r="7" spans="1:15" s="78" customFormat="1" ht="18" customHeight="1" thickBot="1" x14ac:dyDescent="0.3">
      <c r="A7" s="79"/>
      <c r="B7" s="80"/>
      <c r="C7" s="80"/>
      <c r="D7" s="80"/>
      <c r="E7" s="80"/>
      <c r="F7" s="80"/>
      <c r="G7" s="80"/>
      <c r="H7" s="80"/>
      <c r="I7" s="80"/>
      <c r="J7" s="80"/>
      <c r="K7" s="80"/>
      <c r="L7" s="80"/>
      <c r="M7" s="81"/>
      <c r="N7" s="81"/>
      <c r="O7" s="81"/>
    </row>
    <row r="8" spans="1:15" s="78" customFormat="1" ht="21.75" customHeight="1" thickBot="1" x14ac:dyDescent="0.3">
      <c r="A8" s="466" t="s">
        <v>6</v>
      </c>
      <c r="B8" s="151" t="s">
        <v>170</v>
      </c>
      <c r="C8" s="119"/>
      <c r="D8" s="151" t="s">
        <v>171</v>
      </c>
      <c r="E8" s="119"/>
      <c r="F8" s="151" t="s">
        <v>172</v>
      </c>
      <c r="G8" s="119"/>
      <c r="H8" s="151" t="s">
        <v>173</v>
      </c>
      <c r="I8" s="120" t="s">
        <v>174</v>
      </c>
      <c r="J8" s="429" t="s">
        <v>8</v>
      </c>
      <c r="K8" s="465"/>
      <c r="L8" s="150" t="s">
        <v>175</v>
      </c>
      <c r="M8" s="428"/>
      <c r="N8" s="428"/>
      <c r="O8" s="428"/>
    </row>
    <row r="9" spans="1:15" s="78" customFormat="1" ht="21.75" customHeight="1" thickBot="1" x14ac:dyDescent="0.3">
      <c r="A9" s="466"/>
      <c r="B9" s="152" t="s">
        <v>176</v>
      </c>
      <c r="C9" s="121"/>
      <c r="D9" s="151" t="s">
        <v>177</v>
      </c>
      <c r="E9" s="122"/>
      <c r="F9" s="151" t="s">
        <v>178</v>
      </c>
      <c r="G9" s="122"/>
      <c r="H9" s="151" t="s">
        <v>179</v>
      </c>
      <c r="I9" s="120"/>
      <c r="J9" s="429"/>
      <c r="K9" s="465"/>
      <c r="L9" s="150" t="s">
        <v>180</v>
      </c>
      <c r="M9" s="428"/>
      <c r="N9" s="428"/>
      <c r="O9" s="428"/>
    </row>
    <row r="10" spans="1:15" s="78" customFormat="1" ht="21.75" customHeight="1" thickBot="1" x14ac:dyDescent="0.3">
      <c r="A10" s="466"/>
      <c r="B10" s="151" t="s">
        <v>181</v>
      </c>
      <c r="C10" s="119"/>
      <c r="D10" s="151" t="s">
        <v>182</v>
      </c>
      <c r="E10" s="122"/>
      <c r="F10" s="151" t="s">
        <v>183</v>
      </c>
      <c r="G10" s="122"/>
      <c r="H10" s="151" t="s">
        <v>184</v>
      </c>
      <c r="I10" s="120"/>
      <c r="J10" s="429"/>
      <c r="K10" s="465"/>
      <c r="L10" s="150" t="s">
        <v>185</v>
      </c>
      <c r="M10" s="428" t="s">
        <v>174</v>
      </c>
      <c r="N10" s="428"/>
      <c r="O10" s="428"/>
    </row>
    <row r="11" spans="1:15" ht="15" customHeight="1" thickBot="1" x14ac:dyDescent="0.3">
      <c r="A11" s="6"/>
      <c r="B11" s="7"/>
      <c r="C11" s="7"/>
      <c r="D11" s="9"/>
      <c r="E11" s="8"/>
      <c r="F11" s="8"/>
      <c r="G11" s="196"/>
      <c r="H11" s="196"/>
      <c r="I11" s="10"/>
      <c r="J11" s="10"/>
      <c r="K11" s="7"/>
      <c r="L11" s="7"/>
      <c r="M11" s="7"/>
      <c r="N11" s="7"/>
      <c r="O11" s="7"/>
    </row>
    <row r="12" spans="1:15" ht="15" customHeight="1" x14ac:dyDescent="0.25">
      <c r="A12" s="472" t="s">
        <v>186</v>
      </c>
      <c r="B12" s="452" t="s">
        <v>281</v>
      </c>
      <c r="C12" s="453"/>
      <c r="D12" s="453"/>
      <c r="E12" s="453"/>
      <c r="F12" s="453"/>
      <c r="G12" s="453"/>
      <c r="H12" s="453"/>
      <c r="I12" s="453"/>
      <c r="J12" s="453"/>
      <c r="K12" s="453"/>
      <c r="L12" s="453"/>
      <c r="M12" s="453"/>
      <c r="N12" s="453"/>
      <c r="O12" s="454"/>
    </row>
    <row r="13" spans="1:15" ht="15" customHeight="1" x14ac:dyDescent="0.25">
      <c r="A13" s="473"/>
      <c r="B13" s="455"/>
      <c r="C13" s="456"/>
      <c r="D13" s="456"/>
      <c r="E13" s="456"/>
      <c r="F13" s="456"/>
      <c r="G13" s="456"/>
      <c r="H13" s="456"/>
      <c r="I13" s="456"/>
      <c r="J13" s="456"/>
      <c r="K13" s="456"/>
      <c r="L13" s="456"/>
      <c r="M13" s="456"/>
      <c r="N13" s="456"/>
      <c r="O13" s="457"/>
    </row>
    <row r="14" spans="1:15" ht="15" customHeight="1" thickBot="1" x14ac:dyDescent="0.3">
      <c r="A14" s="474"/>
      <c r="B14" s="458"/>
      <c r="C14" s="459"/>
      <c r="D14" s="459"/>
      <c r="E14" s="459"/>
      <c r="F14" s="459"/>
      <c r="G14" s="459"/>
      <c r="H14" s="459"/>
      <c r="I14" s="459"/>
      <c r="J14" s="459"/>
      <c r="K14" s="459"/>
      <c r="L14" s="459"/>
      <c r="M14" s="459"/>
      <c r="N14" s="459"/>
      <c r="O14" s="460"/>
    </row>
    <row r="15" spans="1:15" ht="9" customHeight="1" thickBot="1" x14ac:dyDescent="0.3">
      <c r="A15" s="14"/>
      <c r="B15" s="77"/>
      <c r="C15" s="15"/>
      <c r="D15" s="15"/>
      <c r="E15" s="15"/>
      <c r="F15" s="15"/>
      <c r="G15" s="16"/>
      <c r="H15" s="16"/>
      <c r="I15" s="16"/>
      <c r="J15" s="16"/>
      <c r="K15" s="16"/>
      <c r="L15" s="17"/>
      <c r="M15" s="17"/>
      <c r="N15" s="17"/>
      <c r="O15" s="17"/>
    </row>
    <row r="16" spans="1:15" s="18" customFormat="1" ht="37.5" customHeight="1" thickBot="1" x14ac:dyDescent="0.3">
      <c r="A16" s="50" t="s">
        <v>13</v>
      </c>
      <c r="B16" s="376" t="s">
        <v>188</v>
      </c>
      <c r="C16" s="376"/>
      <c r="D16" s="376"/>
      <c r="E16" s="376"/>
      <c r="F16" s="376"/>
      <c r="G16" s="466" t="s">
        <v>15</v>
      </c>
      <c r="H16" s="466"/>
      <c r="I16" s="461" t="s">
        <v>258</v>
      </c>
      <c r="J16" s="461"/>
      <c r="K16" s="461"/>
      <c r="L16" s="461"/>
      <c r="M16" s="461"/>
      <c r="N16" s="461"/>
      <c r="O16" s="461"/>
    </row>
    <row r="17" spans="1:19" ht="9" customHeight="1" thickBot="1" x14ac:dyDescent="0.3">
      <c r="A17" s="14"/>
      <c r="B17" s="16"/>
      <c r="C17" s="15"/>
      <c r="D17" s="15"/>
      <c r="E17" s="15"/>
      <c r="F17" s="15"/>
      <c r="G17" s="16"/>
      <c r="H17" s="16"/>
      <c r="I17" s="16"/>
      <c r="J17" s="16"/>
      <c r="K17" s="16"/>
      <c r="L17" s="17"/>
      <c r="M17" s="17"/>
      <c r="N17" s="17"/>
      <c r="O17" s="17"/>
    </row>
    <row r="18" spans="1:19" ht="56.25" customHeight="1" thickBot="1" x14ac:dyDescent="0.3">
      <c r="A18" s="50" t="s">
        <v>17</v>
      </c>
      <c r="B18" s="539" t="s">
        <v>190</v>
      </c>
      <c r="C18" s="539"/>
      <c r="D18" s="539"/>
      <c r="E18" s="539"/>
      <c r="F18" s="50" t="s">
        <v>19</v>
      </c>
      <c r="G18" s="467" t="s">
        <v>191</v>
      </c>
      <c r="H18" s="467"/>
      <c r="I18" s="467"/>
      <c r="J18" s="50" t="s">
        <v>21</v>
      </c>
      <c r="K18" s="376" t="s">
        <v>192</v>
      </c>
      <c r="L18" s="376"/>
      <c r="M18" s="376"/>
      <c r="N18" s="376"/>
      <c r="O18" s="376"/>
    </row>
    <row r="19" spans="1:19" ht="9" customHeight="1" x14ac:dyDescent="0.25">
      <c r="A19" s="5"/>
      <c r="B19" s="2"/>
      <c r="C19" s="471"/>
      <c r="D19" s="471"/>
      <c r="E19" s="471"/>
      <c r="F19" s="471"/>
      <c r="G19" s="471"/>
      <c r="H19" s="471"/>
      <c r="I19" s="471"/>
      <c r="J19" s="471"/>
      <c r="K19" s="471"/>
      <c r="L19" s="471"/>
      <c r="M19" s="471"/>
      <c r="N19" s="471"/>
      <c r="O19" s="471"/>
    </row>
    <row r="20" spans="1:19" ht="16.5" customHeight="1" thickBot="1" x14ac:dyDescent="0.3">
      <c r="A20" s="75"/>
      <c r="B20" s="76"/>
      <c r="C20" s="76"/>
      <c r="D20" s="76"/>
      <c r="E20" s="76"/>
      <c r="F20" s="76"/>
      <c r="G20" s="76"/>
      <c r="H20" s="76"/>
      <c r="I20" s="76"/>
      <c r="J20" s="76"/>
      <c r="K20" s="76"/>
      <c r="L20" s="76"/>
      <c r="M20" s="76"/>
      <c r="N20" s="76"/>
      <c r="O20" s="76"/>
    </row>
    <row r="21" spans="1:19" ht="32.1" customHeight="1" thickBot="1" x14ac:dyDescent="0.3">
      <c r="A21" s="389" t="s">
        <v>23</v>
      </c>
      <c r="B21" s="390"/>
      <c r="C21" s="390"/>
      <c r="D21" s="390"/>
      <c r="E21" s="390"/>
      <c r="F21" s="390"/>
      <c r="G21" s="390"/>
      <c r="H21" s="390"/>
      <c r="I21" s="390"/>
      <c r="J21" s="390"/>
      <c r="K21" s="390"/>
      <c r="L21" s="390"/>
      <c r="M21" s="390"/>
      <c r="N21" s="390"/>
      <c r="O21" s="429"/>
    </row>
    <row r="22" spans="1:19" ht="32.1" customHeight="1" thickBot="1" x14ac:dyDescent="0.3">
      <c r="A22" s="389" t="s">
        <v>193</v>
      </c>
      <c r="B22" s="390"/>
      <c r="C22" s="390"/>
      <c r="D22" s="390"/>
      <c r="E22" s="390"/>
      <c r="F22" s="390"/>
      <c r="G22" s="390"/>
      <c r="H22" s="390"/>
      <c r="I22" s="390"/>
      <c r="J22" s="390"/>
      <c r="K22" s="390"/>
      <c r="L22" s="390"/>
      <c r="M22" s="390"/>
      <c r="N22" s="390"/>
      <c r="O22" s="429"/>
    </row>
    <row r="23" spans="1:19" ht="32.1" customHeight="1" thickBot="1" x14ac:dyDescent="0.3">
      <c r="A23" s="24"/>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19" ht="32.1" customHeight="1" x14ac:dyDescent="0.25">
      <c r="A24" s="21" t="s">
        <v>24</v>
      </c>
      <c r="B24" s="203">
        <v>1138886118</v>
      </c>
      <c r="C24" s="203">
        <v>0</v>
      </c>
      <c r="D24" s="203">
        <v>175946963</v>
      </c>
      <c r="E24" s="190"/>
      <c r="F24" s="190"/>
      <c r="G24" s="190"/>
      <c r="H24" s="190"/>
      <c r="I24" s="190"/>
      <c r="J24" s="190"/>
      <c r="K24" s="190"/>
      <c r="L24" s="190"/>
      <c r="M24" s="190">
        <v>45253450</v>
      </c>
      <c r="N24" s="204">
        <f>SUM(B24:M24)</f>
        <v>1360086531</v>
      </c>
      <c r="O24" s="191">
        <v>1</v>
      </c>
      <c r="Q24" s="1">
        <v>1360086531</v>
      </c>
      <c r="S24" s="344">
        <f>+Q24-N24</f>
        <v>0</v>
      </c>
    </row>
    <row r="25" spans="1:19" ht="32.1" customHeight="1" x14ac:dyDescent="0.25">
      <c r="A25" s="21" t="s">
        <v>26</v>
      </c>
      <c r="B25" s="198">
        <v>1024271568</v>
      </c>
      <c r="C25" s="198">
        <v>0</v>
      </c>
      <c r="D25" s="203">
        <v>-4855413</v>
      </c>
      <c r="E25" s="190">
        <v>-2308644</v>
      </c>
      <c r="F25" s="190"/>
      <c r="G25" s="190"/>
      <c r="H25" s="190"/>
      <c r="I25" s="190"/>
      <c r="J25" s="190"/>
      <c r="K25" s="190"/>
      <c r="L25" s="190"/>
      <c r="M25" s="190"/>
      <c r="N25" s="204">
        <f t="shared" ref="N25:N29" si="0">SUM(B25:M25)</f>
        <v>1017107511</v>
      </c>
      <c r="O25" s="192">
        <f>N25/N24</f>
        <v>0.74782558889997564</v>
      </c>
    </row>
    <row r="26" spans="1:19" ht="32.1" customHeight="1" x14ac:dyDescent="0.25">
      <c r="A26" s="21" t="s">
        <v>28</v>
      </c>
      <c r="B26" s="199">
        <v>0</v>
      </c>
      <c r="C26" s="203">
        <v>16741185</v>
      </c>
      <c r="D26" s="203">
        <v>107444904</v>
      </c>
      <c r="E26" s="193">
        <v>108471220</v>
      </c>
      <c r="F26" s="193"/>
      <c r="G26" s="193"/>
      <c r="H26" s="193"/>
      <c r="I26" s="193"/>
      <c r="J26" s="193"/>
      <c r="K26" s="193"/>
      <c r="L26" s="193"/>
      <c r="M26" s="193"/>
      <c r="N26" s="204">
        <f t="shared" si="0"/>
        <v>232657309</v>
      </c>
      <c r="O26" s="192">
        <f>N26/N24</f>
        <v>0.17106066687458432</v>
      </c>
    </row>
    <row r="27" spans="1:19" ht="32.1" customHeight="1" x14ac:dyDescent="0.25">
      <c r="A27" s="21" t="s">
        <v>196</v>
      </c>
      <c r="B27" s="203">
        <v>28752288</v>
      </c>
      <c r="C27" s="203">
        <v>73624604</v>
      </c>
      <c r="D27" s="203"/>
      <c r="E27" s="190"/>
      <c r="F27" s="190"/>
      <c r="G27" s="190"/>
      <c r="H27" s="190"/>
      <c r="I27" s="190"/>
      <c r="J27" s="190"/>
      <c r="K27" s="190"/>
      <c r="L27" s="190"/>
      <c r="M27" s="190"/>
      <c r="N27" s="204">
        <f t="shared" si="0"/>
        <v>102376892</v>
      </c>
      <c r="O27" s="192">
        <v>1</v>
      </c>
    </row>
    <row r="28" spans="1:19" ht="32.1" customHeight="1" x14ac:dyDescent="0.25">
      <c r="A28" s="21" t="s">
        <v>197</v>
      </c>
      <c r="B28" s="203">
        <v>0</v>
      </c>
      <c r="C28" s="203">
        <v>2640400</v>
      </c>
      <c r="D28" s="203">
        <v>0</v>
      </c>
      <c r="E28" s="193">
        <v>0</v>
      </c>
      <c r="F28" s="193"/>
      <c r="G28" s="193"/>
      <c r="H28" s="193"/>
      <c r="I28" s="193"/>
      <c r="J28" s="193"/>
      <c r="K28" s="193"/>
      <c r="L28" s="193"/>
      <c r="M28" s="193"/>
      <c r="N28" s="204">
        <f t="shared" si="0"/>
        <v>2640400</v>
      </c>
      <c r="O28" s="192">
        <f>N28/N27</f>
        <v>2.5790976346498191E-2</v>
      </c>
    </row>
    <row r="29" spans="1:19" ht="32.1" customHeight="1" x14ac:dyDescent="0.25">
      <c r="A29" s="22" t="s">
        <v>34</v>
      </c>
      <c r="B29" s="203">
        <v>28752288</v>
      </c>
      <c r="C29" s="203">
        <v>51243091</v>
      </c>
      <c r="D29" s="203">
        <v>16974980</v>
      </c>
      <c r="E29" s="194">
        <v>0</v>
      </c>
      <c r="F29" s="194"/>
      <c r="G29" s="194"/>
      <c r="H29" s="194"/>
      <c r="I29" s="194"/>
      <c r="J29" s="194"/>
      <c r="K29" s="194"/>
      <c r="L29" s="194"/>
      <c r="M29" s="194"/>
      <c r="N29" s="205">
        <f t="shared" si="0"/>
        <v>96970359</v>
      </c>
      <c r="O29" s="195">
        <f>N29/N27</f>
        <v>0.94718990883216103</v>
      </c>
    </row>
    <row r="30" spans="1:19" s="23" customFormat="1" ht="16.5" customHeight="1" x14ac:dyDescent="0.2"/>
    <row r="31" spans="1:19" s="23" customFormat="1" ht="17.25" customHeight="1" x14ac:dyDescent="0.2">
      <c r="N31" s="345"/>
    </row>
    <row r="32" spans="1:19" ht="5.25" customHeight="1" thickBot="1" x14ac:dyDescent="0.3"/>
    <row r="33" spans="1:13" ht="48" customHeight="1" thickBot="1" x14ac:dyDescent="0.3">
      <c r="A33" s="489" t="s">
        <v>198</v>
      </c>
      <c r="B33" s="490"/>
      <c r="C33" s="490"/>
      <c r="D33" s="490"/>
      <c r="E33" s="490"/>
      <c r="F33" s="490"/>
      <c r="G33" s="490"/>
      <c r="H33" s="490"/>
      <c r="I33" s="491"/>
      <c r="J33" s="27"/>
    </row>
    <row r="34" spans="1:13" ht="50.25" customHeight="1" thickBot="1" x14ac:dyDescent="0.3">
      <c r="A34" s="36" t="s">
        <v>199</v>
      </c>
      <c r="B34" s="492" t="str">
        <f>+B12</f>
        <v>Implementar el 100% del plan de acción de la Política de Gobierno Digital</v>
      </c>
      <c r="C34" s="493"/>
      <c r="D34" s="493"/>
      <c r="E34" s="493"/>
      <c r="F34" s="493"/>
      <c r="G34" s="493"/>
      <c r="H34" s="493"/>
      <c r="I34" s="494"/>
      <c r="J34" s="25"/>
      <c r="M34" s="179"/>
    </row>
    <row r="35" spans="1:13" ht="18.75" customHeight="1" thickBot="1" x14ac:dyDescent="0.3">
      <c r="A35" s="509" t="s">
        <v>39</v>
      </c>
      <c r="B35" s="83">
        <v>2024</v>
      </c>
      <c r="C35" s="83">
        <v>2025</v>
      </c>
      <c r="D35" s="83">
        <v>2026</v>
      </c>
      <c r="E35" s="83">
        <v>2027</v>
      </c>
      <c r="F35" s="83" t="s">
        <v>200</v>
      </c>
      <c r="G35" s="511" t="s">
        <v>41</v>
      </c>
      <c r="H35" s="511" t="s">
        <v>201</v>
      </c>
      <c r="I35" s="511"/>
      <c r="J35" s="25"/>
      <c r="M35" s="179"/>
    </row>
    <row r="36" spans="1:13" ht="50.25" customHeight="1" thickBot="1" x14ac:dyDescent="0.3">
      <c r="A36" s="510"/>
      <c r="B36" s="223">
        <v>1</v>
      </c>
      <c r="C36" s="223">
        <v>1</v>
      </c>
      <c r="D36" s="223">
        <v>1</v>
      </c>
      <c r="E36" s="223">
        <v>1</v>
      </c>
      <c r="F36" s="224">
        <v>1</v>
      </c>
      <c r="G36" s="511"/>
      <c r="H36" s="511"/>
      <c r="I36" s="511"/>
      <c r="J36" s="25"/>
      <c r="M36" s="180"/>
    </row>
    <row r="37" spans="1:13" ht="52.5" customHeight="1" thickBot="1" x14ac:dyDescent="0.3">
      <c r="A37" s="37" t="s">
        <v>43</v>
      </c>
      <c r="B37" s="495">
        <v>0.05</v>
      </c>
      <c r="C37" s="496"/>
      <c r="D37" s="502" t="s">
        <v>202</v>
      </c>
      <c r="E37" s="503"/>
      <c r="F37" s="503"/>
      <c r="G37" s="503"/>
      <c r="H37" s="503"/>
      <c r="I37" s="504"/>
    </row>
    <row r="38" spans="1:13" s="26" customFormat="1" ht="48" customHeight="1" x14ac:dyDescent="0.25">
      <c r="A38" s="509" t="s">
        <v>203</v>
      </c>
      <c r="B38" s="37" t="s">
        <v>204</v>
      </c>
      <c r="C38" s="36" t="s">
        <v>87</v>
      </c>
      <c r="D38" s="487" t="s">
        <v>89</v>
      </c>
      <c r="E38" s="488"/>
      <c r="F38" s="487" t="s">
        <v>91</v>
      </c>
      <c r="G38" s="488"/>
      <c r="H38" s="38" t="s">
        <v>93</v>
      </c>
      <c r="I38" s="40" t="s">
        <v>94</v>
      </c>
      <c r="M38" s="181"/>
    </row>
    <row r="39" spans="1:13" ht="93.75" customHeight="1" x14ac:dyDescent="0.25">
      <c r="A39" s="510"/>
      <c r="B39" s="232">
        <v>0</v>
      </c>
      <c r="C39" s="232">
        <v>0</v>
      </c>
      <c r="D39" s="497" t="s">
        <v>282</v>
      </c>
      <c r="E39" s="498"/>
      <c r="F39" s="497" t="s">
        <v>282</v>
      </c>
      <c r="G39" s="498"/>
      <c r="H39" s="188" t="s">
        <v>207</v>
      </c>
      <c r="I39" s="29" t="s">
        <v>282</v>
      </c>
      <c r="M39" s="179"/>
    </row>
    <row r="40" spans="1:13" s="26" customFormat="1" ht="54" customHeight="1" x14ac:dyDescent="0.25">
      <c r="A40" s="509" t="s">
        <v>209</v>
      </c>
      <c r="B40" s="39" t="s">
        <v>204</v>
      </c>
      <c r="C40" s="38" t="s">
        <v>87</v>
      </c>
      <c r="D40" s="487" t="s">
        <v>89</v>
      </c>
      <c r="E40" s="488"/>
      <c r="F40" s="487" t="s">
        <v>91</v>
      </c>
      <c r="G40" s="488"/>
      <c r="H40" s="38" t="s">
        <v>93</v>
      </c>
      <c r="I40" s="40" t="s">
        <v>94</v>
      </c>
    </row>
    <row r="41" spans="1:13" ht="334.5" customHeight="1" x14ac:dyDescent="0.25">
      <c r="A41" s="510"/>
      <c r="B41" s="232">
        <v>0.15</v>
      </c>
      <c r="C41" s="232">
        <v>0.15</v>
      </c>
      <c r="D41" s="515" t="s">
        <v>283</v>
      </c>
      <c r="E41" s="516"/>
      <c r="F41" s="515" t="s">
        <v>283</v>
      </c>
      <c r="G41" s="516"/>
      <c r="H41" s="312" t="s">
        <v>284</v>
      </c>
      <c r="I41" s="285" t="s">
        <v>285</v>
      </c>
    </row>
    <row r="42" spans="1:13" s="26" customFormat="1" ht="45" customHeight="1" x14ac:dyDescent="0.25">
      <c r="A42" s="509" t="s">
        <v>213</v>
      </c>
      <c r="B42" s="39" t="s">
        <v>204</v>
      </c>
      <c r="C42" s="38" t="s">
        <v>87</v>
      </c>
      <c r="D42" s="487" t="s">
        <v>89</v>
      </c>
      <c r="E42" s="488"/>
      <c r="F42" s="487" t="s">
        <v>91</v>
      </c>
      <c r="G42" s="488"/>
      <c r="H42" s="38" t="s">
        <v>93</v>
      </c>
      <c r="I42" s="40" t="s">
        <v>94</v>
      </c>
    </row>
    <row r="43" spans="1:13" ht="326.45" customHeight="1" thickBot="1" x14ac:dyDescent="0.3">
      <c r="A43" s="510"/>
      <c r="B43" s="232">
        <v>0.15</v>
      </c>
      <c r="C43" s="232">
        <v>0.15</v>
      </c>
      <c r="D43" s="499" t="s">
        <v>286</v>
      </c>
      <c r="E43" s="500"/>
      <c r="F43" s="507" t="s">
        <v>287</v>
      </c>
      <c r="G43" s="508"/>
      <c r="H43" s="188" t="s">
        <v>207</v>
      </c>
      <c r="I43" s="285" t="s">
        <v>288</v>
      </c>
    </row>
    <row r="44" spans="1:13" s="26" customFormat="1" ht="44.25" customHeight="1" x14ac:dyDescent="0.25">
      <c r="A44" s="509" t="s">
        <v>218</v>
      </c>
      <c r="B44" s="39" t="s">
        <v>204</v>
      </c>
      <c r="C44" s="39" t="s">
        <v>87</v>
      </c>
      <c r="D44" s="487" t="s">
        <v>89</v>
      </c>
      <c r="E44" s="488"/>
      <c r="F44" s="487" t="s">
        <v>91</v>
      </c>
      <c r="G44" s="488"/>
      <c r="H44" s="38" t="s">
        <v>93</v>
      </c>
      <c r="I44" s="38" t="s">
        <v>94</v>
      </c>
    </row>
    <row r="45" spans="1:13" ht="408.6" customHeight="1" x14ac:dyDescent="0.25">
      <c r="A45" s="510"/>
      <c r="B45" s="232">
        <v>0.1333</v>
      </c>
      <c r="C45" s="362">
        <v>0.11459999999999999</v>
      </c>
      <c r="D45" s="547" t="s">
        <v>289</v>
      </c>
      <c r="E45" s="508"/>
      <c r="F45" s="547" t="s">
        <v>290</v>
      </c>
      <c r="G45" s="508"/>
      <c r="H45" s="349" t="s">
        <v>291</v>
      </c>
      <c r="I45" s="359" t="s">
        <v>292</v>
      </c>
    </row>
    <row r="46" spans="1:13" s="26" customFormat="1" ht="53.45" customHeight="1" x14ac:dyDescent="0.25">
      <c r="A46" s="509" t="s">
        <v>223</v>
      </c>
      <c r="B46" s="39" t="s">
        <v>204</v>
      </c>
      <c r="C46" s="38" t="s">
        <v>87</v>
      </c>
      <c r="D46" s="487" t="s">
        <v>89</v>
      </c>
      <c r="E46" s="488"/>
      <c r="F46" s="487" t="s">
        <v>91</v>
      </c>
      <c r="G46" s="488"/>
      <c r="H46" s="38" t="s">
        <v>93</v>
      </c>
      <c r="I46" s="40" t="s">
        <v>94</v>
      </c>
    </row>
    <row r="47" spans="1:13" ht="120.75" customHeight="1" thickBot="1" x14ac:dyDescent="0.3">
      <c r="A47" s="510"/>
      <c r="B47" s="232">
        <v>0</v>
      </c>
      <c r="C47" s="31"/>
      <c r="D47" s="417"/>
      <c r="E47" s="418"/>
      <c r="F47" s="417"/>
      <c r="G47" s="418"/>
      <c r="H47" s="28"/>
      <c r="I47" s="30"/>
    </row>
    <row r="48" spans="1:13" s="26" customFormat="1" ht="52.5" customHeight="1" thickBot="1" x14ac:dyDescent="0.3">
      <c r="A48" s="509" t="s">
        <v>224</v>
      </c>
      <c r="B48" s="39" t="s">
        <v>204</v>
      </c>
      <c r="C48" s="38" t="s">
        <v>87</v>
      </c>
      <c r="D48" s="487" t="s">
        <v>89</v>
      </c>
      <c r="E48" s="488"/>
      <c r="F48" s="487" t="s">
        <v>91</v>
      </c>
      <c r="G48" s="488"/>
      <c r="H48" s="38" t="s">
        <v>93</v>
      </c>
      <c r="I48" s="40" t="s">
        <v>94</v>
      </c>
    </row>
    <row r="49" spans="1:9" ht="120.75" customHeight="1" thickBot="1" x14ac:dyDescent="0.3">
      <c r="A49" s="510"/>
      <c r="B49" s="233">
        <v>0</v>
      </c>
      <c r="C49" s="32"/>
      <c r="D49" s="417"/>
      <c r="E49" s="418"/>
      <c r="F49" s="417"/>
      <c r="G49" s="418"/>
      <c r="H49" s="28"/>
      <c r="I49" s="30"/>
    </row>
    <row r="50" spans="1:9" ht="35.1" customHeight="1" thickBot="1" x14ac:dyDescent="0.3">
      <c r="A50" s="509" t="s">
        <v>225</v>
      </c>
      <c r="B50" s="37" t="s">
        <v>204</v>
      </c>
      <c r="C50" s="36" t="s">
        <v>87</v>
      </c>
      <c r="D50" s="487" t="s">
        <v>89</v>
      </c>
      <c r="E50" s="488"/>
      <c r="F50" s="487" t="s">
        <v>91</v>
      </c>
      <c r="G50" s="488"/>
      <c r="H50" s="38" t="s">
        <v>93</v>
      </c>
      <c r="I50" s="40" t="s">
        <v>94</v>
      </c>
    </row>
    <row r="51" spans="1:9" ht="120.75" customHeight="1" thickBot="1" x14ac:dyDescent="0.3">
      <c r="A51" s="510"/>
      <c r="B51" s="233">
        <v>0.43330000000000002</v>
      </c>
      <c r="C51" s="32"/>
      <c r="D51" s="417"/>
      <c r="E51" s="514"/>
      <c r="F51" s="417"/>
      <c r="G51" s="418"/>
      <c r="H51" s="28"/>
      <c r="I51" s="30"/>
    </row>
    <row r="52" spans="1:9" ht="35.1" customHeight="1" thickBot="1" x14ac:dyDescent="0.3">
      <c r="A52" s="509" t="s">
        <v>226</v>
      </c>
      <c r="B52" s="37" t="s">
        <v>204</v>
      </c>
      <c r="C52" s="36" t="s">
        <v>87</v>
      </c>
      <c r="D52" s="487" t="s">
        <v>89</v>
      </c>
      <c r="E52" s="488"/>
      <c r="F52" s="487" t="s">
        <v>91</v>
      </c>
      <c r="G52" s="488"/>
      <c r="H52" s="38" t="s">
        <v>93</v>
      </c>
      <c r="I52" s="40" t="s">
        <v>94</v>
      </c>
    </row>
    <row r="53" spans="1:9" ht="120.75" customHeight="1" thickBot="1" x14ac:dyDescent="0.3">
      <c r="A53" s="510"/>
      <c r="B53" s="233">
        <v>0</v>
      </c>
      <c r="C53" s="32"/>
      <c r="D53" s="417"/>
      <c r="E53" s="514"/>
      <c r="F53" s="417"/>
      <c r="G53" s="418"/>
      <c r="H53" s="47"/>
      <c r="I53" s="30"/>
    </row>
    <row r="54" spans="1:9" ht="35.1" customHeight="1" thickBot="1" x14ac:dyDescent="0.3">
      <c r="A54" s="509" t="s">
        <v>227</v>
      </c>
      <c r="B54" s="37" t="s">
        <v>204</v>
      </c>
      <c r="C54" s="36" t="s">
        <v>87</v>
      </c>
      <c r="D54" s="487" t="s">
        <v>89</v>
      </c>
      <c r="E54" s="488"/>
      <c r="F54" s="487" t="s">
        <v>91</v>
      </c>
      <c r="G54" s="488"/>
      <c r="H54" s="38" t="s">
        <v>93</v>
      </c>
      <c r="I54" s="40" t="s">
        <v>94</v>
      </c>
    </row>
    <row r="55" spans="1:9" ht="120.75" customHeight="1" thickBot="1" x14ac:dyDescent="0.3">
      <c r="A55" s="510"/>
      <c r="B55" s="233">
        <v>0</v>
      </c>
      <c r="C55" s="32"/>
      <c r="D55" s="417"/>
      <c r="E55" s="418"/>
      <c r="F55" s="417"/>
      <c r="G55" s="418"/>
      <c r="H55" s="28"/>
      <c r="I55" s="28"/>
    </row>
    <row r="56" spans="1:9" ht="35.1" customHeight="1" thickBot="1" x14ac:dyDescent="0.3">
      <c r="A56" s="509" t="s">
        <v>228</v>
      </c>
      <c r="B56" s="37" t="s">
        <v>204</v>
      </c>
      <c r="C56" s="36" t="s">
        <v>87</v>
      </c>
      <c r="D56" s="487" t="s">
        <v>89</v>
      </c>
      <c r="E56" s="488"/>
      <c r="F56" s="487" t="s">
        <v>91</v>
      </c>
      <c r="G56" s="488"/>
      <c r="H56" s="38" t="s">
        <v>93</v>
      </c>
      <c r="I56" s="40" t="s">
        <v>94</v>
      </c>
    </row>
    <row r="57" spans="1:9" ht="120.75" customHeight="1" thickBot="1" x14ac:dyDescent="0.3">
      <c r="A57" s="510"/>
      <c r="B57" s="233">
        <v>0.13339999999999999</v>
      </c>
      <c r="C57" s="32"/>
      <c r="D57" s="417"/>
      <c r="E57" s="418"/>
      <c r="F57" s="417"/>
      <c r="G57" s="418"/>
      <c r="H57" s="28"/>
      <c r="I57" s="30"/>
    </row>
    <row r="58" spans="1:9" ht="35.1" customHeight="1" thickBot="1" x14ac:dyDescent="0.3">
      <c r="A58" s="509" t="s">
        <v>229</v>
      </c>
      <c r="B58" s="37" t="s">
        <v>204</v>
      </c>
      <c r="C58" s="36" t="s">
        <v>87</v>
      </c>
      <c r="D58" s="487" t="s">
        <v>89</v>
      </c>
      <c r="E58" s="488"/>
      <c r="F58" s="487" t="s">
        <v>91</v>
      </c>
      <c r="G58" s="488"/>
      <c r="H58" s="38" t="s">
        <v>93</v>
      </c>
      <c r="I58" s="40" t="s">
        <v>94</v>
      </c>
    </row>
    <row r="59" spans="1:9" ht="120.75" customHeight="1" thickBot="1" x14ac:dyDescent="0.3">
      <c r="A59" s="510"/>
      <c r="B59" s="233">
        <v>0</v>
      </c>
      <c r="C59" s="32"/>
      <c r="D59" s="417"/>
      <c r="E59" s="418"/>
      <c r="F59" s="514"/>
      <c r="G59" s="514"/>
      <c r="H59" s="28"/>
      <c r="I59" s="28"/>
    </row>
    <row r="60" spans="1:9" ht="35.1" customHeight="1" thickBot="1" x14ac:dyDescent="0.3">
      <c r="A60" s="509" t="s">
        <v>230</v>
      </c>
      <c r="B60" s="37" t="s">
        <v>204</v>
      </c>
      <c r="C60" s="36" t="s">
        <v>87</v>
      </c>
      <c r="D60" s="487" t="s">
        <v>89</v>
      </c>
      <c r="E60" s="488"/>
      <c r="F60" s="487" t="s">
        <v>91</v>
      </c>
      <c r="G60" s="488"/>
      <c r="H60" s="38" t="s">
        <v>93</v>
      </c>
      <c r="I60" s="40" t="s">
        <v>94</v>
      </c>
    </row>
    <row r="61" spans="1:9" ht="120.75" customHeight="1" thickBot="1" x14ac:dyDescent="0.3">
      <c r="A61" s="510"/>
      <c r="B61" s="233">
        <v>0</v>
      </c>
      <c r="C61" s="32"/>
      <c r="D61" s="417"/>
      <c r="E61" s="418"/>
      <c r="F61" s="417"/>
      <c r="G61" s="418"/>
      <c r="H61" s="28"/>
      <c r="I61" s="28"/>
    </row>
    <row r="62" spans="1:9" x14ac:dyDescent="0.25">
      <c r="B62" s="174">
        <f>+B47+B43+B41+B45+B49+B51+B53+B55+B57+B59+B61</f>
        <v>1</v>
      </c>
    </row>
    <row r="64" spans="1:9" s="25" customFormat="1" ht="30" customHeight="1" x14ac:dyDescent="0.25">
      <c r="A64" s="1"/>
      <c r="B64" s="1"/>
      <c r="C64" s="1"/>
      <c r="D64" s="1"/>
      <c r="E64" s="1"/>
      <c r="F64" s="1"/>
      <c r="G64" s="1"/>
      <c r="H64" s="1"/>
      <c r="I64" s="1"/>
    </row>
    <row r="65" spans="1:9" ht="34.5" customHeight="1" x14ac:dyDescent="0.25">
      <c r="A65" s="430" t="s">
        <v>57</v>
      </c>
      <c r="B65" s="430"/>
      <c r="C65" s="430"/>
      <c r="D65" s="430"/>
      <c r="E65" s="430"/>
      <c r="F65" s="430"/>
      <c r="G65" s="430"/>
      <c r="H65" s="430"/>
      <c r="I65" s="430"/>
    </row>
    <row r="66" spans="1:9" ht="67.5" customHeight="1" x14ac:dyDescent="0.25">
      <c r="A66" s="41" t="s">
        <v>58</v>
      </c>
      <c r="B66" s="431" t="s">
        <v>293</v>
      </c>
      <c r="C66" s="432"/>
      <c r="D66" s="431" t="s">
        <v>294</v>
      </c>
      <c r="E66" s="432"/>
      <c r="F66" s="431" t="s">
        <v>295</v>
      </c>
      <c r="G66" s="432"/>
      <c r="H66" s="433"/>
      <c r="I66" s="432"/>
    </row>
    <row r="67" spans="1:9" ht="45.75" customHeight="1" x14ac:dyDescent="0.25">
      <c r="A67" s="41" t="s">
        <v>234</v>
      </c>
      <c r="B67" s="441" t="s">
        <v>296</v>
      </c>
      <c r="C67" s="442"/>
      <c r="D67" s="441">
        <v>0.02</v>
      </c>
      <c r="E67" s="442"/>
      <c r="F67" s="441" t="s">
        <v>296</v>
      </c>
      <c r="G67" s="442"/>
      <c r="H67" s="441"/>
      <c r="I67" s="442"/>
    </row>
    <row r="68" spans="1:9" ht="30" customHeight="1" x14ac:dyDescent="0.25">
      <c r="A68" s="415" t="s">
        <v>170</v>
      </c>
      <c r="B68" s="88" t="s">
        <v>85</v>
      </c>
      <c r="C68" s="88" t="s">
        <v>87</v>
      </c>
      <c r="D68" s="88" t="s">
        <v>85</v>
      </c>
      <c r="E68" s="88" t="s">
        <v>87</v>
      </c>
      <c r="F68" s="88" t="s">
        <v>85</v>
      </c>
      <c r="G68" s="88" t="s">
        <v>87</v>
      </c>
      <c r="H68" s="88" t="s">
        <v>85</v>
      </c>
      <c r="I68" s="88" t="s">
        <v>87</v>
      </c>
    </row>
    <row r="69" spans="1:9" ht="30" customHeight="1" x14ac:dyDescent="0.25">
      <c r="A69" s="416"/>
      <c r="B69" s="222">
        <v>0</v>
      </c>
      <c r="C69" s="222">
        <v>0</v>
      </c>
      <c r="D69" s="222">
        <v>0</v>
      </c>
      <c r="E69" s="222">
        <v>0</v>
      </c>
      <c r="F69" s="222">
        <v>0</v>
      </c>
      <c r="G69" s="222">
        <v>0</v>
      </c>
      <c r="H69" s="48"/>
      <c r="I69" s="43"/>
    </row>
    <row r="70" spans="1:9" ht="81" customHeight="1" x14ac:dyDescent="0.25">
      <c r="A70" s="41" t="s">
        <v>235</v>
      </c>
      <c r="B70" s="543" t="s">
        <v>297</v>
      </c>
      <c r="C70" s="544"/>
      <c r="D70" s="543" t="s">
        <v>297</v>
      </c>
      <c r="E70" s="544"/>
      <c r="F70" s="543" t="s">
        <v>297</v>
      </c>
      <c r="G70" s="544"/>
      <c r="H70" s="438"/>
      <c r="I70" s="439"/>
    </row>
    <row r="71" spans="1:9" ht="51" customHeight="1" x14ac:dyDescent="0.25">
      <c r="A71" s="41" t="s">
        <v>238</v>
      </c>
      <c r="B71" s="481" t="s">
        <v>240</v>
      </c>
      <c r="C71" s="482"/>
      <c r="D71" s="481" t="s">
        <v>240</v>
      </c>
      <c r="E71" s="482"/>
      <c r="F71" s="481" t="s">
        <v>240</v>
      </c>
      <c r="G71" s="482"/>
      <c r="H71" s="485"/>
      <c r="I71" s="486"/>
    </row>
    <row r="72" spans="1:9" ht="30.75" customHeight="1" x14ac:dyDescent="0.25">
      <c r="A72" s="415" t="s">
        <v>171</v>
      </c>
      <c r="B72" s="88" t="s">
        <v>85</v>
      </c>
      <c r="C72" s="88" t="s">
        <v>87</v>
      </c>
      <c r="D72" s="88" t="s">
        <v>85</v>
      </c>
      <c r="E72" s="88" t="s">
        <v>87</v>
      </c>
      <c r="F72" s="88" t="s">
        <v>85</v>
      </c>
      <c r="G72" s="88" t="s">
        <v>87</v>
      </c>
      <c r="H72" s="88" t="s">
        <v>85</v>
      </c>
      <c r="I72" s="88" t="s">
        <v>87</v>
      </c>
    </row>
    <row r="73" spans="1:9" ht="30.75" customHeight="1" x14ac:dyDescent="0.25">
      <c r="A73" s="416"/>
      <c r="B73" s="222">
        <v>0.5</v>
      </c>
      <c r="C73" s="222">
        <v>0.5</v>
      </c>
      <c r="D73" s="222">
        <v>0</v>
      </c>
      <c r="E73" s="222">
        <v>0</v>
      </c>
      <c r="F73" s="222">
        <v>0</v>
      </c>
      <c r="G73" s="222">
        <v>0</v>
      </c>
      <c r="H73" s="48"/>
      <c r="I73" s="44"/>
    </row>
    <row r="74" spans="1:9" ht="329.25" customHeight="1" x14ac:dyDescent="0.25">
      <c r="A74" s="41" t="s">
        <v>235</v>
      </c>
      <c r="B74" s="515" t="s">
        <v>283</v>
      </c>
      <c r="C74" s="516"/>
      <c r="D74" s="543" t="s">
        <v>298</v>
      </c>
      <c r="E74" s="544"/>
      <c r="F74" s="543" t="s">
        <v>298</v>
      </c>
      <c r="G74" s="544"/>
      <c r="H74" s="483"/>
      <c r="I74" s="484"/>
    </row>
    <row r="75" spans="1:9" ht="107.45" customHeight="1" x14ac:dyDescent="0.25">
      <c r="A75" s="41" t="s">
        <v>238</v>
      </c>
      <c r="B75" s="422" t="s">
        <v>299</v>
      </c>
      <c r="C75" s="423"/>
      <c r="D75" s="481" t="s">
        <v>240</v>
      </c>
      <c r="E75" s="482"/>
      <c r="F75" s="481" t="s">
        <v>240</v>
      </c>
      <c r="G75" s="482"/>
      <c r="H75" s="485"/>
      <c r="I75" s="486"/>
    </row>
    <row r="76" spans="1:9" ht="30.75" customHeight="1" x14ac:dyDescent="0.25">
      <c r="A76" s="415" t="s">
        <v>172</v>
      </c>
      <c r="B76" s="88" t="s">
        <v>85</v>
      </c>
      <c r="C76" s="88" t="s">
        <v>87</v>
      </c>
      <c r="D76" s="88" t="s">
        <v>85</v>
      </c>
      <c r="E76" s="88" t="s">
        <v>87</v>
      </c>
      <c r="F76" s="88" t="s">
        <v>85</v>
      </c>
      <c r="G76" s="88" t="s">
        <v>87</v>
      </c>
      <c r="H76" s="88" t="s">
        <v>85</v>
      </c>
      <c r="I76" s="88" t="s">
        <v>87</v>
      </c>
    </row>
    <row r="77" spans="1:9" ht="30.75" customHeight="1" x14ac:dyDescent="0.25">
      <c r="A77" s="416"/>
      <c r="B77" s="222">
        <v>0.5</v>
      </c>
      <c r="C77" s="222">
        <v>0.5</v>
      </c>
      <c r="D77" s="222">
        <v>0</v>
      </c>
      <c r="E77" s="222">
        <v>0</v>
      </c>
      <c r="F77" s="222">
        <v>0</v>
      </c>
      <c r="G77" s="222">
        <v>0</v>
      </c>
      <c r="H77" s="48"/>
      <c r="I77" s="44"/>
    </row>
    <row r="78" spans="1:9" ht="344.45" customHeight="1" x14ac:dyDescent="0.25">
      <c r="A78" s="41" t="s">
        <v>235</v>
      </c>
      <c r="B78" s="545" t="s">
        <v>300</v>
      </c>
      <c r="C78" s="546"/>
      <c r="D78" s="436" t="s">
        <v>301</v>
      </c>
      <c r="E78" s="437"/>
      <c r="F78" s="543" t="s">
        <v>301</v>
      </c>
      <c r="G78" s="544"/>
      <c r="H78" s="485"/>
      <c r="I78" s="486"/>
    </row>
    <row r="79" spans="1:9" ht="63" customHeight="1" x14ac:dyDescent="0.25">
      <c r="A79" s="41" t="s">
        <v>238</v>
      </c>
      <c r="B79" s="422" t="s">
        <v>302</v>
      </c>
      <c r="C79" s="423"/>
      <c r="D79" s="481" t="s">
        <v>240</v>
      </c>
      <c r="E79" s="482"/>
      <c r="F79" s="481" t="s">
        <v>240</v>
      </c>
      <c r="G79" s="482"/>
      <c r="H79" s="485"/>
      <c r="I79" s="486"/>
    </row>
    <row r="80" spans="1:9" ht="30.75" customHeight="1" x14ac:dyDescent="0.25">
      <c r="A80" s="415" t="s">
        <v>173</v>
      </c>
      <c r="B80" s="88" t="s">
        <v>85</v>
      </c>
      <c r="C80" s="88" t="s">
        <v>87</v>
      </c>
      <c r="D80" s="88" t="s">
        <v>85</v>
      </c>
      <c r="E80" s="88" t="s">
        <v>87</v>
      </c>
      <c r="F80" s="88" t="s">
        <v>85</v>
      </c>
      <c r="G80" s="88" t="s">
        <v>87</v>
      </c>
      <c r="H80" s="88" t="s">
        <v>85</v>
      </c>
      <c r="I80" s="88" t="s">
        <v>87</v>
      </c>
    </row>
    <row r="81" spans="1:9" ht="30.75" customHeight="1" x14ac:dyDescent="0.25">
      <c r="A81" s="416"/>
      <c r="B81" s="222">
        <v>0</v>
      </c>
      <c r="C81" s="222">
        <v>0</v>
      </c>
      <c r="D81" s="222">
        <v>0.33324999999999999</v>
      </c>
      <c r="E81" s="222">
        <v>0.33324999999999999</v>
      </c>
      <c r="F81" s="222">
        <v>0</v>
      </c>
      <c r="G81" s="222">
        <v>0</v>
      </c>
      <c r="H81" s="48"/>
      <c r="I81" s="44"/>
    </row>
    <row r="82" spans="1:9" ht="409.5" customHeight="1" x14ac:dyDescent="0.25">
      <c r="A82" s="41" t="s">
        <v>235</v>
      </c>
      <c r="B82" s="535" t="s">
        <v>303</v>
      </c>
      <c r="C82" s="540"/>
      <c r="D82" s="541" t="s">
        <v>304</v>
      </c>
      <c r="E82" s="542"/>
      <c r="F82" s="543" t="s">
        <v>305</v>
      </c>
      <c r="G82" s="544"/>
      <c r="H82" s="485"/>
      <c r="I82" s="486"/>
    </row>
    <row r="83" spans="1:9" ht="79.5" customHeight="1" x14ac:dyDescent="0.25">
      <c r="A83" s="41" t="s">
        <v>238</v>
      </c>
      <c r="B83" s="535" t="s">
        <v>240</v>
      </c>
      <c r="C83" s="540"/>
      <c r="D83" s="422" t="s">
        <v>306</v>
      </c>
      <c r="E83" s="423"/>
      <c r="F83" s="481" t="s">
        <v>240</v>
      </c>
      <c r="G83" s="482"/>
      <c r="H83" s="485"/>
      <c r="I83" s="486"/>
    </row>
    <row r="84" spans="1:9" ht="30" customHeight="1" x14ac:dyDescent="0.25">
      <c r="A84" s="415" t="s">
        <v>176</v>
      </c>
      <c r="B84" s="88" t="s">
        <v>85</v>
      </c>
      <c r="C84" s="88" t="s">
        <v>87</v>
      </c>
      <c r="D84" s="88" t="s">
        <v>85</v>
      </c>
      <c r="E84" s="88" t="s">
        <v>87</v>
      </c>
      <c r="F84" s="88" t="s">
        <v>85</v>
      </c>
      <c r="G84" s="88" t="s">
        <v>87</v>
      </c>
      <c r="H84" s="88" t="s">
        <v>85</v>
      </c>
      <c r="I84" s="88" t="s">
        <v>87</v>
      </c>
    </row>
    <row r="85" spans="1:9" ht="30" customHeight="1" x14ac:dyDescent="0.25">
      <c r="A85" s="416"/>
      <c r="B85" s="222">
        <v>0</v>
      </c>
      <c r="C85" s="43"/>
      <c r="D85" s="222">
        <v>0</v>
      </c>
      <c r="E85" s="222"/>
      <c r="F85" s="222">
        <v>0</v>
      </c>
      <c r="G85" s="222"/>
      <c r="H85" s="48"/>
      <c r="I85" s="44"/>
    </row>
    <row r="86" spans="1:9" ht="80.25" customHeight="1" x14ac:dyDescent="0.25">
      <c r="A86" s="41" t="s">
        <v>235</v>
      </c>
      <c r="B86" s="426"/>
      <c r="C86" s="426"/>
      <c r="D86" s="426"/>
      <c r="E86" s="426"/>
      <c r="F86" s="426"/>
      <c r="G86" s="426"/>
      <c r="H86" s="426"/>
      <c r="I86" s="426"/>
    </row>
    <row r="87" spans="1:9" ht="51.6" customHeight="1" x14ac:dyDescent="0.25">
      <c r="A87" s="41" t="s">
        <v>238</v>
      </c>
      <c r="B87" s="419"/>
      <c r="C87" s="420"/>
      <c r="D87" s="419"/>
      <c r="E87" s="420"/>
      <c r="F87" s="419"/>
      <c r="G87" s="420"/>
      <c r="H87" s="419"/>
      <c r="I87" s="420"/>
    </row>
    <row r="88" spans="1:9" ht="29.25" customHeight="1" x14ac:dyDescent="0.25">
      <c r="A88" s="415" t="s">
        <v>177</v>
      </c>
      <c r="B88" s="88" t="s">
        <v>85</v>
      </c>
      <c r="C88" s="88" t="s">
        <v>87</v>
      </c>
      <c r="D88" s="88" t="s">
        <v>85</v>
      </c>
      <c r="E88" s="88" t="s">
        <v>87</v>
      </c>
      <c r="F88" s="88" t="s">
        <v>85</v>
      </c>
      <c r="G88" s="88" t="s">
        <v>87</v>
      </c>
      <c r="H88" s="88" t="s">
        <v>85</v>
      </c>
      <c r="I88" s="88" t="s">
        <v>87</v>
      </c>
    </row>
    <row r="89" spans="1:9" ht="29.25" customHeight="1" x14ac:dyDescent="0.25">
      <c r="A89" s="416"/>
      <c r="B89" s="222">
        <v>0</v>
      </c>
      <c r="C89" s="43"/>
      <c r="D89" s="222">
        <v>0</v>
      </c>
      <c r="E89" s="222"/>
      <c r="F89" s="222">
        <v>0</v>
      </c>
      <c r="G89" s="222"/>
      <c r="H89" s="48"/>
      <c r="I89" s="44"/>
    </row>
    <row r="90" spans="1:9" ht="80.25" customHeight="1" x14ac:dyDescent="0.25">
      <c r="A90" s="41" t="s">
        <v>235</v>
      </c>
      <c r="B90" s="421"/>
      <c r="C90" s="421"/>
      <c r="D90" s="421"/>
      <c r="E90" s="421"/>
      <c r="F90" s="421"/>
      <c r="G90" s="421"/>
      <c r="H90" s="421"/>
      <c r="I90" s="421"/>
    </row>
    <row r="91" spans="1:9" ht="55.9" customHeight="1" x14ac:dyDescent="0.25">
      <c r="A91" s="41" t="s">
        <v>238</v>
      </c>
      <c r="B91" s="419"/>
      <c r="C91" s="420"/>
      <c r="D91" s="419"/>
      <c r="E91" s="420"/>
      <c r="F91" s="419"/>
      <c r="G91" s="420"/>
      <c r="H91" s="419"/>
      <c r="I91" s="420"/>
    </row>
    <row r="92" spans="1:9" ht="24.95" customHeight="1" x14ac:dyDescent="0.25">
      <c r="A92" s="415" t="s">
        <v>178</v>
      </c>
      <c r="B92" s="88" t="s">
        <v>85</v>
      </c>
      <c r="C92" s="88" t="s">
        <v>87</v>
      </c>
      <c r="D92" s="88" t="s">
        <v>85</v>
      </c>
      <c r="E92" s="88" t="s">
        <v>87</v>
      </c>
      <c r="F92" s="88" t="s">
        <v>85</v>
      </c>
      <c r="G92" s="88" t="s">
        <v>87</v>
      </c>
      <c r="H92" s="88" t="s">
        <v>85</v>
      </c>
      <c r="I92" s="88" t="s">
        <v>87</v>
      </c>
    </row>
    <row r="93" spans="1:9" ht="24.95" customHeight="1" x14ac:dyDescent="0.25">
      <c r="A93" s="416"/>
      <c r="B93" s="222">
        <v>0</v>
      </c>
      <c r="C93" s="43"/>
      <c r="D93" s="222">
        <v>0.33324999999999999</v>
      </c>
      <c r="E93" s="222"/>
      <c r="F93" s="222">
        <v>1</v>
      </c>
      <c r="G93" s="222"/>
      <c r="H93" s="48"/>
      <c r="I93" s="44"/>
    </row>
    <row r="94" spans="1:9" ht="80.25" customHeight="1" x14ac:dyDescent="0.25">
      <c r="A94" s="41" t="s">
        <v>235</v>
      </c>
      <c r="B94" s="421"/>
      <c r="C94" s="421"/>
      <c r="D94" s="421"/>
      <c r="E94" s="421"/>
      <c r="F94" s="421"/>
      <c r="G94" s="421"/>
      <c r="H94" s="421"/>
      <c r="I94" s="421"/>
    </row>
    <row r="95" spans="1:9" ht="55.9" customHeight="1" x14ac:dyDescent="0.25">
      <c r="A95" s="41" t="s">
        <v>238</v>
      </c>
      <c r="B95" s="419"/>
      <c r="C95" s="420"/>
      <c r="D95" s="419"/>
      <c r="E95" s="420"/>
      <c r="F95" s="419"/>
      <c r="G95" s="420"/>
      <c r="H95" s="419"/>
      <c r="I95" s="420"/>
    </row>
    <row r="96" spans="1:9" ht="24.95" customHeight="1" x14ac:dyDescent="0.25">
      <c r="A96" s="415" t="s">
        <v>179</v>
      </c>
      <c r="B96" s="88" t="s">
        <v>85</v>
      </c>
      <c r="C96" s="88" t="s">
        <v>87</v>
      </c>
      <c r="D96" s="88" t="s">
        <v>85</v>
      </c>
      <c r="E96" s="88" t="s">
        <v>87</v>
      </c>
      <c r="F96" s="88" t="s">
        <v>85</v>
      </c>
      <c r="G96" s="88" t="s">
        <v>87</v>
      </c>
      <c r="H96" s="88" t="s">
        <v>85</v>
      </c>
      <c r="I96" s="88" t="s">
        <v>87</v>
      </c>
    </row>
    <row r="97" spans="1:9" ht="24.95" customHeight="1" x14ac:dyDescent="0.25">
      <c r="A97" s="416"/>
      <c r="B97" s="222">
        <v>0</v>
      </c>
      <c r="C97" s="43"/>
      <c r="D97" s="222">
        <v>0</v>
      </c>
      <c r="E97" s="222"/>
      <c r="F97" s="222">
        <v>0</v>
      </c>
      <c r="G97" s="222"/>
      <c r="H97" s="48"/>
      <c r="I97" s="44"/>
    </row>
    <row r="98" spans="1:9" ht="80.25" customHeight="1" x14ac:dyDescent="0.25">
      <c r="A98" s="41" t="s">
        <v>235</v>
      </c>
      <c r="B98" s="421"/>
      <c r="C98" s="421"/>
      <c r="D98" s="421"/>
      <c r="E98" s="421"/>
      <c r="F98" s="421"/>
      <c r="G98" s="421"/>
      <c r="H98" s="421"/>
      <c r="I98" s="421"/>
    </row>
    <row r="99" spans="1:9" ht="54" customHeight="1" x14ac:dyDescent="0.25">
      <c r="A99" s="41" t="s">
        <v>238</v>
      </c>
      <c r="B99" s="419"/>
      <c r="C99" s="420"/>
      <c r="D99" s="419"/>
      <c r="E99" s="420"/>
      <c r="F99" s="419"/>
      <c r="G99" s="420"/>
      <c r="H99" s="419"/>
      <c r="I99" s="420"/>
    </row>
    <row r="100" spans="1:9" ht="24.95" customHeight="1" x14ac:dyDescent="0.25">
      <c r="A100" s="415" t="s">
        <v>181</v>
      </c>
      <c r="B100" s="88" t="s">
        <v>85</v>
      </c>
      <c r="C100" s="88" t="s">
        <v>87</v>
      </c>
      <c r="D100" s="88" t="s">
        <v>85</v>
      </c>
      <c r="E100" s="88" t="s">
        <v>87</v>
      </c>
      <c r="F100" s="88" t="s">
        <v>85</v>
      </c>
      <c r="G100" s="88" t="s">
        <v>87</v>
      </c>
      <c r="H100" s="88" t="s">
        <v>85</v>
      </c>
      <c r="I100" s="88" t="s">
        <v>87</v>
      </c>
    </row>
    <row r="101" spans="1:9" ht="24.95" customHeight="1" x14ac:dyDescent="0.25">
      <c r="A101" s="416"/>
      <c r="B101" s="222">
        <v>0</v>
      </c>
      <c r="C101" s="43"/>
      <c r="D101" s="222">
        <v>0</v>
      </c>
      <c r="E101" s="222"/>
      <c r="F101" s="222">
        <v>0</v>
      </c>
      <c r="G101" s="222"/>
      <c r="H101" s="48"/>
      <c r="I101" s="44"/>
    </row>
    <row r="102" spans="1:9" ht="80.25" customHeight="1" x14ac:dyDescent="0.25">
      <c r="A102" s="41" t="s">
        <v>235</v>
      </c>
      <c r="B102" s="421"/>
      <c r="C102" s="421"/>
      <c r="D102" s="421"/>
      <c r="E102" s="421"/>
      <c r="F102" s="421"/>
      <c r="G102" s="421"/>
      <c r="H102" s="421"/>
      <c r="I102" s="421"/>
    </row>
    <row r="103" spans="1:9" ht="55.9" customHeight="1" x14ac:dyDescent="0.25">
      <c r="A103" s="41" t="s">
        <v>238</v>
      </c>
      <c r="B103" s="419"/>
      <c r="C103" s="420"/>
      <c r="D103" s="419"/>
      <c r="E103" s="420"/>
      <c r="F103" s="419"/>
      <c r="G103" s="420"/>
      <c r="H103" s="419"/>
      <c r="I103" s="420"/>
    </row>
    <row r="104" spans="1:9" ht="24.95" customHeight="1" x14ac:dyDescent="0.25">
      <c r="A104" s="415" t="s">
        <v>182</v>
      </c>
      <c r="B104" s="88" t="s">
        <v>85</v>
      </c>
      <c r="C104" s="88" t="s">
        <v>87</v>
      </c>
      <c r="D104" s="88" t="s">
        <v>85</v>
      </c>
      <c r="E104" s="88" t="s">
        <v>87</v>
      </c>
      <c r="F104" s="88" t="s">
        <v>85</v>
      </c>
      <c r="G104" s="88" t="s">
        <v>87</v>
      </c>
      <c r="H104" s="88" t="s">
        <v>85</v>
      </c>
      <c r="I104" s="88" t="s">
        <v>87</v>
      </c>
    </row>
    <row r="105" spans="1:9" ht="24.95" customHeight="1" x14ac:dyDescent="0.25">
      <c r="A105" s="416"/>
      <c r="B105" s="222">
        <v>0</v>
      </c>
      <c r="C105" s="43"/>
      <c r="D105" s="222">
        <v>0.33349999999999996</v>
      </c>
      <c r="E105" s="222"/>
      <c r="F105" s="222">
        <v>0</v>
      </c>
      <c r="G105" s="222"/>
      <c r="H105" s="48"/>
      <c r="I105" s="44"/>
    </row>
    <row r="106" spans="1:9" ht="80.25" customHeight="1" x14ac:dyDescent="0.25">
      <c r="A106" s="41" t="s">
        <v>235</v>
      </c>
      <c r="B106" s="421"/>
      <c r="C106" s="421"/>
      <c r="D106" s="421"/>
      <c r="E106" s="421"/>
      <c r="F106" s="421"/>
      <c r="G106" s="421"/>
      <c r="H106" s="421"/>
      <c r="I106" s="421"/>
    </row>
    <row r="107" spans="1:9" ht="55.9" customHeight="1" x14ac:dyDescent="0.25">
      <c r="A107" s="41" t="s">
        <v>238</v>
      </c>
      <c r="B107" s="419"/>
      <c r="C107" s="420"/>
      <c r="D107" s="419"/>
      <c r="E107" s="420"/>
      <c r="F107" s="419"/>
      <c r="G107" s="420"/>
      <c r="H107" s="419"/>
      <c r="I107" s="420"/>
    </row>
    <row r="108" spans="1:9" ht="24.95" customHeight="1" x14ac:dyDescent="0.25">
      <c r="A108" s="415" t="s">
        <v>183</v>
      </c>
      <c r="B108" s="88" t="s">
        <v>85</v>
      </c>
      <c r="C108" s="88" t="s">
        <v>87</v>
      </c>
      <c r="D108" s="88" t="s">
        <v>85</v>
      </c>
      <c r="E108" s="88" t="s">
        <v>87</v>
      </c>
      <c r="F108" s="88" t="s">
        <v>85</v>
      </c>
      <c r="G108" s="88" t="s">
        <v>87</v>
      </c>
      <c r="H108" s="88" t="s">
        <v>85</v>
      </c>
      <c r="I108" s="88" t="s">
        <v>87</v>
      </c>
    </row>
    <row r="109" spans="1:9" ht="24.95" customHeight="1" x14ac:dyDescent="0.25">
      <c r="A109" s="416"/>
      <c r="B109" s="222">
        <v>0</v>
      </c>
      <c r="C109" s="43"/>
      <c r="D109" s="222">
        <v>0</v>
      </c>
      <c r="E109" s="222"/>
      <c r="F109" s="222">
        <v>0</v>
      </c>
      <c r="G109" s="222"/>
      <c r="H109" s="48"/>
      <c r="I109" s="44"/>
    </row>
    <row r="110" spans="1:9" ht="80.25" customHeight="1" x14ac:dyDescent="0.25">
      <c r="A110" s="41" t="s">
        <v>235</v>
      </c>
      <c r="B110" s="421"/>
      <c r="C110" s="421"/>
      <c r="D110" s="421"/>
      <c r="E110" s="421"/>
      <c r="F110" s="421"/>
      <c r="G110" s="421"/>
      <c r="H110" s="421"/>
      <c r="I110" s="421"/>
    </row>
    <row r="111" spans="1:9" ht="55.9" customHeight="1" x14ac:dyDescent="0.25">
      <c r="A111" s="41" t="s">
        <v>238</v>
      </c>
      <c r="B111" s="419"/>
      <c r="C111" s="420"/>
      <c r="D111" s="419"/>
      <c r="E111" s="420"/>
      <c r="F111" s="419"/>
      <c r="G111" s="420"/>
      <c r="H111" s="419"/>
      <c r="I111" s="420"/>
    </row>
    <row r="112" spans="1:9" ht="24.95" customHeight="1" x14ac:dyDescent="0.25">
      <c r="A112" s="415" t="s">
        <v>184</v>
      </c>
      <c r="B112" s="88" t="s">
        <v>85</v>
      </c>
      <c r="C112" s="88" t="s">
        <v>87</v>
      </c>
      <c r="D112" s="88" t="s">
        <v>85</v>
      </c>
      <c r="E112" s="88" t="s">
        <v>87</v>
      </c>
      <c r="F112" s="88" t="s">
        <v>85</v>
      </c>
      <c r="G112" s="88" t="s">
        <v>87</v>
      </c>
      <c r="H112" s="88" t="s">
        <v>85</v>
      </c>
      <c r="I112" s="88" t="s">
        <v>87</v>
      </c>
    </row>
    <row r="113" spans="1:9" ht="24.95" customHeight="1" x14ac:dyDescent="0.25">
      <c r="A113" s="416"/>
      <c r="B113" s="222">
        <v>0</v>
      </c>
      <c r="C113" s="43"/>
      <c r="D113" s="222">
        <v>0</v>
      </c>
      <c r="E113" s="222"/>
      <c r="F113" s="222">
        <v>0</v>
      </c>
      <c r="G113" s="222"/>
      <c r="H113" s="163"/>
      <c r="I113" s="164"/>
    </row>
    <row r="114" spans="1:9" ht="80.25" customHeight="1" x14ac:dyDescent="0.25">
      <c r="A114" s="41" t="s">
        <v>235</v>
      </c>
      <c r="B114" s="519"/>
      <c r="C114" s="519"/>
      <c r="D114" s="519"/>
      <c r="E114" s="519"/>
      <c r="F114" s="519"/>
      <c r="G114" s="519"/>
      <c r="H114" s="519"/>
      <c r="I114" s="519"/>
    </row>
    <row r="115" spans="1:9" ht="51.6" customHeight="1" x14ac:dyDescent="0.25">
      <c r="A115" s="41" t="s">
        <v>238</v>
      </c>
      <c r="B115" s="419"/>
      <c r="C115" s="420"/>
      <c r="D115" s="419"/>
      <c r="E115" s="420"/>
      <c r="F115" s="419"/>
      <c r="G115" s="420"/>
      <c r="H115" s="419"/>
      <c r="I115" s="420"/>
    </row>
    <row r="116" spans="1:9" ht="16.5" x14ac:dyDescent="0.25">
      <c r="A116" s="42" t="s">
        <v>256</v>
      </c>
      <c r="B116" s="46">
        <f t="shared" ref="B116:I116" si="1">(B69+B73+B77+B81+B85+B89+B93+B97+B101+B105+B109+B113)</f>
        <v>1</v>
      </c>
      <c r="C116" s="46">
        <f t="shared" si="1"/>
        <v>1</v>
      </c>
      <c r="D116" s="46">
        <f t="shared" si="1"/>
        <v>1</v>
      </c>
      <c r="E116" s="46">
        <f t="shared" si="1"/>
        <v>0.33324999999999999</v>
      </c>
      <c r="F116" s="46">
        <f t="shared" si="1"/>
        <v>1</v>
      </c>
      <c r="G116" s="46">
        <f t="shared" si="1"/>
        <v>0</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5:C75" r:id="rId1" display="https://secretariadistritald-my.sharepoint.com/shared?id=%2Fsites%2FSeguimientoPlandeAccinProyectodeInversin8225%2FDocumentos%20compartidos%2F02%2E%20Febrero%202026%2FActividad%2003%2FTarea%201%20%2D%20Instrumento%20de%20seguimiento&amp;listurl=https%3A%2F%2Fsecretariadistritald%2Esharepoint%2Ecom%2Fsites%2FSeguimientoPlandeAccinProyectodeInversin8225%2FDocumentos%20compartidos&amp;viewid=d752019d%2D39d3%2D4d92%2D94c6%2D18fccd703545" xr:uid="{CAB33E11-7AE1-4DFC-8CAE-5FC5F07AB970}"/>
    <hyperlink ref="B79:C79" r:id="rId2" display="https://secretariadistritald-my.sharepoint.com/shared?id=%2Fsites%2FSeguimientoPlandeAccinProyectodeInversin8225%2FDocumentos%20compartidos%2F03%2E%20Marzo%202026%2FActividad%2003%2FTarea%201%20%2D%20Instrumento%20de%20seguimiento&amp;listurl=https%3A%2F%2Fsecretariadistritald%2Esharepoint%2Ecom%2Fsites%2FSeguimientoPlandeAccinProyectodeInversin8225%2FDocumentos%20compartidos&amp;viewid=d752019d%2D39d3%2D4d92%2D94c6%2D18fccd703545" xr:uid="{97364FAE-6982-4FB0-8098-689510ADC546}"/>
    <hyperlink ref="D83:E83" r:id="rId3" display="https://secretariadistritald-my.sharepoint.com/shared?id=%2Fsites%2FSeguimientoPlandeAccinProyectodeInversin8225%2FDocumentos%20compartidos%2F04%2E%20Abril%202026%2FActividad%2003%2FTarea%202%20%2D%20Seguimiento%20Trimestral&amp;listurl=https%3A%2F%2Fsecretariadistritald%2Esharepoint%2Ecom%2Fsites%2FSeguimientoPlandeAccinProyectodeInversin8225%2FDocumentos%20compartidos&amp;viewid=d752019d%2D39d3%2D4d92%2D94c6%2D18fccd703545" xr:uid="{DD2A0E9E-3741-4A80-982E-58824C4D6D57}"/>
  </hyperlinks>
  <pageMargins left="0" right="0" top="0" bottom="0" header="0.31496062992125984" footer="0.31496062992125984"/>
  <pageSetup scale="10" orientation="landscape" r:id="rId4"/>
  <ignoredErrors>
    <ignoredError sqref="N25:N29" emptyCellReference="1"/>
  </ignoredErrors>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1CF72-3E0F-4994-B6A6-B22048DCE570}">
  <sheetPr>
    <tabColor theme="5" tint="0.59999389629810485"/>
    <pageSetUpPr fitToPage="1"/>
  </sheetPr>
  <dimension ref="A1:S126"/>
  <sheetViews>
    <sheetView showGridLines="0" topLeftCell="A82" zoomScale="50" zoomScaleNormal="50" zoomScaleSheetLayoutView="90" workbookViewId="0">
      <selection activeCell="D82" sqref="D82:E82"/>
    </sheetView>
  </sheetViews>
  <sheetFormatPr baseColWidth="10" defaultColWidth="10.85546875" defaultRowHeight="14.25" x14ac:dyDescent="0.25"/>
  <cols>
    <col min="1" max="1" width="49.7109375" style="1" customWidth="1"/>
    <col min="2" max="2" width="48" style="1" customWidth="1"/>
    <col min="3" max="3" width="44.85546875" style="1" customWidth="1"/>
    <col min="4" max="4" width="64.42578125" style="1" customWidth="1"/>
    <col min="5" max="5" width="64.5703125" style="1" customWidth="1"/>
    <col min="6" max="6" width="76.140625" style="1" customWidth="1"/>
    <col min="7" max="7" width="59.140625" style="1" customWidth="1"/>
    <col min="8" max="8" width="35.7109375" style="1" customWidth="1"/>
    <col min="9" max="9" width="80.28515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8" customFormat="1" ht="22.15" customHeight="1" thickBot="1" x14ac:dyDescent="0.3">
      <c r="A1" s="462"/>
      <c r="B1" s="443" t="s">
        <v>160</v>
      </c>
      <c r="C1" s="444"/>
      <c r="D1" s="444"/>
      <c r="E1" s="444"/>
      <c r="F1" s="444"/>
      <c r="G1" s="444"/>
      <c r="H1" s="444"/>
      <c r="I1" s="444"/>
      <c r="J1" s="444"/>
      <c r="K1" s="444"/>
      <c r="L1" s="445"/>
      <c r="M1" s="394" t="s">
        <v>161</v>
      </c>
      <c r="N1" s="395"/>
      <c r="O1" s="396"/>
    </row>
    <row r="2" spans="1:15" s="78" customFormat="1" ht="18" customHeight="1" thickBot="1" x14ac:dyDescent="0.3">
      <c r="A2" s="463"/>
      <c r="B2" s="446" t="s">
        <v>162</v>
      </c>
      <c r="C2" s="447"/>
      <c r="D2" s="447"/>
      <c r="E2" s="447"/>
      <c r="F2" s="447"/>
      <c r="G2" s="447"/>
      <c r="H2" s="447"/>
      <c r="I2" s="447"/>
      <c r="J2" s="447"/>
      <c r="K2" s="447"/>
      <c r="L2" s="448"/>
      <c r="M2" s="394" t="s">
        <v>163</v>
      </c>
      <c r="N2" s="395"/>
      <c r="O2" s="396"/>
    </row>
    <row r="3" spans="1:15" s="78" customFormat="1" ht="19.899999999999999" customHeight="1" thickBot="1" x14ac:dyDescent="0.3">
      <c r="A3" s="463"/>
      <c r="B3" s="446" t="s">
        <v>0</v>
      </c>
      <c r="C3" s="447"/>
      <c r="D3" s="447"/>
      <c r="E3" s="447"/>
      <c r="F3" s="447"/>
      <c r="G3" s="447"/>
      <c r="H3" s="447"/>
      <c r="I3" s="447"/>
      <c r="J3" s="447"/>
      <c r="K3" s="447"/>
      <c r="L3" s="448"/>
      <c r="M3" s="394" t="s">
        <v>164</v>
      </c>
      <c r="N3" s="395"/>
      <c r="O3" s="396"/>
    </row>
    <row r="4" spans="1:15" s="78" customFormat="1" ht="21.75" customHeight="1" thickBot="1" x14ac:dyDescent="0.3">
      <c r="A4" s="464"/>
      <c r="B4" s="449" t="s">
        <v>165</v>
      </c>
      <c r="C4" s="450"/>
      <c r="D4" s="450"/>
      <c r="E4" s="450"/>
      <c r="F4" s="450"/>
      <c r="G4" s="450"/>
      <c r="H4" s="450"/>
      <c r="I4" s="450"/>
      <c r="J4" s="450"/>
      <c r="K4" s="450"/>
      <c r="L4" s="451"/>
      <c r="M4" s="394" t="s">
        <v>166</v>
      </c>
      <c r="N4" s="395"/>
      <c r="O4" s="396"/>
    </row>
    <row r="5" spans="1:15" s="78" customFormat="1" ht="16.149999999999999" customHeight="1" thickBot="1" x14ac:dyDescent="0.3">
      <c r="A5" s="79"/>
      <c r="B5" s="80"/>
      <c r="C5" s="80"/>
      <c r="D5" s="80"/>
      <c r="E5" s="80"/>
      <c r="F5" s="80"/>
      <c r="G5" s="80"/>
      <c r="H5" s="80"/>
      <c r="I5" s="80"/>
      <c r="J5" s="80"/>
      <c r="K5" s="80"/>
      <c r="L5" s="80"/>
      <c r="M5" s="81"/>
      <c r="N5" s="81"/>
      <c r="O5" s="81"/>
    </row>
    <row r="6" spans="1:15" ht="40.35" customHeight="1" thickBot="1" x14ac:dyDescent="0.3">
      <c r="A6" s="50" t="s">
        <v>167</v>
      </c>
      <c r="B6" s="475" t="s">
        <v>168</v>
      </c>
      <c r="C6" s="476"/>
      <c r="D6" s="476"/>
      <c r="E6" s="476"/>
      <c r="F6" s="476"/>
      <c r="G6" s="476"/>
      <c r="H6" s="476"/>
      <c r="I6" s="476"/>
      <c r="J6" s="476"/>
      <c r="K6" s="477"/>
      <c r="L6" s="151" t="s">
        <v>169</v>
      </c>
      <c r="M6" s="478">
        <v>2024110010316</v>
      </c>
      <c r="N6" s="479"/>
      <c r="O6" s="480"/>
    </row>
    <row r="7" spans="1:15" s="78" customFormat="1" ht="18" customHeight="1" thickBot="1" x14ac:dyDescent="0.3">
      <c r="A7" s="79"/>
      <c r="B7" s="80"/>
      <c r="C7" s="80"/>
      <c r="D7" s="80"/>
      <c r="E7" s="80"/>
      <c r="F7" s="80"/>
      <c r="G7" s="80"/>
      <c r="H7" s="80"/>
      <c r="I7" s="80"/>
      <c r="J7" s="80"/>
      <c r="K7" s="80"/>
      <c r="L7" s="80"/>
      <c r="M7" s="81"/>
      <c r="N7" s="81"/>
      <c r="O7" s="81"/>
    </row>
    <row r="8" spans="1:15" s="78" customFormat="1" ht="21.75" customHeight="1" thickBot="1" x14ac:dyDescent="0.3">
      <c r="A8" s="466" t="s">
        <v>6</v>
      </c>
      <c r="B8" s="151" t="s">
        <v>170</v>
      </c>
      <c r="C8" s="119"/>
      <c r="D8" s="151" t="s">
        <v>171</v>
      </c>
      <c r="E8" s="119"/>
      <c r="F8" s="151" t="s">
        <v>172</v>
      </c>
      <c r="G8" s="119"/>
      <c r="H8" s="151" t="s">
        <v>173</v>
      </c>
      <c r="I8" s="120" t="s">
        <v>174</v>
      </c>
      <c r="J8" s="429" t="s">
        <v>8</v>
      </c>
      <c r="K8" s="465"/>
      <c r="L8" s="150" t="s">
        <v>175</v>
      </c>
      <c r="M8" s="428"/>
      <c r="N8" s="428"/>
      <c r="O8" s="428"/>
    </row>
    <row r="9" spans="1:15" s="78" customFormat="1" ht="21.75" customHeight="1" thickBot="1" x14ac:dyDescent="0.3">
      <c r="A9" s="466"/>
      <c r="B9" s="152" t="s">
        <v>176</v>
      </c>
      <c r="C9" s="121"/>
      <c r="D9" s="151" t="s">
        <v>177</v>
      </c>
      <c r="E9" s="122"/>
      <c r="F9" s="151" t="s">
        <v>178</v>
      </c>
      <c r="G9" s="122"/>
      <c r="H9" s="151" t="s">
        <v>179</v>
      </c>
      <c r="I9" s="120"/>
      <c r="J9" s="429"/>
      <c r="K9" s="465"/>
      <c r="L9" s="150" t="s">
        <v>180</v>
      </c>
      <c r="M9" s="428"/>
      <c r="N9" s="428"/>
      <c r="O9" s="428"/>
    </row>
    <row r="10" spans="1:15" s="78" customFormat="1" ht="21.75" customHeight="1" thickBot="1" x14ac:dyDescent="0.3">
      <c r="A10" s="466"/>
      <c r="B10" s="151" t="s">
        <v>181</v>
      </c>
      <c r="C10" s="119"/>
      <c r="D10" s="151" t="s">
        <v>182</v>
      </c>
      <c r="E10" s="122"/>
      <c r="F10" s="151" t="s">
        <v>183</v>
      </c>
      <c r="G10" s="122"/>
      <c r="H10" s="151" t="s">
        <v>184</v>
      </c>
      <c r="I10" s="120"/>
      <c r="J10" s="429"/>
      <c r="K10" s="465"/>
      <c r="L10" s="150" t="s">
        <v>185</v>
      </c>
      <c r="M10" s="428" t="s">
        <v>174</v>
      </c>
      <c r="N10" s="428"/>
      <c r="O10" s="428"/>
    </row>
    <row r="11" spans="1:15" ht="15" customHeight="1" thickBot="1" x14ac:dyDescent="0.3">
      <c r="A11" s="6"/>
      <c r="B11" s="7"/>
      <c r="C11" s="7"/>
      <c r="D11" s="9"/>
      <c r="E11" s="8"/>
      <c r="F11" s="8"/>
      <c r="G11" s="196"/>
      <c r="H11" s="196"/>
      <c r="I11" s="10"/>
      <c r="J11" s="10"/>
      <c r="K11" s="7"/>
      <c r="L11" s="7"/>
      <c r="M11" s="7"/>
      <c r="N11" s="7"/>
      <c r="O11" s="7"/>
    </row>
    <row r="12" spans="1:15" ht="15" customHeight="1" x14ac:dyDescent="0.25">
      <c r="A12" s="472" t="s">
        <v>186</v>
      </c>
      <c r="B12" s="452" t="s">
        <v>307</v>
      </c>
      <c r="C12" s="453"/>
      <c r="D12" s="453"/>
      <c r="E12" s="453"/>
      <c r="F12" s="453"/>
      <c r="G12" s="453"/>
      <c r="H12" s="453"/>
      <c r="I12" s="453"/>
      <c r="J12" s="453"/>
      <c r="K12" s="453"/>
      <c r="L12" s="453"/>
      <c r="M12" s="453"/>
      <c r="N12" s="453"/>
      <c r="O12" s="454"/>
    </row>
    <row r="13" spans="1:15" ht="15" customHeight="1" x14ac:dyDescent="0.25">
      <c r="A13" s="473"/>
      <c r="B13" s="455"/>
      <c r="C13" s="456"/>
      <c r="D13" s="456"/>
      <c r="E13" s="456"/>
      <c r="F13" s="456"/>
      <c r="G13" s="456"/>
      <c r="H13" s="456"/>
      <c r="I13" s="456"/>
      <c r="J13" s="456"/>
      <c r="K13" s="456"/>
      <c r="L13" s="456"/>
      <c r="M13" s="456"/>
      <c r="N13" s="456"/>
      <c r="O13" s="457"/>
    </row>
    <row r="14" spans="1:15" ht="15" customHeight="1" thickBot="1" x14ac:dyDescent="0.3">
      <c r="A14" s="474"/>
      <c r="B14" s="458"/>
      <c r="C14" s="459"/>
      <c r="D14" s="459"/>
      <c r="E14" s="459"/>
      <c r="F14" s="459"/>
      <c r="G14" s="459"/>
      <c r="H14" s="459"/>
      <c r="I14" s="459"/>
      <c r="J14" s="459"/>
      <c r="K14" s="459"/>
      <c r="L14" s="459"/>
      <c r="M14" s="459"/>
      <c r="N14" s="459"/>
      <c r="O14" s="460"/>
    </row>
    <row r="15" spans="1:15" ht="9" customHeight="1" thickBot="1" x14ac:dyDescent="0.3">
      <c r="A15" s="14"/>
      <c r="B15" s="77"/>
      <c r="C15" s="15"/>
      <c r="D15" s="15"/>
      <c r="E15" s="15"/>
      <c r="F15" s="15"/>
      <c r="G15" s="16"/>
      <c r="H15" s="16"/>
      <c r="I15" s="16"/>
      <c r="J15" s="16"/>
      <c r="K15" s="16"/>
      <c r="L15" s="17"/>
      <c r="M15" s="17"/>
      <c r="N15" s="17"/>
      <c r="O15" s="17"/>
    </row>
    <row r="16" spans="1:15" s="18" customFormat="1" ht="37.5" customHeight="1" thickBot="1" x14ac:dyDescent="0.3">
      <c r="A16" s="50" t="s">
        <v>13</v>
      </c>
      <c r="B16" s="376" t="s">
        <v>188</v>
      </c>
      <c r="C16" s="376"/>
      <c r="D16" s="376"/>
      <c r="E16" s="376"/>
      <c r="F16" s="376"/>
      <c r="G16" s="466" t="s">
        <v>15</v>
      </c>
      <c r="H16" s="466"/>
      <c r="I16" s="461" t="s">
        <v>308</v>
      </c>
      <c r="J16" s="461"/>
      <c r="K16" s="461"/>
      <c r="L16" s="461"/>
      <c r="M16" s="461"/>
      <c r="N16" s="461"/>
      <c r="O16" s="461"/>
    </row>
    <row r="17" spans="1:19" ht="9" customHeight="1" thickBot="1" x14ac:dyDescent="0.3">
      <c r="A17" s="14"/>
      <c r="B17" s="16"/>
      <c r="C17" s="15"/>
      <c r="D17" s="15"/>
      <c r="E17" s="15"/>
      <c r="F17" s="15"/>
      <c r="G17" s="16"/>
      <c r="H17" s="16"/>
      <c r="I17" s="16"/>
      <c r="J17" s="16"/>
      <c r="K17" s="16"/>
      <c r="L17" s="17"/>
      <c r="M17" s="17"/>
      <c r="N17" s="17"/>
      <c r="O17" s="17"/>
    </row>
    <row r="18" spans="1:19" ht="56.25" customHeight="1" thickBot="1" x14ac:dyDescent="0.3">
      <c r="A18" s="50" t="s">
        <v>17</v>
      </c>
      <c r="B18" s="539" t="s">
        <v>190</v>
      </c>
      <c r="C18" s="539"/>
      <c r="D18" s="539"/>
      <c r="E18" s="539"/>
      <c r="F18" s="50" t="s">
        <v>19</v>
      </c>
      <c r="G18" s="467" t="s">
        <v>191</v>
      </c>
      <c r="H18" s="467"/>
      <c r="I18" s="467"/>
      <c r="J18" s="50" t="s">
        <v>21</v>
      </c>
      <c r="K18" s="376" t="s">
        <v>192</v>
      </c>
      <c r="L18" s="376"/>
      <c r="M18" s="376"/>
      <c r="N18" s="376"/>
      <c r="O18" s="376"/>
    </row>
    <row r="19" spans="1:19" ht="9" customHeight="1" x14ac:dyDescent="0.25">
      <c r="A19" s="5"/>
      <c r="B19" s="2"/>
      <c r="C19" s="471"/>
      <c r="D19" s="471"/>
      <c r="E19" s="471"/>
      <c r="F19" s="471"/>
      <c r="G19" s="471"/>
      <c r="H19" s="471"/>
      <c r="I19" s="471"/>
      <c r="J19" s="471"/>
      <c r="K19" s="471"/>
      <c r="L19" s="471"/>
      <c r="M19" s="471"/>
      <c r="N19" s="471"/>
      <c r="O19" s="471"/>
    </row>
    <row r="20" spans="1:19" ht="16.5" customHeight="1" thickBot="1" x14ac:dyDescent="0.3">
      <c r="A20" s="75"/>
      <c r="B20" s="76"/>
      <c r="C20" s="76"/>
      <c r="D20" s="76"/>
      <c r="E20" s="76"/>
      <c r="F20" s="76"/>
      <c r="G20" s="76"/>
      <c r="H20" s="76"/>
      <c r="I20" s="76"/>
      <c r="J20" s="76"/>
      <c r="K20" s="76"/>
      <c r="L20" s="76"/>
      <c r="M20" s="76"/>
      <c r="N20" s="76"/>
      <c r="O20" s="76"/>
    </row>
    <row r="21" spans="1:19" ht="32.1" customHeight="1" thickBot="1" x14ac:dyDescent="0.3">
      <c r="A21" s="389" t="s">
        <v>23</v>
      </c>
      <c r="B21" s="390"/>
      <c r="C21" s="390"/>
      <c r="D21" s="390"/>
      <c r="E21" s="390"/>
      <c r="F21" s="390"/>
      <c r="G21" s="390"/>
      <c r="H21" s="390"/>
      <c r="I21" s="390"/>
      <c r="J21" s="390"/>
      <c r="K21" s="390"/>
      <c r="L21" s="390"/>
      <c r="M21" s="390"/>
      <c r="N21" s="390"/>
      <c r="O21" s="429"/>
    </row>
    <row r="22" spans="1:19" ht="32.1" customHeight="1" thickBot="1" x14ac:dyDescent="0.3">
      <c r="A22" s="389" t="s">
        <v>193</v>
      </c>
      <c r="B22" s="390"/>
      <c r="C22" s="390"/>
      <c r="D22" s="390"/>
      <c r="E22" s="390"/>
      <c r="F22" s="390"/>
      <c r="G22" s="390"/>
      <c r="H22" s="390"/>
      <c r="I22" s="390"/>
      <c r="J22" s="390"/>
      <c r="K22" s="390"/>
      <c r="L22" s="390"/>
      <c r="M22" s="390"/>
      <c r="N22" s="390"/>
      <c r="O22" s="429"/>
    </row>
    <row r="23" spans="1:19" ht="32.1" customHeight="1" thickBot="1" x14ac:dyDescent="0.3">
      <c r="A23" s="24"/>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19" ht="32.1" customHeight="1" x14ac:dyDescent="0.25">
      <c r="A24" s="21" t="s">
        <v>24</v>
      </c>
      <c r="B24" s="203">
        <v>262945160</v>
      </c>
      <c r="C24" s="203">
        <v>0</v>
      </c>
      <c r="D24" s="203">
        <v>92481000</v>
      </c>
      <c r="E24" s="190"/>
      <c r="F24" s="190"/>
      <c r="G24" s="190"/>
      <c r="H24" s="190"/>
      <c r="I24" s="190"/>
      <c r="J24" s="190"/>
      <c r="K24" s="190"/>
      <c r="L24" s="190"/>
      <c r="M24" s="190">
        <v>58873840</v>
      </c>
      <c r="N24" s="204">
        <f>SUM(B24:M24)</f>
        <v>414300000</v>
      </c>
      <c r="O24" s="191">
        <v>1</v>
      </c>
      <c r="Q24" s="1">
        <v>414300000</v>
      </c>
      <c r="S24" s="344">
        <f>+Q24-N24</f>
        <v>0</v>
      </c>
    </row>
    <row r="25" spans="1:19" ht="32.1" customHeight="1" x14ac:dyDescent="0.25">
      <c r="A25" s="21" t="s">
        <v>26</v>
      </c>
      <c r="B25" s="198">
        <v>262944903</v>
      </c>
      <c r="C25" s="198">
        <v>0</v>
      </c>
      <c r="D25" s="203">
        <v>-2062200</v>
      </c>
      <c r="E25" s="190">
        <v>0</v>
      </c>
      <c r="F25" s="190"/>
      <c r="G25" s="190"/>
      <c r="H25" s="190"/>
      <c r="I25" s="190"/>
      <c r="J25" s="190"/>
      <c r="K25" s="190"/>
      <c r="L25" s="190"/>
      <c r="M25" s="190"/>
      <c r="N25" s="204">
        <f t="shared" ref="N25:N29" si="0">SUM(B25:M25)</f>
        <v>260882703</v>
      </c>
      <c r="O25" s="192">
        <f>N25/N24</f>
        <v>0.6296951556842868</v>
      </c>
    </row>
    <row r="26" spans="1:19" ht="32.1" customHeight="1" x14ac:dyDescent="0.25">
      <c r="A26" s="21" t="s">
        <v>28</v>
      </c>
      <c r="B26" s="199">
        <v>0</v>
      </c>
      <c r="C26" s="203">
        <v>6205886</v>
      </c>
      <c r="D26" s="203">
        <v>27984355</v>
      </c>
      <c r="E26" s="193">
        <v>27984355</v>
      </c>
      <c r="F26" s="193"/>
      <c r="G26" s="193"/>
      <c r="H26" s="193"/>
      <c r="I26" s="193"/>
      <c r="J26" s="193"/>
      <c r="K26" s="193"/>
      <c r="L26" s="193"/>
      <c r="M26" s="193"/>
      <c r="N26" s="204">
        <f t="shared" si="0"/>
        <v>62174596</v>
      </c>
      <c r="O26" s="192">
        <f>N26/N24</f>
        <v>0.15007143615737389</v>
      </c>
    </row>
    <row r="27" spans="1:19" ht="32.1" customHeight="1" x14ac:dyDescent="0.25">
      <c r="A27" s="21" t="s">
        <v>196</v>
      </c>
      <c r="B27" s="203">
        <v>9133656</v>
      </c>
      <c r="C27" s="203">
        <v>1</v>
      </c>
      <c r="D27" s="203"/>
      <c r="E27" s="190"/>
      <c r="F27" s="190"/>
      <c r="G27" s="190"/>
      <c r="H27" s="190"/>
      <c r="I27" s="190"/>
      <c r="J27" s="190"/>
      <c r="K27" s="190"/>
      <c r="L27" s="190"/>
      <c r="M27" s="190"/>
      <c r="N27" s="204">
        <f t="shared" si="0"/>
        <v>9133657</v>
      </c>
      <c r="O27" s="192">
        <v>1</v>
      </c>
    </row>
    <row r="28" spans="1:19" ht="32.1" customHeight="1" x14ac:dyDescent="0.25">
      <c r="A28" s="21" t="s">
        <v>197</v>
      </c>
      <c r="B28" s="203">
        <v>0</v>
      </c>
      <c r="C28" s="203">
        <v>0</v>
      </c>
      <c r="D28" s="203">
        <v>0</v>
      </c>
      <c r="E28" s="193">
        <v>0</v>
      </c>
      <c r="F28" s="193"/>
      <c r="G28" s="193"/>
      <c r="H28" s="193"/>
      <c r="I28" s="193"/>
      <c r="J28" s="193"/>
      <c r="K28" s="193"/>
      <c r="L28" s="193"/>
      <c r="M28" s="193"/>
      <c r="N28" s="204">
        <f t="shared" si="0"/>
        <v>0</v>
      </c>
      <c r="O28" s="192">
        <f>N28/N27</f>
        <v>0</v>
      </c>
    </row>
    <row r="29" spans="1:19" ht="32.1" customHeight="1" x14ac:dyDescent="0.25">
      <c r="A29" s="22" t="s">
        <v>34</v>
      </c>
      <c r="B29" s="203">
        <v>9133656</v>
      </c>
      <c r="C29" s="203">
        <v>0</v>
      </c>
      <c r="D29" s="203">
        <v>0</v>
      </c>
      <c r="E29" s="194">
        <v>0</v>
      </c>
      <c r="F29" s="194"/>
      <c r="G29" s="194"/>
      <c r="H29" s="194"/>
      <c r="I29" s="194"/>
      <c r="J29" s="194"/>
      <c r="K29" s="194"/>
      <c r="L29" s="194"/>
      <c r="M29" s="194"/>
      <c r="N29" s="205">
        <f t="shared" si="0"/>
        <v>9133656</v>
      </c>
      <c r="O29" s="195">
        <f>N29/N27</f>
        <v>0.99999989051482885</v>
      </c>
    </row>
    <row r="30" spans="1:19" s="23" customFormat="1" ht="16.5" customHeight="1" x14ac:dyDescent="0.2"/>
    <row r="31" spans="1:19" s="23" customFormat="1" ht="17.25" customHeight="1" x14ac:dyDescent="0.2"/>
    <row r="32" spans="1:19" ht="5.25" customHeight="1" thickBot="1" x14ac:dyDescent="0.3"/>
    <row r="33" spans="1:13" ht="48" customHeight="1" thickBot="1" x14ac:dyDescent="0.3">
      <c r="A33" s="489" t="s">
        <v>198</v>
      </c>
      <c r="B33" s="490"/>
      <c r="C33" s="490"/>
      <c r="D33" s="490"/>
      <c r="E33" s="490"/>
      <c r="F33" s="490"/>
      <c r="G33" s="490"/>
      <c r="H33" s="490"/>
      <c r="I33" s="491"/>
      <c r="J33" s="27"/>
    </row>
    <row r="34" spans="1:13" ht="50.25" customHeight="1" thickBot="1" x14ac:dyDescent="0.3">
      <c r="A34" s="36" t="s">
        <v>199</v>
      </c>
      <c r="B34" s="492" t="str">
        <f>+B12</f>
        <v>Implementar 1 plan de fortalecimiento de la gestión de conocimiento e innovación alineado con la apuesta distrital</v>
      </c>
      <c r="C34" s="493"/>
      <c r="D34" s="493"/>
      <c r="E34" s="493"/>
      <c r="F34" s="493"/>
      <c r="G34" s="493"/>
      <c r="H34" s="493"/>
      <c r="I34" s="494"/>
      <c r="J34" s="25"/>
      <c r="M34" s="179"/>
    </row>
    <row r="35" spans="1:13" ht="18.75" customHeight="1" thickBot="1" x14ac:dyDescent="0.3">
      <c r="A35" s="509" t="s">
        <v>39</v>
      </c>
      <c r="B35" s="83">
        <v>2024</v>
      </c>
      <c r="C35" s="83">
        <v>2025</v>
      </c>
      <c r="D35" s="83">
        <v>2026</v>
      </c>
      <c r="E35" s="83">
        <v>2027</v>
      </c>
      <c r="F35" s="83" t="s">
        <v>200</v>
      </c>
      <c r="G35" s="511" t="s">
        <v>41</v>
      </c>
      <c r="H35" s="511" t="s">
        <v>309</v>
      </c>
      <c r="I35" s="511"/>
      <c r="J35" s="25"/>
      <c r="M35" s="179"/>
    </row>
    <row r="36" spans="1:13" ht="50.25" customHeight="1" thickBot="1" x14ac:dyDescent="0.3">
      <c r="A36" s="510"/>
      <c r="B36" s="234">
        <v>0.25</v>
      </c>
      <c r="C36" s="234">
        <v>0.25</v>
      </c>
      <c r="D36" s="234">
        <v>0.25</v>
      </c>
      <c r="E36" s="234">
        <v>0.25</v>
      </c>
      <c r="F36" s="235">
        <f>+B36+C36+D36+E36</f>
        <v>1</v>
      </c>
      <c r="G36" s="511"/>
      <c r="H36" s="511"/>
      <c r="I36" s="511"/>
      <c r="J36" s="25"/>
      <c r="M36" s="180"/>
    </row>
    <row r="37" spans="1:13" ht="52.5" customHeight="1" thickBot="1" x14ac:dyDescent="0.3">
      <c r="A37" s="37" t="s">
        <v>43</v>
      </c>
      <c r="B37" s="495">
        <v>0.05</v>
      </c>
      <c r="C37" s="496"/>
      <c r="D37" s="502" t="s">
        <v>202</v>
      </c>
      <c r="E37" s="503"/>
      <c r="F37" s="503"/>
      <c r="G37" s="503"/>
      <c r="H37" s="503"/>
      <c r="I37" s="504"/>
    </row>
    <row r="38" spans="1:13" s="26" customFormat="1" ht="48" customHeight="1" x14ac:dyDescent="0.25">
      <c r="A38" s="509" t="s">
        <v>203</v>
      </c>
      <c r="B38" s="37" t="s">
        <v>204</v>
      </c>
      <c r="C38" s="36" t="s">
        <v>87</v>
      </c>
      <c r="D38" s="487" t="s">
        <v>89</v>
      </c>
      <c r="E38" s="488"/>
      <c r="F38" s="487" t="s">
        <v>91</v>
      </c>
      <c r="G38" s="488"/>
      <c r="H38" s="38" t="s">
        <v>93</v>
      </c>
      <c r="I38" s="40" t="s">
        <v>94</v>
      </c>
      <c r="M38" s="181"/>
    </row>
    <row r="39" spans="1:13" ht="91.5" customHeight="1" x14ac:dyDescent="0.25">
      <c r="A39" s="510"/>
      <c r="B39" s="218">
        <v>0</v>
      </c>
      <c r="C39" s="236">
        <v>0</v>
      </c>
      <c r="D39" s="497" t="s">
        <v>282</v>
      </c>
      <c r="E39" s="498"/>
      <c r="F39" s="497" t="s">
        <v>282</v>
      </c>
      <c r="G39" s="498"/>
      <c r="H39" s="188" t="s">
        <v>207</v>
      </c>
      <c r="I39" s="29" t="s">
        <v>282</v>
      </c>
      <c r="M39" s="179"/>
    </row>
    <row r="40" spans="1:13" s="26" customFormat="1" ht="54" customHeight="1" x14ac:dyDescent="0.25">
      <c r="A40" s="509" t="s">
        <v>209</v>
      </c>
      <c r="B40" s="219" t="s">
        <v>204</v>
      </c>
      <c r="C40" s="237" t="s">
        <v>87</v>
      </c>
      <c r="D40" s="487" t="s">
        <v>89</v>
      </c>
      <c r="E40" s="488"/>
      <c r="F40" s="487" t="s">
        <v>91</v>
      </c>
      <c r="G40" s="488"/>
      <c r="H40" s="38" t="s">
        <v>93</v>
      </c>
      <c r="I40" s="40" t="s">
        <v>94</v>
      </c>
    </row>
    <row r="41" spans="1:13" ht="334.5" customHeight="1" x14ac:dyDescent="0.25">
      <c r="A41" s="510"/>
      <c r="B41" s="220">
        <v>0.15</v>
      </c>
      <c r="C41" s="220">
        <v>0.15</v>
      </c>
      <c r="D41" s="499" t="s">
        <v>310</v>
      </c>
      <c r="E41" s="500"/>
      <c r="F41" s="505" t="s">
        <v>311</v>
      </c>
      <c r="G41" s="506"/>
      <c r="H41" s="188" t="s">
        <v>207</v>
      </c>
      <c r="I41" s="285" t="s">
        <v>312</v>
      </c>
    </row>
    <row r="42" spans="1:13" s="26" customFormat="1" ht="45" customHeight="1" x14ac:dyDescent="0.25">
      <c r="A42" s="509" t="s">
        <v>213</v>
      </c>
      <c r="B42" s="219" t="s">
        <v>204</v>
      </c>
      <c r="C42" s="237" t="s">
        <v>87</v>
      </c>
      <c r="D42" s="487" t="s">
        <v>89</v>
      </c>
      <c r="E42" s="488"/>
      <c r="F42" s="487" t="s">
        <v>91</v>
      </c>
      <c r="G42" s="488"/>
      <c r="H42" s="38" t="s">
        <v>93</v>
      </c>
      <c r="I42" s="40" t="s">
        <v>94</v>
      </c>
    </row>
    <row r="43" spans="1:13" ht="374.25" customHeight="1" x14ac:dyDescent="0.25">
      <c r="A43" s="510"/>
      <c r="B43" s="220">
        <v>0.19</v>
      </c>
      <c r="C43" s="220">
        <v>0.19</v>
      </c>
      <c r="D43" s="507" t="s">
        <v>313</v>
      </c>
      <c r="E43" s="508"/>
      <c r="F43" s="505" t="s">
        <v>314</v>
      </c>
      <c r="G43" s="506"/>
      <c r="H43" s="188" t="s">
        <v>207</v>
      </c>
      <c r="I43" s="285" t="s">
        <v>315</v>
      </c>
    </row>
    <row r="44" spans="1:13" s="26" customFormat="1" ht="44.25" customHeight="1" thickBot="1" x14ac:dyDescent="0.3">
      <c r="A44" s="509" t="s">
        <v>218</v>
      </c>
      <c r="B44" s="219" t="s">
        <v>204</v>
      </c>
      <c r="C44" s="219" t="s">
        <v>87</v>
      </c>
      <c r="D44" s="487" t="s">
        <v>89</v>
      </c>
      <c r="E44" s="488"/>
      <c r="F44" s="487" t="s">
        <v>91</v>
      </c>
      <c r="G44" s="488"/>
      <c r="H44" s="38" t="s">
        <v>93</v>
      </c>
      <c r="I44" s="38" t="s">
        <v>94</v>
      </c>
    </row>
    <row r="45" spans="1:13" ht="305.25" customHeight="1" thickBot="1" x14ac:dyDescent="0.3">
      <c r="A45" s="510"/>
      <c r="B45" s="220">
        <v>0.14000000000000001</v>
      </c>
      <c r="C45" s="220">
        <v>0.14000000000000001</v>
      </c>
      <c r="D45" s="553" t="s">
        <v>316</v>
      </c>
      <c r="E45" s="554"/>
      <c r="F45" s="555" t="s">
        <v>317</v>
      </c>
      <c r="G45" s="556"/>
      <c r="H45" s="188" t="s">
        <v>207</v>
      </c>
      <c r="I45" s="350" t="s">
        <v>318</v>
      </c>
    </row>
    <row r="46" spans="1:13" s="26" customFormat="1" ht="47.25" customHeight="1" thickBot="1" x14ac:dyDescent="0.3">
      <c r="A46" s="509" t="s">
        <v>223</v>
      </c>
      <c r="B46" s="219" t="s">
        <v>204</v>
      </c>
      <c r="C46" s="237" t="s">
        <v>87</v>
      </c>
      <c r="D46" s="487" t="s">
        <v>89</v>
      </c>
      <c r="E46" s="488"/>
      <c r="F46" s="487" t="s">
        <v>91</v>
      </c>
      <c r="G46" s="488"/>
      <c r="H46" s="38" t="s">
        <v>93</v>
      </c>
      <c r="I46" s="40" t="s">
        <v>94</v>
      </c>
    </row>
    <row r="47" spans="1:13" ht="75.75" customHeight="1" thickBot="1" x14ac:dyDescent="0.3">
      <c r="A47" s="510"/>
      <c r="B47" s="220">
        <v>0.04</v>
      </c>
      <c r="C47" s="236"/>
      <c r="D47" s="417"/>
      <c r="E47" s="418"/>
      <c r="F47" s="417"/>
      <c r="G47" s="418"/>
      <c r="H47" s="28"/>
      <c r="I47" s="30"/>
    </row>
    <row r="48" spans="1:13" s="26" customFormat="1" ht="52.5" customHeight="1" thickBot="1" x14ac:dyDescent="0.3">
      <c r="A48" s="509" t="s">
        <v>224</v>
      </c>
      <c r="B48" s="219" t="s">
        <v>204</v>
      </c>
      <c r="C48" s="237" t="s">
        <v>87</v>
      </c>
      <c r="D48" s="487" t="s">
        <v>89</v>
      </c>
      <c r="E48" s="488"/>
      <c r="F48" s="487" t="s">
        <v>91</v>
      </c>
      <c r="G48" s="488"/>
      <c r="H48" s="38" t="s">
        <v>93</v>
      </c>
      <c r="I48" s="40" t="s">
        <v>94</v>
      </c>
    </row>
    <row r="49" spans="1:9" ht="120.75" customHeight="1" thickBot="1" x14ac:dyDescent="0.3">
      <c r="A49" s="510"/>
      <c r="B49" s="220">
        <v>0.04</v>
      </c>
      <c r="C49" s="238"/>
      <c r="D49" s="417"/>
      <c r="E49" s="418"/>
      <c r="F49" s="417"/>
      <c r="G49" s="418"/>
      <c r="H49" s="28"/>
      <c r="I49" s="30"/>
    </row>
    <row r="50" spans="1:9" ht="35.1" customHeight="1" thickBot="1" x14ac:dyDescent="0.3">
      <c r="A50" s="509" t="s">
        <v>225</v>
      </c>
      <c r="B50" s="221" t="s">
        <v>204</v>
      </c>
      <c r="C50" s="239" t="s">
        <v>87</v>
      </c>
      <c r="D50" s="487" t="s">
        <v>89</v>
      </c>
      <c r="E50" s="488"/>
      <c r="F50" s="487" t="s">
        <v>91</v>
      </c>
      <c r="G50" s="488"/>
      <c r="H50" s="38" t="s">
        <v>93</v>
      </c>
      <c r="I50" s="40" t="s">
        <v>94</v>
      </c>
    </row>
    <row r="51" spans="1:9" ht="120.75" customHeight="1" thickBot="1" x14ac:dyDescent="0.3">
      <c r="A51" s="510"/>
      <c r="B51" s="220">
        <v>0.14000000000000001</v>
      </c>
      <c r="C51" s="238"/>
      <c r="D51" s="417"/>
      <c r="E51" s="514"/>
      <c r="F51" s="417"/>
      <c r="G51" s="418"/>
      <c r="H51" s="28"/>
      <c r="I51" s="30"/>
    </row>
    <row r="52" spans="1:9" ht="35.1" customHeight="1" thickBot="1" x14ac:dyDescent="0.3">
      <c r="A52" s="509" t="s">
        <v>226</v>
      </c>
      <c r="B52" s="221" t="s">
        <v>204</v>
      </c>
      <c r="C52" s="239" t="s">
        <v>87</v>
      </c>
      <c r="D52" s="487" t="s">
        <v>89</v>
      </c>
      <c r="E52" s="488"/>
      <c r="F52" s="487" t="s">
        <v>91</v>
      </c>
      <c r="G52" s="488"/>
      <c r="H52" s="38" t="s">
        <v>93</v>
      </c>
      <c r="I52" s="40" t="s">
        <v>94</v>
      </c>
    </row>
    <row r="53" spans="1:9" ht="120.75" customHeight="1" thickBot="1" x14ac:dyDescent="0.3">
      <c r="A53" s="510"/>
      <c r="B53" s="220">
        <v>0.04</v>
      </c>
      <c r="C53" s="238"/>
      <c r="D53" s="417"/>
      <c r="E53" s="514"/>
      <c r="F53" s="417"/>
      <c r="G53" s="418"/>
      <c r="H53" s="47"/>
      <c r="I53" s="30"/>
    </row>
    <row r="54" spans="1:9" ht="35.1" customHeight="1" thickBot="1" x14ac:dyDescent="0.3">
      <c r="A54" s="509" t="s">
        <v>227</v>
      </c>
      <c r="B54" s="221" t="s">
        <v>204</v>
      </c>
      <c r="C54" s="239" t="s">
        <v>87</v>
      </c>
      <c r="D54" s="487" t="s">
        <v>89</v>
      </c>
      <c r="E54" s="488"/>
      <c r="F54" s="487" t="s">
        <v>91</v>
      </c>
      <c r="G54" s="488"/>
      <c r="H54" s="38" t="s">
        <v>93</v>
      </c>
      <c r="I54" s="40" t="s">
        <v>94</v>
      </c>
    </row>
    <row r="55" spans="1:9" ht="120.75" customHeight="1" thickBot="1" x14ac:dyDescent="0.3">
      <c r="A55" s="510"/>
      <c r="B55" s="220">
        <v>0.04</v>
      </c>
      <c r="C55" s="238"/>
      <c r="D55" s="417"/>
      <c r="E55" s="418"/>
      <c r="F55" s="417"/>
      <c r="G55" s="418"/>
      <c r="H55" s="28"/>
      <c r="I55" s="28"/>
    </row>
    <row r="56" spans="1:9" ht="35.1" customHeight="1" thickBot="1" x14ac:dyDescent="0.3">
      <c r="A56" s="509" t="s">
        <v>228</v>
      </c>
      <c r="B56" s="221" t="s">
        <v>204</v>
      </c>
      <c r="C56" s="239" t="s">
        <v>87</v>
      </c>
      <c r="D56" s="487" t="s">
        <v>89</v>
      </c>
      <c r="E56" s="488"/>
      <c r="F56" s="487" t="s">
        <v>91</v>
      </c>
      <c r="G56" s="488"/>
      <c r="H56" s="38" t="s">
        <v>93</v>
      </c>
      <c r="I56" s="40" t="s">
        <v>94</v>
      </c>
    </row>
    <row r="57" spans="1:9" ht="120.75" customHeight="1" thickBot="1" x14ac:dyDescent="0.3">
      <c r="A57" s="510"/>
      <c r="B57" s="220">
        <v>0.14000000000000001</v>
      </c>
      <c r="C57" s="238"/>
      <c r="D57" s="417"/>
      <c r="E57" s="418"/>
      <c r="F57" s="417"/>
      <c r="G57" s="418"/>
      <c r="H57" s="28"/>
      <c r="I57" s="30"/>
    </row>
    <row r="58" spans="1:9" ht="35.1" customHeight="1" thickBot="1" x14ac:dyDescent="0.3">
      <c r="A58" s="509" t="s">
        <v>229</v>
      </c>
      <c r="B58" s="221" t="s">
        <v>204</v>
      </c>
      <c r="C58" s="239" t="s">
        <v>87</v>
      </c>
      <c r="D58" s="487" t="s">
        <v>89</v>
      </c>
      <c r="E58" s="488"/>
      <c r="F58" s="487" t="s">
        <v>91</v>
      </c>
      <c r="G58" s="488"/>
      <c r="H58" s="38" t="s">
        <v>93</v>
      </c>
      <c r="I58" s="40" t="s">
        <v>94</v>
      </c>
    </row>
    <row r="59" spans="1:9" ht="120.75" customHeight="1" thickBot="1" x14ac:dyDescent="0.3">
      <c r="A59" s="510"/>
      <c r="B59" s="220">
        <v>0.04</v>
      </c>
      <c r="C59" s="238"/>
      <c r="D59" s="417"/>
      <c r="E59" s="418"/>
      <c r="F59" s="514"/>
      <c r="G59" s="514"/>
      <c r="H59" s="28"/>
      <c r="I59" s="28"/>
    </row>
    <row r="60" spans="1:9" ht="35.1" customHeight="1" thickBot="1" x14ac:dyDescent="0.3">
      <c r="A60" s="509" t="s">
        <v>230</v>
      </c>
      <c r="B60" s="221" t="s">
        <v>204</v>
      </c>
      <c r="C60" s="239" t="s">
        <v>87</v>
      </c>
      <c r="D60" s="487" t="s">
        <v>89</v>
      </c>
      <c r="E60" s="488"/>
      <c r="F60" s="487" t="s">
        <v>91</v>
      </c>
      <c r="G60" s="488"/>
      <c r="H60" s="38" t="s">
        <v>93</v>
      </c>
      <c r="I60" s="40" t="s">
        <v>94</v>
      </c>
    </row>
    <row r="61" spans="1:9" ht="120.75" customHeight="1" thickBot="1" x14ac:dyDescent="0.3">
      <c r="A61" s="510"/>
      <c r="B61" s="220">
        <v>0.04</v>
      </c>
      <c r="C61" s="238"/>
      <c r="D61" s="417"/>
      <c r="E61" s="418"/>
      <c r="F61" s="417"/>
      <c r="G61" s="418"/>
      <c r="H61" s="28"/>
      <c r="I61" s="28"/>
    </row>
    <row r="62" spans="1:9" x14ac:dyDescent="0.25">
      <c r="B62" s="174">
        <f>+B47+B43+B41+B45+B49+B51+B53+B55+B57+B59+B61</f>
        <v>1.0000000000000002</v>
      </c>
    </row>
    <row r="64" spans="1:9" s="25" customFormat="1" ht="30" customHeight="1" x14ac:dyDescent="0.25">
      <c r="A64" s="1"/>
      <c r="B64" s="1"/>
      <c r="C64" s="1"/>
      <c r="D64" s="1"/>
      <c r="E64" s="1"/>
      <c r="F64" s="1"/>
      <c r="G64" s="1"/>
      <c r="H64" s="1"/>
      <c r="I64" s="1"/>
    </row>
    <row r="65" spans="1:9" ht="34.5" customHeight="1" x14ac:dyDescent="0.25">
      <c r="A65" s="430" t="s">
        <v>57</v>
      </c>
      <c r="B65" s="430"/>
      <c r="C65" s="430"/>
      <c r="D65" s="430"/>
      <c r="E65" s="430"/>
      <c r="F65" s="430"/>
      <c r="G65" s="430"/>
      <c r="H65" s="430"/>
      <c r="I65" s="430"/>
    </row>
    <row r="66" spans="1:9" ht="67.5" customHeight="1" x14ac:dyDescent="0.25">
      <c r="A66" s="41" t="s">
        <v>58</v>
      </c>
      <c r="B66" s="431" t="s">
        <v>319</v>
      </c>
      <c r="C66" s="432"/>
      <c r="D66" s="431" t="s">
        <v>320</v>
      </c>
      <c r="E66" s="432"/>
      <c r="F66" s="431" t="s">
        <v>321</v>
      </c>
      <c r="G66" s="432"/>
      <c r="H66" s="433"/>
      <c r="I66" s="432"/>
    </row>
    <row r="67" spans="1:9" ht="45.75" customHeight="1" x14ac:dyDescent="0.25">
      <c r="A67" s="41" t="s">
        <v>234</v>
      </c>
      <c r="B67" s="441" t="s">
        <v>296</v>
      </c>
      <c r="C67" s="442"/>
      <c r="D67" s="441">
        <v>0.02</v>
      </c>
      <c r="E67" s="442"/>
      <c r="F67" s="441" t="s">
        <v>296</v>
      </c>
      <c r="G67" s="442"/>
      <c r="H67" s="441"/>
      <c r="I67" s="442"/>
    </row>
    <row r="68" spans="1:9" ht="30" customHeight="1" x14ac:dyDescent="0.25">
      <c r="A68" s="415" t="s">
        <v>170</v>
      </c>
      <c r="B68" s="88" t="s">
        <v>85</v>
      </c>
      <c r="C68" s="88" t="s">
        <v>87</v>
      </c>
      <c r="D68" s="88" t="s">
        <v>85</v>
      </c>
      <c r="E68" s="88" t="s">
        <v>87</v>
      </c>
      <c r="F68" s="88" t="s">
        <v>85</v>
      </c>
      <c r="G68" s="88" t="s">
        <v>87</v>
      </c>
      <c r="H68" s="88" t="s">
        <v>85</v>
      </c>
      <c r="I68" s="88" t="s">
        <v>87</v>
      </c>
    </row>
    <row r="69" spans="1:9" ht="30" customHeight="1" x14ac:dyDescent="0.25">
      <c r="A69" s="416"/>
      <c r="B69" s="222">
        <v>0</v>
      </c>
      <c r="C69" s="222">
        <v>0</v>
      </c>
      <c r="D69" s="222">
        <v>0</v>
      </c>
      <c r="E69" s="222">
        <v>0</v>
      </c>
      <c r="F69" s="222">
        <v>0</v>
      </c>
      <c r="G69" s="222">
        <v>0</v>
      </c>
      <c r="H69" s="48"/>
      <c r="I69" s="43"/>
    </row>
    <row r="70" spans="1:9" ht="71.25" customHeight="1" x14ac:dyDescent="0.25">
      <c r="A70" s="41" t="s">
        <v>235</v>
      </c>
      <c r="B70" s="543" t="s">
        <v>297</v>
      </c>
      <c r="C70" s="544"/>
      <c r="D70" s="543" t="s">
        <v>297</v>
      </c>
      <c r="E70" s="544"/>
      <c r="F70" s="543" t="s">
        <v>297</v>
      </c>
      <c r="G70" s="544"/>
      <c r="H70" s="438"/>
      <c r="I70" s="439"/>
    </row>
    <row r="71" spans="1:9" ht="66" customHeight="1" x14ac:dyDescent="0.25">
      <c r="A71" s="41" t="s">
        <v>238</v>
      </c>
      <c r="B71" s="481" t="s">
        <v>240</v>
      </c>
      <c r="C71" s="482"/>
      <c r="D71" s="481" t="s">
        <v>240</v>
      </c>
      <c r="E71" s="482"/>
      <c r="F71" s="481" t="s">
        <v>240</v>
      </c>
      <c r="G71" s="482"/>
      <c r="H71" s="485"/>
      <c r="I71" s="486"/>
    </row>
    <row r="72" spans="1:9" ht="30.75" customHeight="1" x14ac:dyDescent="0.25">
      <c r="A72" s="415" t="s">
        <v>171</v>
      </c>
      <c r="B72" s="88" t="s">
        <v>85</v>
      </c>
      <c r="C72" s="88" t="s">
        <v>87</v>
      </c>
      <c r="D72" s="88" t="s">
        <v>85</v>
      </c>
      <c r="E72" s="88" t="s">
        <v>87</v>
      </c>
      <c r="F72" s="88" t="s">
        <v>85</v>
      </c>
      <c r="G72" s="88" t="s">
        <v>87</v>
      </c>
      <c r="H72" s="88" t="s">
        <v>85</v>
      </c>
      <c r="I72" s="88" t="s">
        <v>87</v>
      </c>
    </row>
    <row r="73" spans="1:9" ht="30.75" customHeight="1" x14ac:dyDescent="0.25">
      <c r="A73" s="416"/>
      <c r="B73" s="222">
        <v>0.5</v>
      </c>
      <c r="C73" s="222">
        <v>0.5</v>
      </c>
      <c r="D73" s="222">
        <v>0</v>
      </c>
      <c r="E73" s="222">
        <v>0</v>
      </c>
      <c r="F73" s="222">
        <v>0</v>
      </c>
      <c r="G73" s="222">
        <v>0</v>
      </c>
      <c r="H73" s="48"/>
      <c r="I73" s="44"/>
    </row>
    <row r="74" spans="1:9" ht="397.5" customHeight="1" x14ac:dyDescent="0.25">
      <c r="A74" s="41" t="s">
        <v>235</v>
      </c>
      <c r="B74" s="515" t="s">
        <v>322</v>
      </c>
      <c r="C74" s="516"/>
      <c r="D74" s="543" t="s">
        <v>298</v>
      </c>
      <c r="E74" s="544"/>
      <c r="F74" s="543" t="s">
        <v>298</v>
      </c>
      <c r="G74" s="544"/>
      <c r="H74" s="483"/>
      <c r="I74" s="484"/>
    </row>
    <row r="75" spans="1:9" ht="86.45" customHeight="1" x14ac:dyDescent="0.25">
      <c r="A75" s="41" t="s">
        <v>238</v>
      </c>
      <c r="B75" s="422" t="s">
        <v>323</v>
      </c>
      <c r="C75" s="423"/>
      <c r="D75" s="481" t="s">
        <v>240</v>
      </c>
      <c r="E75" s="482"/>
      <c r="F75" s="481" t="s">
        <v>240</v>
      </c>
      <c r="G75" s="482"/>
      <c r="H75" s="485"/>
      <c r="I75" s="486"/>
    </row>
    <row r="76" spans="1:9" ht="30.75" customHeight="1" x14ac:dyDescent="0.25">
      <c r="A76" s="415" t="s">
        <v>172</v>
      </c>
      <c r="B76" s="88" t="s">
        <v>85</v>
      </c>
      <c r="C76" s="88" t="s">
        <v>87</v>
      </c>
      <c r="D76" s="88" t="s">
        <v>85</v>
      </c>
      <c r="E76" s="88" t="s">
        <v>87</v>
      </c>
      <c r="F76" s="88" t="s">
        <v>85</v>
      </c>
      <c r="G76" s="88" t="s">
        <v>87</v>
      </c>
      <c r="H76" s="88" t="s">
        <v>85</v>
      </c>
      <c r="I76" s="88" t="s">
        <v>87</v>
      </c>
    </row>
    <row r="77" spans="1:9" ht="30.75" customHeight="1" x14ac:dyDescent="0.25">
      <c r="A77" s="416"/>
      <c r="B77" s="222">
        <v>0.5</v>
      </c>
      <c r="C77" s="222">
        <v>0.5</v>
      </c>
      <c r="D77" s="222">
        <v>9.9999999999999992E-2</v>
      </c>
      <c r="E77" s="222">
        <v>9.9999999999999992E-2</v>
      </c>
      <c r="F77" s="222">
        <v>0</v>
      </c>
      <c r="G77" s="222">
        <v>0</v>
      </c>
      <c r="H77" s="48"/>
      <c r="I77" s="44"/>
    </row>
    <row r="78" spans="1:9" ht="383.25" customHeight="1" x14ac:dyDescent="0.25">
      <c r="A78" s="41" t="s">
        <v>235</v>
      </c>
      <c r="B78" s="515" t="s">
        <v>324</v>
      </c>
      <c r="C78" s="516"/>
      <c r="D78" s="517" t="s">
        <v>325</v>
      </c>
      <c r="E78" s="518"/>
      <c r="F78" s="543" t="s">
        <v>301</v>
      </c>
      <c r="G78" s="544"/>
      <c r="H78" s="485"/>
      <c r="I78" s="486"/>
    </row>
    <row r="79" spans="1:9" ht="131.25" customHeight="1" x14ac:dyDescent="0.25">
      <c r="A79" s="41" t="s">
        <v>238</v>
      </c>
      <c r="B79" s="481" t="s">
        <v>326</v>
      </c>
      <c r="C79" s="482"/>
      <c r="D79" s="481" t="s">
        <v>327</v>
      </c>
      <c r="E79" s="482"/>
      <c r="F79" s="481" t="s">
        <v>240</v>
      </c>
      <c r="G79" s="482"/>
      <c r="H79" s="485"/>
      <c r="I79" s="486"/>
    </row>
    <row r="80" spans="1:9" ht="30.75" customHeight="1" x14ac:dyDescent="0.25">
      <c r="A80" s="415" t="s">
        <v>173</v>
      </c>
      <c r="B80" s="88" t="s">
        <v>85</v>
      </c>
      <c r="C80" s="88" t="s">
        <v>87</v>
      </c>
      <c r="D80" s="88" t="s">
        <v>85</v>
      </c>
      <c r="E80" s="88" t="s">
        <v>87</v>
      </c>
      <c r="F80" s="88" t="s">
        <v>85</v>
      </c>
      <c r="G80" s="88" t="s">
        <v>87</v>
      </c>
      <c r="H80" s="88" t="s">
        <v>85</v>
      </c>
      <c r="I80" s="88" t="s">
        <v>87</v>
      </c>
    </row>
    <row r="81" spans="1:9" ht="30.75" customHeight="1" x14ac:dyDescent="0.25">
      <c r="A81" s="416"/>
      <c r="B81" s="222">
        <v>0</v>
      </c>
      <c r="C81" s="222">
        <v>0</v>
      </c>
      <c r="D81" s="222">
        <v>9.9999999999999992E-2</v>
      </c>
      <c r="E81" s="222">
        <v>9.9999999999999992E-2</v>
      </c>
      <c r="F81" s="222">
        <v>0.33333333333333337</v>
      </c>
      <c r="G81" s="222">
        <v>0.33333333333333337</v>
      </c>
      <c r="H81" s="48"/>
      <c r="I81" s="44"/>
    </row>
    <row r="82" spans="1:9" ht="381" customHeight="1" x14ac:dyDescent="0.25">
      <c r="A82" s="41" t="s">
        <v>235</v>
      </c>
      <c r="B82" s="517" t="s">
        <v>328</v>
      </c>
      <c r="C82" s="518"/>
      <c r="D82" s="548" t="s">
        <v>329</v>
      </c>
      <c r="E82" s="549"/>
      <c r="F82" s="550" t="s">
        <v>330</v>
      </c>
      <c r="G82" s="551"/>
      <c r="H82" s="485"/>
      <c r="I82" s="486"/>
    </row>
    <row r="83" spans="1:9" ht="88.15" customHeight="1" x14ac:dyDescent="0.25">
      <c r="A83" s="41" t="s">
        <v>238</v>
      </c>
      <c r="B83" s="552" t="s">
        <v>331</v>
      </c>
      <c r="C83" s="518"/>
      <c r="D83" s="422" t="s">
        <v>332</v>
      </c>
      <c r="E83" s="423"/>
      <c r="F83" s="422" t="s">
        <v>333</v>
      </c>
      <c r="G83" s="423"/>
      <c r="H83" s="485"/>
      <c r="I83" s="486"/>
    </row>
    <row r="84" spans="1:9" ht="30" customHeight="1" x14ac:dyDescent="0.25">
      <c r="A84" s="415" t="s">
        <v>176</v>
      </c>
      <c r="B84" s="88" t="s">
        <v>85</v>
      </c>
      <c r="C84" s="88" t="s">
        <v>87</v>
      </c>
      <c r="D84" s="88" t="s">
        <v>85</v>
      </c>
      <c r="E84" s="88" t="s">
        <v>87</v>
      </c>
      <c r="F84" s="88" t="s">
        <v>85</v>
      </c>
      <c r="G84" s="88" t="s">
        <v>87</v>
      </c>
      <c r="H84" s="88" t="s">
        <v>85</v>
      </c>
      <c r="I84" s="88" t="s">
        <v>87</v>
      </c>
    </row>
    <row r="85" spans="1:9" ht="30" customHeight="1" x14ac:dyDescent="0.25">
      <c r="A85" s="416"/>
      <c r="B85" s="222">
        <v>0</v>
      </c>
      <c r="C85" s="43"/>
      <c r="D85" s="222">
        <v>9.9999999999999992E-2</v>
      </c>
      <c r="E85" s="222"/>
      <c r="F85" s="222">
        <v>0</v>
      </c>
      <c r="G85" s="222"/>
      <c r="H85" s="48"/>
      <c r="I85" s="44"/>
    </row>
    <row r="86" spans="1:9" ht="80.25" customHeight="1" x14ac:dyDescent="0.25">
      <c r="A86" s="41" t="s">
        <v>235</v>
      </c>
      <c r="B86" s="426"/>
      <c r="C86" s="426"/>
      <c r="D86" s="426"/>
      <c r="E86" s="426"/>
      <c r="F86" s="426"/>
      <c r="G86" s="426"/>
      <c r="H86" s="426"/>
      <c r="I86" s="426"/>
    </row>
    <row r="87" spans="1:9" ht="54" customHeight="1" x14ac:dyDescent="0.25">
      <c r="A87" s="41" t="s">
        <v>238</v>
      </c>
      <c r="B87" s="419"/>
      <c r="C87" s="420"/>
      <c r="D87" s="419"/>
      <c r="E87" s="420"/>
      <c r="F87" s="419"/>
      <c r="G87" s="420"/>
      <c r="H87" s="419"/>
      <c r="I87" s="420"/>
    </row>
    <row r="88" spans="1:9" ht="29.25" customHeight="1" x14ac:dyDescent="0.25">
      <c r="A88" s="415" t="s">
        <v>177</v>
      </c>
      <c r="B88" s="88" t="s">
        <v>85</v>
      </c>
      <c r="C88" s="88" t="s">
        <v>87</v>
      </c>
      <c r="D88" s="88" t="s">
        <v>85</v>
      </c>
      <c r="E88" s="88" t="s">
        <v>87</v>
      </c>
      <c r="F88" s="88" t="s">
        <v>85</v>
      </c>
      <c r="G88" s="88" t="s">
        <v>87</v>
      </c>
      <c r="H88" s="88" t="s">
        <v>85</v>
      </c>
      <c r="I88" s="88" t="s">
        <v>87</v>
      </c>
    </row>
    <row r="89" spans="1:9" ht="29.25" customHeight="1" x14ac:dyDescent="0.25">
      <c r="A89" s="416"/>
      <c r="B89" s="222">
        <v>0</v>
      </c>
      <c r="C89" s="43"/>
      <c r="D89" s="222">
        <v>9.9999999999999992E-2</v>
      </c>
      <c r="E89" s="222"/>
      <c r="F89" s="222">
        <v>0</v>
      </c>
      <c r="G89" s="222"/>
      <c r="H89" s="48"/>
      <c r="I89" s="44"/>
    </row>
    <row r="90" spans="1:9" ht="80.25" customHeight="1" x14ac:dyDescent="0.25">
      <c r="A90" s="41" t="s">
        <v>235</v>
      </c>
      <c r="B90" s="421"/>
      <c r="C90" s="421"/>
      <c r="D90" s="421"/>
      <c r="E90" s="421"/>
      <c r="F90" s="421"/>
      <c r="G90" s="421"/>
      <c r="H90" s="421"/>
      <c r="I90" s="421"/>
    </row>
    <row r="91" spans="1:9" ht="48" customHeight="1" x14ac:dyDescent="0.25">
      <c r="A91" s="41" t="s">
        <v>238</v>
      </c>
      <c r="B91" s="419"/>
      <c r="C91" s="420"/>
      <c r="D91" s="419"/>
      <c r="E91" s="420"/>
      <c r="F91" s="419"/>
      <c r="G91" s="420"/>
      <c r="H91" s="419"/>
      <c r="I91" s="420"/>
    </row>
    <row r="92" spans="1:9" ht="24.95" customHeight="1" x14ac:dyDescent="0.25">
      <c r="A92" s="415" t="s">
        <v>178</v>
      </c>
      <c r="B92" s="88" t="s">
        <v>85</v>
      </c>
      <c r="C92" s="88" t="s">
        <v>87</v>
      </c>
      <c r="D92" s="88" t="s">
        <v>85</v>
      </c>
      <c r="E92" s="88" t="s">
        <v>87</v>
      </c>
      <c r="F92" s="88" t="s">
        <v>85</v>
      </c>
      <c r="G92" s="88" t="s">
        <v>87</v>
      </c>
      <c r="H92" s="88" t="s">
        <v>85</v>
      </c>
      <c r="I92" s="88" t="s">
        <v>87</v>
      </c>
    </row>
    <row r="93" spans="1:9" ht="24.95" customHeight="1" x14ac:dyDescent="0.25">
      <c r="A93" s="416"/>
      <c r="B93" s="222">
        <v>0</v>
      </c>
      <c r="C93" s="43"/>
      <c r="D93" s="222">
        <v>9.9999999999999992E-2</v>
      </c>
      <c r="E93" s="222"/>
      <c r="F93" s="222">
        <v>0.33333333333333337</v>
      </c>
      <c r="G93" s="222"/>
      <c r="H93" s="48"/>
      <c r="I93" s="44"/>
    </row>
    <row r="94" spans="1:9" ht="80.25" customHeight="1" x14ac:dyDescent="0.25">
      <c r="A94" s="41" t="s">
        <v>235</v>
      </c>
      <c r="B94" s="421"/>
      <c r="C94" s="421"/>
      <c r="D94" s="421"/>
      <c r="E94" s="421"/>
      <c r="F94" s="421"/>
      <c r="G94" s="421"/>
      <c r="H94" s="421"/>
      <c r="I94" s="421"/>
    </row>
    <row r="95" spans="1:9" ht="55.9" customHeight="1" x14ac:dyDescent="0.25">
      <c r="A95" s="41" t="s">
        <v>238</v>
      </c>
      <c r="B95" s="419"/>
      <c r="C95" s="420"/>
      <c r="D95" s="419"/>
      <c r="E95" s="420"/>
      <c r="F95" s="419"/>
      <c r="G95" s="420"/>
      <c r="H95" s="419"/>
      <c r="I95" s="420"/>
    </row>
    <row r="96" spans="1:9" ht="24.95" customHeight="1" x14ac:dyDescent="0.25">
      <c r="A96" s="415" t="s">
        <v>179</v>
      </c>
      <c r="B96" s="88" t="s">
        <v>85</v>
      </c>
      <c r="C96" s="88" t="s">
        <v>87</v>
      </c>
      <c r="D96" s="88" t="s">
        <v>85</v>
      </c>
      <c r="E96" s="88" t="s">
        <v>87</v>
      </c>
      <c r="F96" s="88" t="s">
        <v>85</v>
      </c>
      <c r="G96" s="88" t="s">
        <v>87</v>
      </c>
      <c r="H96" s="88" t="s">
        <v>85</v>
      </c>
      <c r="I96" s="88" t="s">
        <v>87</v>
      </c>
    </row>
    <row r="97" spans="1:9" ht="24.95" customHeight="1" x14ac:dyDescent="0.25">
      <c r="A97" s="416"/>
      <c r="B97" s="222">
        <v>0</v>
      </c>
      <c r="C97" s="43"/>
      <c r="D97" s="222">
        <v>9.9999999999999992E-2</v>
      </c>
      <c r="E97" s="222"/>
      <c r="F97" s="222">
        <v>0</v>
      </c>
      <c r="G97" s="222"/>
      <c r="H97" s="48"/>
      <c r="I97" s="44"/>
    </row>
    <row r="98" spans="1:9" ht="80.25" customHeight="1" x14ac:dyDescent="0.25">
      <c r="A98" s="41" t="s">
        <v>235</v>
      </c>
      <c r="B98" s="421"/>
      <c r="C98" s="421"/>
      <c r="D98" s="421"/>
      <c r="E98" s="421"/>
      <c r="F98" s="421"/>
      <c r="G98" s="421"/>
      <c r="H98" s="421"/>
      <c r="I98" s="421"/>
    </row>
    <row r="99" spans="1:9" ht="61.9" customHeight="1" x14ac:dyDescent="0.25">
      <c r="A99" s="41" t="s">
        <v>238</v>
      </c>
      <c r="B99" s="419"/>
      <c r="C99" s="420"/>
      <c r="D99" s="419"/>
      <c r="E99" s="420"/>
      <c r="F99" s="419"/>
      <c r="G99" s="420"/>
      <c r="H99" s="419"/>
      <c r="I99" s="420"/>
    </row>
    <row r="100" spans="1:9" ht="24.95" customHeight="1" x14ac:dyDescent="0.25">
      <c r="A100" s="415" t="s">
        <v>181</v>
      </c>
      <c r="B100" s="88" t="s">
        <v>85</v>
      </c>
      <c r="C100" s="88" t="s">
        <v>87</v>
      </c>
      <c r="D100" s="88" t="s">
        <v>85</v>
      </c>
      <c r="E100" s="88" t="s">
        <v>87</v>
      </c>
      <c r="F100" s="88" t="s">
        <v>85</v>
      </c>
      <c r="G100" s="88" t="s">
        <v>87</v>
      </c>
      <c r="H100" s="88" t="s">
        <v>85</v>
      </c>
      <c r="I100" s="88" t="s">
        <v>87</v>
      </c>
    </row>
    <row r="101" spans="1:9" ht="24.95" customHeight="1" x14ac:dyDescent="0.25">
      <c r="A101" s="416"/>
      <c r="B101" s="222">
        <v>0</v>
      </c>
      <c r="C101" s="43"/>
      <c r="D101" s="222">
        <v>9.9999999999999992E-2</v>
      </c>
      <c r="E101" s="222"/>
      <c r="F101" s="222">
        <v>0</v>
      </c>
      <c r="G101" s="222"/>
      <c r="H101" s="48"/>
      <c r="I101" s="44"/>
    </row>
    <row r="102" spans="1:9" ht="80.25" customHeight="1" x14ac:dyDescent="0.25">
      <c r="A102" s="41" t="s">
        <v>235</v>
      </c>
      <c r="B102" s="421"/>
      <c r="C102" s="421"/>
      <c r="D102" s="421"/>
      <c r="E102" s="421"/>
      <c r="F102" s="421"/>
      <c r="G102" s="421"/>
      <c r="H102" s="421"/>
      <c r="I102" s="421"/>
    </row>
    <row r="103" spans="1:9" ht="63.6" customHeight="1" x14ac:dyDescent="0.25">
      <c r="A103" s="41" t="s">
        <v>238</v>
      </c>
      <c r="B103" s="419"/>
      <c r="C103" s="420"/>
      <c r="D103" s="419"/>
      <c r="E103" s="420"/>
      <c r="F103" s="419"/>
      <c r="G103" s="420"/>
      <c r="H103" s="419"/>
      <c r="I103" s="420"/>
    </row>
    <row r="104" spans="1:9" ht="24.95" customHeight="1" x14ac:dyDescent="0.25">
      <c r="A104" s="415" t="s">
        <v>182</v>
      </c>
      <c r="B104" s="88" t="s">
        <v>85</v>
      </c>
      <c r="C104" s="88" t="s">
        <v>87</v>
      </c>
      <c r="D104" s="88" t="s">
        <v>85</v>
      </c>
      <c r="E104" s="88" t="s">
        <v>87</v>
      </c>
      <c r="F104" s="88" t="s">
        <v>85</v>
      </c>
      <c r="G104" s="88" t="s">
        <v>87</v>
      </c>
      <c r="H104" s="88" t="s">
        <v>85</v>
      </c>
      <c r="I104" s="88" t="s">
        <v>87</v>
      </c>
    </row>
    <row r="105" spans="1:9" ht="24.95" customHeight="1" x14ac:dyDescent="0.25">
      <c r="A105" s="416"/>
      <c r="B105" s="222">
        <v>0</v>
      </c>
      <c r="C105" s="43"/>
      <c r="D105" s="222">
        <v>9.9999999999999992E-2</v>
      </c>
      <c r="E105" s="222"/>
      <c r="F105" s="222">
        <v>0.33333333333333337</v>
      </c>
      <c r="G105" s="222"/>
      <c r="H105" s="48"/>
      <c r="I105" s="44"/>
    </row>
    <row r="106" spans="1:9" ht="80.25" customHeight="1" x14ac:dyDescent="0.25">
      <c r="A106" s="41" t="s">
        <v>235</v>
      </c>
      <c r="B106" s="421"/>
      <c r="C106" s="421"/>
      <c r="D106" s="421"/>
      <c r="E106" s="421"/>
      <c r="F106" s="421"/>
      <c r="G106" s="421"/>
      <c r="H106" s="421"/>
      <c r="I106" s="421"/>
    </row>
    <row r="107" spans="1:9" ht="54" customHeight="1" x14ac:dyDescent="0.25">
      <c r="A107" s="41" t="s">
        <v>238</v>
      </c>
      <c r="B107" s="419"/>
      <c r="C107" s="420"/>
      <c r="D107" s="419"/>
      <c r="E107" s="420"/>
      <c r="F107" s="419"/>
      <c r="G107" s="420"/>
      <c r="H107" s="419"/>
      <c r="I107" s="420"/>
    </row>
    <row r="108" spans="1:9" ht="24.95" customHeight="1" x14ac:dyDescent="0.25">
      <c r="A108" s="415" t="s">
        <v>183</v>
      </c>
      <c r="B108" s="88" t="s">
        <v>85</v>
      </c>
      <c r="C108" s="88" t="s">
        <v>87</v>
      </c>
      <c r="D108" s="88" t="s">
        <v>85</v>
      </c>
      <c r="E108" s="88" t="s">
        <v>87</v>
      </c>
      <c r="F108" s="88" t="s">
        <v>85</v>
      </c>
      <c r="G108" s="88" t="s">
        <v>87</v>
      </c>
      <c r="H108" s="88" t="s">
        <v>85</v>
      </c>
      <c r="I108" s="88" t="s">
        <v>87</v>
      </c>
    </row>
    <row r="109" spans="1:9" ht="24.95" customHeight="1" x14ac:dyDescent="0.25">
      <c r="A109" s="416"/>
      <c r="B109" s="222">
        <v>0</v>
      </c>
      <c r="C109" s="43"/>
      <c r="D109" s="222">
        <v>9.9999999999999992E-2</v>
      </c>
      <c r="E109" s="222"/>
      <c r="F109" s="222">
        <v>0</v>
      </c>
      <c r="G109" s="222"/>
      <c r="H109" s="48"/>
      <c r="I109" s="44"/>
    </row>
    <row r="110" spans="1:9" ht="80.25" customHeight="1" x14ac:dyDescent="0.25">
      <c r="A110" s="41" t="s">
        <v>235</v>
      </c>
      <c r="B110" s="421"/>
      <c r="C110" s="421"/>
      <c r="D110" s="421"/>
      <c r="E110" s="421"/>
      <c r="F110" s="421"/>
      <c r="G110" s="421"/>
      <c r="H110" s="421"/>
      <c r="I110" s="421"/>
    </row>
    <row r="111" spans="1:9" ht="63.6" customHeight="1" x14ac:dyDescent="0.25">
      <c r="A111" s="41" t="s">
        <v>238</v>
      </c>
      <c r="B111" s="419"/>
      <c r="C111" s="420"/>
      <c r="D111" s="419"/>
      <c r="E111" s="420"/>
      <c r="F111" s="419"/>
      <c r="G111" s="420"/>
      <c r="H111" s="419"/>
      <c r="I111" s="420"/>
    </row>
    <row r="112" spans="1:9" ht="24.95" customHeight="1" x14ac:dyDescent="0.25">
      <c r="A112" s="415" t="s">
        <v>184</v>
      </c>
      <c r="B112" s="88" t="s">
        <v>85</v>
      </c>
      <c r="C112" s="88" t="s">
        <v>87</v>
      </c>
      <c r="D112" s="88" t="s">
        <v>85</v>
      </c>
      <c r="E112" s="88" t="s">
        <v>87</v>
      </c>
      <c r="F112" s="88" t="s">
        <v>85</v>
      </c>
      <c r="G112" s="88" t="s">
        <v>87</v>
      </c>
      <c r="H112" s="88" t="s">
        <v>85</v>
      </c>
      <c r="I112" s="88" t="s">
        <v>87</v>
      </c>
    </row>
    <row r="113" spans="1:9" ht="24.95" customHeight="1" x14ac:dyDescent="0.25">
      <c r="A113" s="416"/>
      <c r="B113" s="222">
        <v>0</v>
      </c>
      <c r="C113" s="43"/>
      <c r="D113" s="222">
        <v>9.9999999999999992E-2</v>
      </c>
      <c r="E113" s="222"/>
      <c r="F113" s="222">
        <v>0</v>
      </c>
      <c r="G113" s="222"/>
      <c r="H113" s="163"/>
      <c r="I113" s="164"/>
    </row>
    <row r="114" spans="1:9" ht="80.25" customHeight="1" x14ac:dyDescent="0.25">
      <c r="A114" s="41" t="s">
        <v>235</v>
      </c>
      <c r="B114" s="519"/>
      <c r="C114" s="519"/>
      <c r="D114" s="519"/>
      <c r="E114" s="519"/>
      <c r="F114" s="519"/>
      <c r="G114" s="519"/>
      <c r="H114" s="519"/>
      <c r="I114" s="519"/>
    </row>
    <row r="115" spans="1:9" ht="60" customHeight="1" x14ac:dyDescent="0.25">
      <c r="A115" s="41" t="s">
        <v>238</v>
      </c>
      <c r="B115" s="419"/>
      <c r="C115" s="420"/>
      <c r="D115" s="419"/>
      <c r="E115" s="420"/>
      <c r="F115" s="419"/>
      <c r="G115" s="420"/>
      <c r="H115" s="419"/>
      <c r="I115" s="420"/>
    </row>
    <row r="116" spans="1:9" ht="16.5" x14ac:dyDescent="0.25">
      <c r="A116" s="42" t="s">
        <v>256</v>
      </c>
      <c r="B116" s="46">
        <f t="shared" ref="B116:I116" si="1">(B69+B73+B77+B81+B85+B89+B93+B97+B101+B105+B109+B113)</f>
        <v>1</v>
      </c>
      <c r="C116" s="46">
        <f t="shared" si="1"/>
        <v>1</v>
      </c>
      <c r="D116" s="46">
        <f t="shared" si="1"/>
        <v>0.99999999999999989</v>
      </c>
      <c r="E116" s="46">
        <f t="shared" si="1"/>
        <v>0.19999999999999998</v>
      </c>
      <c r="F116" s="46">
        <f t="shared" si="1"/>
        <v>1</v>
      </c>
      <c r="G116" s="46">
        <f t="shared" si="1"/>
        <v>0.33333333333333337</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5:C75" r:id="rId1" display="https://secretariadistritald-my.sharepoint.com/shared?id=%2Fsites%2FSeguimientoPlandeAccinProyectodeInversin8225%2FDocumentos%20compartidos%2F02%2E%20Febrero%202026%2FActividad%2004%2FTarea%201%20%2D%20Diagnostico%20de%20proyectos%20de%20innovaci%C3%B3n&amp;listurl=https%3A%2F%2Fsecretariadistritald%2Esharepoint%2Ecom%2Fsites%2FSeguimientoPlandeAccinProyectodeInversin8225%2FDocumentos%20compartidos" xr:uid="{3E53BC57-7D12-456D-ADF7-C65441F48EDF}"/>
    <hyperlink ref="D83:E83" r:id="rId2" display="https://secretariadistritald-my.sharepoint.com/shared?id=%2Fsites%2FSeguimientoPlandeAccinProyectodeInversin8225%2FDocumentos%20compartidos%2F04%2E%20Abril%202026%2FActividad%2004%2FTarea%202%20%2D%20Construir%20y%20actualizar%20mapa%20de%20conocimiento&amp;listurl=https%3A%2F%2Fsecretariadistritald%2Esharepoint%2Ecom%2Fsites%2FSeguimientoPlandeAccinProyectodeInversin8225%2FDocumentos%20compartidos&amp;viewid=d752019d%2D39d3%2D4d92%2D94c6%2D18fccd703545" xr:uid="{E4C887C8-02BA-4264-8752-1045D9AD7832}"/>
    <hyperlink ref="F83:G83" r:id="rId3" display="https://secretariadistritald-my.sharepoint.com/shared?id=%2Fsites%2FSeguimientoPlandeAccinProyectodeInversin8225%2FDocumentos%20compartidos%2F04%2E%20Abril%202026%2FActividad%2004%2FTarea%203%20%2D%20Medici%C3%B3n%20Trimestral%20de%20la%20pol%C3%ADtica%20de%20gesti%C3%B3n&amp;listurl=https%3A%2F%2Fsecretariadistritald%2Esharepoint%2Ecom%2Fsites%2FSeguimientoPlandeAccinProyectodeInversin8225%2FDocumentos%20compartidos&amp;viewid=d752019d%2D39d3%2D4d92%2D94c6%2D18fccd703545" xr:uid="{A70E6B29-EF0B-4F83-B7D4-FED3DA677C88}"/>
    <hyperlink ref="B83" r:id="rId4" display="https://secretariadistritald-my.sharepoint.com/shared?id=%2Fsites%2FSeguimientoPlandeAccinProyectodeInversin8225%2FDocumentos%20compartidos%2F04%2E%20Abril%202026%2FActividad%2004%2FTarea%201%20%2D%20Diagnostico%20de%20proyectos%20de%20innovaci%C3%B3n&amp;listurl=https%3A%2F%2Fsecretariadistritald%2Esharepoint%2Ecom%2Fsites%2FSeguimientoPlandeAccinProyectodeInversin8225%2FDocumentos%20compartidos&amp;viewid=d752019d%2D39d3%2D4d92%2D94c6%2D18fccd703545&amp;or=EXCEL%2DWEB%2EBODY%2ENT&amp;ct=1778605014351" xr:uid="{CB2C5C85-C5F5-4B4E-8A58-F73CFC2B7605}"/>
  </hyperlinks>
  <pageMargins left="0" right="0" top="0" bottom="0" header="0.31496062992125984" footer="0.31496062992125984"/>
  <pageSetup scale="10" orientation="landscape" r:id="rId5"/>
  <ignoredErrors>
    <ignoredError sqref="N24:N29" emptyCellReference="1"/>
  </ignoredErrors>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5F710-472A-45BB-B1C0-D4A35915FE37}">
  <sheetPr>
    <tabColor theme="5" tint="0.59999389629810485"/>
    <pageSetUpPr fitToPage="1"/>
  </sheetPr>
  <dimension ref="A1:S126"/>
  <sheetViews>
    <sheetView showGridLines="0" topLeftCell="A82" zoomScale="70" zoomScaleNormal="70" zoomScaleSheetLayoutView="80" zoomScalePageLayoutView="10" workbookViewId="0">
      <selection activeCell="D45" sqref="D45:E45"/>
    </sheetView>
  </sheetViews>
  <sheetFormatPr baseColWidth="10" defaultColWidth="10.85546875" defaultRowHeight="14.25" x14ac:dyDescent="0.25"/>
  <cols>
    <col min="1" max="1" width="49.7109375" style="1" customWidth="1"/>
    <col min="2" max="2" width="51.28515625" style="1" customWidth="1"/>
    <col min="3" max="3" width="41" style="1" customWidth="1"/>
    <col min="4" max="4" width="64" style="1" customWidth="1"/>
    <col min="5" max="5" width="59.5703125" style="1" customWidth="1"/>
    <col min="6" max="6" width="88.42578125" style="1" customWidth="1"/>
    <col min="7" max="7" width="68" style="1" customWidth="1"/>
    <col min="8" max="8" width="46.42578125" style="1" customWidth="1"/>
    <col min="9" max="9" width="93.425781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8" customFormat="1" ht="22.15" customHeight="1" thickBot="1" x14ac:dyDescent="0.3">
      <c r="A1" s="462"/>
      <c r="B1" s="443" t="s">
        <v>160</v>
      </c>
      <c r="C1" s="444"/>
      <c r="D1" s="444"/>
      <c r="E1" s="444"/>
      <c r="F1" s="444"/>
      <c r="G1" s="444"/>
      <c r="H1" s="444"/>
      <c r="I1" s="444"/>
      <c r="J1" s="444"/>
      <c r="K1" s="444"/>
      <c r="L1" s="445"/>
      <c r="M1" s="394" t="s">
        <v>161</v>
      </c>
      <c r="N1" s="395"/>
      <c r="O1" s="396"/>
    </row>
    <row r="2" spans="1:15" s="78" customFormat="1" ht="18" customHeight="1" thickBot="1" x14ac:dyDescent="0.3">
      <c r="A2" s="463"/>
      <c r="B2" s="446" t="s">
        <v>162</v>
      </c>
      <c r="C2" s="447"/>
      <c r="D2" s="447"/>
      <c r="E2" s="447"/>
      <c r="F2" s="447"/>
      <c r="G2" s="447"/>
      <c r="H2" s="447"/>
      <c r="I2" s="447"/>
      <c r="J2" s="447"/>
      <c r="K2" s="447"/>
      <c r="L2" s="448"/>
      <c r="M2" s="394" t="s">
        <v>163</v>
      </c>
      <c r="N2" s="395"/>
      <c r="O2" s="396"/>
    </row>
    <row r="3" spans="1:15" s="78" customFormat="1" ht="19.899999999999999" customHeight="1" thickBot="1" x14ac:dyDescent="0.3">
      <c r="A3" s="463"/>
      <c r="B3" s="446" t="s">
        <v>0</v>
      </c>
      <c r="C3" s="447"/>
      <c r="D3" s="447"/>
      <c r="E3" s="447"/>
      <c r="F3" s="447"/>
      <c r="G3" s="447"/>
      <c r="H3" s="447"/>
      <c r="I3" s="447"/>
      <c r="J3" s="447"/>
      <c r="K3" s="447"/>
      <c r="L3" s="448"/>
      <c r="M3" s="394" t="s">
        <v>164</v>
      </c>
      <c r="N3" s="395"/>
      <c r="O3" s="396"/>
    </row>
    <row r="4" spans="1:15" s="78" customFormat="1" ht="21.75" customHeight="1" thickBot="1" x14ac:dyDescent="0.3">
      <c r="A4" s="464"/>
      <c r="B4" s="449" t="s">
        <v>165</v>
      </c>
      <c r="C4" s="450"/>
      <c r="D4" s="450"/>
      <c r="E4" s="450"/>
      <c r="F4" s="450"/>
      <c r="G4" s="450"/>
      <c r="H4" s="450"/>
      <c r="I4" s="450"/>
      <c r="J4" s="450"/>
      <c r="K4" s="450"/>
      <c r="L4" s="451"/>
      <c r="M4" s="394" t="s">
        <v>166</v>
      </c>
      <c r="N4" s="395"/>
      <c r="O4" s="396"/>
    </row>
    <row r="5" spans="1:15" s="78" customFormat="1" ht="16.149999999999999" customHeight="1" thickBot="1" x14ac:dyDescent="0.3">
      <c r="A5" s="79"/>
      <c r="B5" s="80"/>
      <c r="C5" s="80"/>
      <c r="D5" s="80"/>
      <c r="E5" s="80"/>
      <c r="F5" s="80"/>
      <c r="G5" s="80"/>
      <c r="H5" s="80"/>
      <c r="I5" s="80"/>
      <c r="J5" s="80"/>
      <c r="K5" s="80"/>
      <c r="L5" s="80"/>
      <c r="M5" s="81"/>
      <c r="N5" s="81"/>
      <c r="O5" s="81"/>
    </row>
    <row r="6" spans="1:15" ht="40.35" customHeight="1" thickBot="1" x14ac:dyDescent="0.3">
      <c r="A6" s="50" t="s">
        <v>167</v>
      </c>
      <c r="B6" s="475" t="s">
        <v>168</v>
      </c>
      <c r="C6" s="476"/>
      <c r="D6" s="476"/>
      <c r="E6" s="476"/>
      <c r="F6" s="476"/>
      <c r="G6" s="476"/>
      <c r="H6" s="476"/>
      <c r="I6" s="476"/>
      <c r="J6" s="476"/>
      <c r="K6" s="477"/>
      <c r="L6" s="151" t="s">
        <v>169</v>
      </c>
      <c r="M6" s="478">
        <v>2024110010316</v>
      </c>
      <c r="N6" s="479"/>
      <c r="O6" s="480"/>
    </row>
    <row r="7" spans="1:15" s="78" customFormat="1" ht="18" customHeight="1" thickBot="1" x14ac:dyDescent="0.3">
      <c r="A7" s="79"/>
      <c r="B7" s="80"/>
      <c r="C7" s="80"/>
      <c r="D7" s="80"/>
      <c r="E7" s="80"/>
      <c r="F7" s="80"/>
      <c r="G7" s="80"/>
      <c r="H7" s="80"/>
      <c r="I7" s="80"/>
      <c r="J7" s="80"/>
      <c r="K7" s="80"/>
      <c r="L7" s="80"/>
      <c r="M7" s="81"/>
      <c r="N7" s="81"/>
      <c r="O7" s="81"/>
    </row>
    <row r="8" spans="1:15" s="78" customFormat="1" ht="21.75" customHeight="1" thickBot="1" x14ac:dyDescent="0.3">
      <c r="A8" s="466" t="s">
        <v>6</v>
      </c>
      <c r="B8" s="151" t="s">
        <v>170</v>
      </c>
      <c r="C8" s="119"/>
      <c r="D8" s="151" t="s">
        <v>171</v>
      </c>
      <c r="E8" s="119"/>
      <c r="F8" s="151" t="s">
        <v>172</v>
      </c>
      <c r="G8" s="119"/>
      <c r="H8" s="151" t="s">
        <v>173</v>
      </c>
      <c r="I8" s="120" t="s">
        <v>174</v>
      </c>
      <c r="J8" s="429" t="s">
        <v>8</v>
      </c>
      <c r="K8" s="465"/>
      <c r="L8" s="150" t="s">
        <v>175</v>
      </c>
      <c r="M8" s="428"/>
      <c r="N8" s="428"/>
      <c r="O8" s="428"/>
    </row>
    <row r="9" spans="1:15" s="78" customFormat="1" ht="21.75" customHeight="1" x14ac:dyDescent="0.25">
      <c r="A9" s="466"/>
      <c r="B9" s="152" t="s">
        <v>176</v>
      </c>
      <c r="C9" s="121"/>
      <c r="D9" s="151" t="s">
        <v>177</v>
      </c>
      <c r="E9" s="122"/>
      <c r="F9" s="151" t="s">
        <v>178</v>
      </c>
      <c r="G9" s="122"/>
      <c r="H9" s="151" t="s">
        <v>179</v>
      </c>
      <c r="I9" s="120"/>
      <c r="J9" s="429"/>
      <c r="K9" s="465"/>
      <c r="L9" s="150" t="s">
        <v>180</v>
      </c>
      <c r="M9" s="428"/>
      <c r="N9" s="428"/>
      <c r="O9" s="428"/>
    </row>
    <row r="10" spans="1:15" s="78" customFormat="1" ht="21.75" customHeight="1" thickBot="1" x14ac:dyDescent="0.3">
      <c r="A10" s="466"/>
      <c r="B10" s="151" t="s">
        <v>181</v>
      </c>
      <c r="C10" s="119"/>
      <c r="D10" s="151" t="s">
        <v>182</v>
      </c>
      <c r="E10" s="122"/>
      <c r="F10" s="151" t="s">
        <v>183</v>
      </c>
      <c r="G10" s="122"/>
      <c r="H10" s="151" t="s">
        <v>184</v>
      </c>
      <c r="I10" s="120"/>
      <c r="J10" s="429"/>
      <c r="K10" s="465"/>
      <c r="L10" s="150" t="s">
        <v>185</v>
      </c>
      <c r="M10" s="428" t="s">
        <v>174</v>
      </c>
      <c r="N10" s="428"/>
      <c r="O10" s="428"/>
    </row>
    <row r="11" spans="1:15" ht="15" customHeight="1" thickBot="1" x14ac:dyDescent="0.3">
      <c r="A11" s="6"/>
      <c r="B11" s="7"/>
      <c r="C11" s="7"/>
      <c r="D11" s="9"/>
      <c r="E11" s="8"/>
      <c r="F11" s="8"/>
      <c r="G11" s="196"/>
      <c r="H11" s="196"/>
      <c r="I11" s="10"/>
      <c r="J11" s="10"/>
      <c r="K11" s="7"/>
      <c r="L11" s="7"/>
      <c r="M11" s="7"/>
      <c r="N11" s="7"/>
      <c r="O11" s="7"/>
    </row>
    <row r="12" spans="1:15" ht="15" customHeight="1" x14ac:dyDescent="0.25">
      <c r="A12" s="472" t="s">
        <v>186</v>
      </c>
      <c r="B12" s="452" t="s">
        <v>334</v>
      </c>
      <c r="C12" s="453"/>
      <c r="D12" s="453"/>
      <c r="E12" s="453"/>
      <c r="F12" s="453"/>
      <c r="G12" s="453"/>
      <c r="H12" s="453"/>
      <c r="I12" s="453"/>
      <c r="J12" s="453"/>
      <c r="K12" s="453"/>
      <c r="L12" s="453"/>
      <c r="M12" s="453"/>
      <c r="N12" s="453"/>
      <c r="O12" s="454"/>
    </row>
    <row r="13" spans="1:15" ht="15" customHeight="1" x14ac:dyDescent="0.25">
      <c r="A13" s="473"/>
      <c r="B13" s="455"/>
      <c r="C13" s="456"/>
      <c r="D13" s="456"/>
      <c r="E13" s="456"/>
      <c r="F13" s="456"/>
      <c r="G13" s="456"/>
      <c r="H13" s="456"/>
      <c r="I13" s="456"/>
      <c r="J13" s="456"/>
      <c r="K13" s="456"/>
      <c r="L13" s="456"/>
      <c r="M13" s="456"/>
      <c r="N13" s="456"/>
      <c r="O13" s="457"/>
    </row>
    <row r="14" spans="1:15" ht="15" customHeight="1" thickBot="1" x14ac:dyDescent="0.3">
      <c r="A14" s="474"/>
      <c r="B14" s="458"/>
      <c r="C14" s="459"/>
      <c r="D14" s="459"/>
      <c r="E14" s="459"/>
      <c r="F14" s="459"/>
      <c r="G14" s="459"/>
      <c r="H14" s="459"/>
      <c r="I14" s="459"/>
      <c r="J14" s="459"/>
      <c r="K14" s="459"/>
      <c r="L14" s="459"/>
      <c r="M14" s="459"/>
      <c r="N14" s="459"/>
      <c r="O14" s="460"/>
    </row>
    <row r="15" spans="1:15" ht="9" customHeight="1" thickBot="1" x14ac:dyDescent="0.3">
      <c r="A15" s="14"/>
      <c r="B15" s="77"/>
      <c r="C15" s="15"/>
      <c r="D15" s="15"/>
      <c r="E15" s="15"/>
      <c r="F15" s="15"/>
      <c r="G15" s="16"/>
      <c r="H15" s="16"/>
      <c r="I15" s="16"/>
      <c r="J15" s="16"/>
      <c r="K15" s="16"/>
      <c r="L15" s="17"/>
      <c r="M15" s="17"/>
      <c r="N15" s="17"/>
      <c r="O15" s="17"/>
    </row>
    <row r="16" spans="1:15" s="18" customFormat="1" ht="37.5" customHeight="1" thickBot="1" x14ac:dyDescent="0.3">
      <c r="A16" s="50" t="s">
        <v>13</v>
      </c>
      <c r="B16" s="376" t="s">
        <v>335</v>
      </c>
      <c r="C16" s="376"/>
      <c r="D16" s="376"/>
      <c r="E16" s="376"/>
      <c r="F16" s="376"/>
      <c r="G16" s="466" t="s">
        <v>15</v>
      </c>
      <c r="H16" s="466"/>
      <c r="I16" s="461" t="s">
        <v>336</v>
      </c>
      <c r="J16" s="461"/>
      <c r="K16" s="461"/>
      <c r="L16" s="461"/>
      <c r="M16" s="461"/>
      <c r="N16" s="461"/>
      <c r="O16" s="461"/>
    </row>
    <row r="17" spans="1:19" ht="9" customHeight="1" thickBot="1" x14ac:dyDescent="0.3">
      <c r="A17" s="14"/>
      <c r="B17" s="16"/>
      <c r="C17" s="15"/>
      <c r="D17" s="15"/>
      <c r="E17" s="15"/>
      <c r="F17" s="15"/>
      <c r="G17" s="16"/>
      <c r="H17" s="16"/>
      <c r="I17" s="16"/>
      <c r="J17" s="16"/>
      <c r="K17" s="16"/>
      <c r="L17" s="17"/>
      <c r="M17" s="17"/>
      <c r="N17" s="17"/>
      <c r="O17" s="17"/>
    </row>
    <row r="18" spans="1:19" ht="56.25" customHeight="1" thickBot="1" x14ac:dyDescent="0.3">
      <c r="A18" s="50" t="s">
        <v>17</v>
      </c>
      <c r="B18" s="539" t="s">
        <v>190</v>
      </c>
      <c r="C18" s="539"/>
      <c r="D18" s="539"/>
      <c r="E18" s="539"/>
      <c r="F18" s="50" t="s">
        <v>19</v>
      </c>
      <c r="G18" s="467" t="s">
        <v>191</v>
      </c>
      <c r="H18" s="467"/>
      <c r="I18" s="467"/>
      <c r="J18" s="50" t="s">
        <v>21</v>
      </c>
      <c r="K18" s="376" t="s">
        <v>192</v>
      </c>
      <c r="L18" s="376"/>
      <c r="M18" s="376"/>
      <c r="N18" s="376"/>
      <c r="O18" s="376"/>
    </row>
    <row r="19" spans="1:19" ht="9" customHeight="1" x14ac:dyDescent="0.25">
      <c r="A19" s="5"/>
      <c r="B19" s="2"/>
      <c r="C19" s="471"/>
      <c r="D19" s="471"/>
      <c r="E19" s="471"/>
      <c r="F19" s="471"/>
      <c r="G19" s="471"/>
      <c r="H19" s="471"/>
      <c r="I19" s="471"/>
      <c r="J19" s="471"/>
      <c r="K19" s="471"/>
      <c r="L19" s="471"/>
      <c r="M19" s="471"/>
      <c r="N19" s="471"/>
      <c r="O19" s="471"/>
    </row>
    <row r="20" spans="1:19" ht="16.5" customHeight="1" thickBot="1" x14ac:dyDescent="0.3">
      <c r="A20" s="75"/>
      <c r="B20" s="76"/>
      <c r="C20" s="76"/>
      <c r="D20" s="76"/>
      <c r="E20" s="76"/>
      <c r="F20" s="76"/>
      <c r="G20" s="76"/>
      <c r="H20" s="76"/>
      <c r="I20" s="76"/>
      <c r="J20" s="76"/>
      <c r="K20" s="76"/>
      <c r="L20" s="76"/>
      <c r="M20" s="76"/>
      <c r="N20" s="76"/>
      <c r="O20" s="76"/>
    </row>
    <row r="21" spans="1:19" ht="32.1" customHeight="1" thickBot="1" x14ac:dyDescent="0.3">
      <c r="A21" s="389" t="s">
        <v>23</v>
      </c>
      <c r="B21" s="390"/>
      <c r="C21" s="390"/>
      <c r="D21" s="390"/>
      <c r="E21" s="390"/>
      <c r="F21" s="390"/>
      <c r="G21" s="390"/>
      <c r="H21" s="390"/>
      <c r="I21" s="390"/>
      <c r="J21" s="390"/>
      <c r="K21" s="390"/>
      <c r="L21" s="390"/>
      <c r="M21" s="390"/>
      <c r="N21" s="390"/>
      <c r="O21" s="429"/>
    </row>
    <row r="22" spans="1:19" ht="32.1" customHeight="1" thickBot="1" x14ac:dyDescent="0.3">
      <c r="A22" s="389" t="s">
        <v>193</v>
      </c>
      <c r="B22" s="390"/>
      <c r="C22" s="390"/>
      <c r="D22" s="390"/>
      <c r="E22" s="390"/>
      <c r="F22" s="390"/>
      <c r="G22" s="390"/>
      <c r="H22" s="390"/>
      <c r="I22" s="390"/>
      <c r="J22" s="390"/>
      <c r="K22" s="390"/>
      <c r="L22" s="390"/>
      <c r="M22" s="390"/>
      <c r="N22" s="390"/>
      <c r="O22" s="429"/>
    </row>
    <row r="23" spans="1:19" ht="32.1" customHeight="1" thickBot="1" x14ac:dyDescent="0.3">
      <c r="A23" s="24"/>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19" ht="32.1" customHeight="1" x14ac:dyDescent="0.25">
      <c r="A24" s="21" t="s">
        <v>24</v>
      </c>
      <c r="B24" s="203">
        <v>207712000</v>
      </c>
      <c r="C24" s="203">
        <v>350684500</v>
      </c>
      <c r="D24" s="317">
        <v>20330000</v>
      </c>
      <c r="E24" s="317">
        <v>984143000</v>
      </c>
      <c r="F24" s="317"/>
      <c r="G24" s="317">
        <v>30816000</v>
      </c>
      <c r="H24" s="318"/>
      <c r="I24" s="317">
        <v>120473000</v>
      </c>
      <c r="J24" s="318">
        <v>46963250</v>
      </c>
      <c r="K24" s="317"/>
      <c r="L24" s="317"/>
      <c r="M24" s="317">
        <v>98936050</v>
      </c>
      <c r="N24" s="204">
        <f>SUM(B24:M24)</f>
        <v>1860057800</v>
      </c>
      <c r="O24" s="191">
        <v>1</v>
      </c>
      <c r="Q24" s="1">
        <v>1860057800</v>
      </c>
      <c r="S24" s="344">
        <f>+N24-Q24</f>
        <v>0</v>
      </c>
    </row>
    <row r="25" spans="1:19" ht="32.1" customHeight="1" x14ac:dyDescent="0.25">
      <c r="A25" s="21" t="s">
        <v>26</v>
      </c>
      <c r="B25" s="198">
        <v>207711998</v>
      </c>
      <c r="C25" s="198">
        <v>0</v>
      </c>
      <c r="D25" s="203">
        <v>20521479</v>
      </c>
      <c r="E25" s="190">
        <v>1210110687</v>
      </c>
      <c r="F25" s="190"/>
      <c r="G25" s="190"/>
      <c r="H25" s="190"/>
      <c r="I25" s="190"/>
      <c r="J25" s="190"/>
      <c r="K25" s="190"/>
      <c r="L25" s="190"/>
      <c r="M25" s="190"/>
      <c r="N25" s="204">
        <f t="shared" ref="N25:N29" si="0">SUM(B25:M25)</f>
        <v>1438344164</v>
      </c>
      <c r="O25" s="192">
        <f>N25/N24</f>
        <v>0.77327928411686997</v>
      </c>
    </row>
    <row r="26" spans="1:19" ht="32.1" customHeight="1" x14ac:dyDescent="0.25">
      <c r="A26" s="21" t="s">
        <v>28</v>
      </c>
      <c r="B26" s="199">
        <v>0</v>
      </c>
      <c r="C26" s="203">
        <v>2615039</v>
      </c>
      <c r="D26" s="203">
        <v>75679037</v>
      </c>
      <c r="E26" s="193">
        <v>2615039</v>
      </c>
      <c r="F26" s="193"/>
      <c r="G26" s="193"/>
      <c r="H26" s="193"/>
      <c r="I26" s="193"/>
      <c r="J26" s="193"/>
      <c r="K26" s="193"/>
      <c r="L26" s="193"/>
      <c r="M26" s="193"/>
      <c r="N26" s="204">
        <f t="shared" si="0"/>
        <v>80909115</v>
      </c>
      <c r="O26" s="192">
        <f>N26/N24</f>
        <v>4.3498172476145631E-2</v>
      </c>
    </row>
    <row r="27" spans="1:19" ht="32.1" customHeight="1" x14ac:dyDescent="0.25">
      <c r="A27" s="21" t="s">
        <v>196</v>
      </c>
      <c r="B27" s="203">
        <v>8068442</v>
      </c>
      <c r="C27" s="203">
        <v>1</v>
      </c>
      <c r="D27" s="203">
        <v>2579226674</v>
      </c>
      <c r="E27" s="190"/>
      <c r="F27" s="190"/>
      <c r="G27" s="190"/>
      <c r="H27" s="190"/>
      <c r="I27" s="190"/>
      <c r="J27" s="190"/>
      <c r="K27" s="190"/>
      <c r="L27" s="190"/>
      <c r="M27" s="190"/>
      <c r="N27" s="204">
        <f t="shared" si="0"/>
        <v>2587295117</v>
      </c>
      <c r="O27" s="192">
        <v>1</v>
      </c>
    </row>
    <row r="28" spans="1:19" ht="32.1" customHeight="1" x14ac:dyDescent="0.25">
      <c r="A28" s="21" t="s">
        <v>197</v>
      </c>
      <c r="B28" s="203">
        <v>0</v>
      </c>
      <c r="C28" s="203">
        <v>0</v>
      </c>
      <c r="D28" s="203">
        <v>0</v>
      </c>
      <c r="E28" s="193">
        <v>0</v>
      </c>
      <c r="F28" s="193"/>
      <c r="G28" s="193"/>
      <c r="H28" s="193"/>
      <c r="I28" s="193"/>
      <c r="J28" s="193"/>
      <c r="K28" s="193"/>
      <c r="L28" s="193"/>
      <c r="M28" s="193"/>
      <c r="N28" s="204">
        <f t="shared" si="0"/>
        <v>0</v>
      </c>
      <c r="O28" s="192">
        <f>N28/N27</f>
        <v>0</v>
      </c>
    </row>
    <row r="29" spans="1:19" ht="32.1" customHeight="1" x14ac:dyDescent="0.25">
      <c r="A29" s="22" t="s">
        <v>34</v>
      </c>
      <c r="B29" s="203">
        <v>8068442</v>
      </c>
      <c r="C29" s="203">
        <v>993883571</v>
      </c>
      <c r="D29" s="203">
        <v>1139357569</v>
      </c>
      <c r="E29" s="194">
        <v>414494566</v>
      </c>
      <c r="F29" s="194"/>
      <c r="G29" s="194"/>
      <c r="H29" s="194"/>
      <c r="I29" s="194"/>
      <c r="J29" s="194"/>
      <c r="K29" s="194"/>
      <c r="L29" s="194"/>
      <c r="M29" s="194"/>
      <c r="N29" s="205">
        <f t="shared" si="0"/>
        <v>2555804148</v>
      </c>
      <c r="O29" s="195">
        <f>N29/N27</f>
        <v>0.98782861344533668</v>
      </c>
    </row>
    <row r="30" spans="1:19" s="23" customFormat="1" ht="16.5" customHeight="1" x14ac:dyDescent="0.2"/>
    <row r="31" spans="1:19" s="23" customFormat="1" ht="17.25" customHeight="1" x14ac:dyDescent="0.2"/>
    <row r="32" spans="1:19" ht="5.25" customHeight="1" thickBot="1" x14ac:dyDescent="0.3"/>
    <row r="33" spans="1:13" ht="48" customHeight="1" thickBot="1" x14ac:dyDescent="0.3">
      <c r="A33" s="489" t="s">
        <v>198</v>
      </c>
      <c r="B33" s="490"/>
      <c r="C33" s="490"/>
      <c r="D33" s="490"/>
      <c r="E33" s="490"/>
      <c r="F33" s="490"/>
      <c r="G33" s="490"/>
      <c r="H33" s="490"/>
      <c r="I33" s="491"/>
      <c r="J33" s="27"/>
    </row>
    <row r="34" spans="1:13" ht="50.25" customHeight="1" thickBot="1" x14ac:dyDescent="0.3">
      <c r="A34" s="36" t="s">
        <v>199</v>
      </c>
      <c r="B34" s="492" t="str">
        <f>+B12</f>
        <v>Implementar 1 Plan Estratégico de Tecnologías de la Información</v>
      </c>
      <c r="C34" s="493"/>
      <c r="D34" s="493"/>
      <c r="E34" s="493"/>
      <c r="F34" s="493"/>
      <c r="G34" s="493"/>
      <c r="H34" s="493"/>
      <c r="I34" s="494"/>
      <c r="J34" s="25"/>
      <c r="M34" s="179"/>
    </row>
    <row r="35" spans="1:13" ht="18.75" customHeight="1" thickBot="1" x14ac:dyDescent="0.3">
      <c r="A35" s="509" t="s">
        <v>39</v>
      </c>
      <c r="B35" s="83">
        <v>2024</v>
      </c>
      <c r="C35" s="83">
        <v>2025</v>
      </c>
      <c r="D35" s="83">
        <v>2026</v>
      </c>
      <c r="E35" s="83">
        <v>2027</v>
      </c>
      <c r="F35" s="83" t="s">
        <v>200</v>
      </c>
      <c r="G35" s="511" t="s">
        <v>41</v>
      </c>
      <c r="H35" s="511" t="s">
        <v>309</v>
      </c>
      <c r="I35" s="511"/>
      <c r="J35" s="25"/>
      <c r="M35" s="179"/>
    </row>
    <row r="36" spans="1:13" ht="50.25" customHeight="1" thickBot="1" x14ac:dyDescent="0.3">
      <c r="A36" s="510"/>
      <c r="B36" s="299">
        <v>0.25</v>
      </c>
      <c r="C36" s="299">
        <v>0.25</v>
      </c>
      <c r="D36" s="299">
        <v>0.25</v>
      </c>
      <c r="E36" s="299">
        <v>0.25</v>
      </c>
      <c r="F36" s="300">
        <v>1</v>
      </c>
      <c r="G36" s="511"/>
      <c r="H36" s="511"/>
      <c r="I36" s="511"/>
      <c r="J36" s="25"/>
      <c r="M36" s="180"/>
    </row>
    <row r="37" spans="1:13" ht="52.5" customHeight="1" thickBot="1" x14ac:dyDescent="0.3">
      <c r="A37" s="37" t="s">
        <v>43</v>
      </c>
      <c r="B37" s="567">
        <v>0.14000000000000001</v>
      </c>
      <c r="C37" s="496"/>
      <c r="D37" s="502" t="s">
        <v>202</v>
      </c>
      <c r="E37" s="503"/>
      <c r="F37" s="503"/>
      <c r="G37" s="503"/>
      <c r="H37" s="503"/>
      <c r="I37" s="504"/>
    </row>
    <row r="38" spans="1:13" s="26" customFormat="1" ht="48" customHeight="1" x14ac:dyDescent="0.25">
      <c r="A38" s="568" t="s">
        <v>203</v>
      </c>
      <c r="B38" s="38" t="s">
        <v>204</v>
      </c>
      <c r="C38" s="241" t="s">
        <v>87</v>
      </c>
      <c r="D38" s="487" t="s">
        <v>89</v>
      </c>
      <c r="E38" s="488"/>
      <c r="F38" s="487" t="s">
        <v>91</v>
      </c>
      <c r="G38" s="488"/>
      <c r="H38" s="38" t="s">
        <v>93</v>
      </c>
      <c r="I38" s="40" t="s">
        <v>94</v>
      </c>
      <c r="M38" s="181"/>
    </row>
    <row r="39" spans="1:13" ht="89.25" customHeight="1" x14ac:dyDescent="0.25">
      <c r="A39" s="569"/>
      <c r="B39" s="287">
        <v>0</v>
      </c>
      <c r="C39" s="287">
        <v>0</v>
      </c>
      <c r="D39" s="497" t="s">
        <v>282</v>
      </c>
      <c r="E39" s="498"/>
      <c r="F39" s="497" t="s">
        <v>282</v>
      </c>
      <c r="G39" s="498"/>
      <c r="H39" s="188" t="s">
        <v>207</v>
      </c>
      <c r="I39" s="29" t="s">
        <v>282</v>
      </c>
      <c r="M39" s="179"/>
    </row>
    <row r="40" spans="1:13" s="26" customFormat="1" ht="54" customHeight="1" x14ac:dyDescent="0.25">
      <c r="A40" s="564" t="s">
        <v>209</v>
      </c>
      <c r="B40" s="38" t="s">
        <v>204</v>
      </c>
      <c r="C40" s="40" t="s">
        <v>87</v>
      </c>
      <c r="D40" s="487" t="s">
        <v>89</v>
      </c>
      <c r="E40" s="488"/>
      <c r="F40" s="487" t="s">
        <v>91</v>
      </c>
      <c r="G40" s="488"/>
      <c r="H40" s="38" t="s">
        <v>93</v>
      </c>
      <c r="I40" s="40" t="s">
        <v>94</v>
      </c>
    </row>
    <row r="41" spans="1:13" ht="390" customHeight="1" x14ac:dyDescent="0.25">
      <c r="A41" s="565"/>
      <c r="B41" s="310">
        <f>20%*0.25</f>
        <v>0.05</v>
      </c>
      <c r="C41" s="313">
        <v>0.05</v>
      </c>
      <c r="D41" s="515" t="s">
        <v>337</v>
      </c>
      <c r="E41" s="516"/>
      <c r="F41" s="515" t="s">
        <v>337</v>
      </c>
      <c r="G41" s="516"/>
      <c r="H41" s="312" t="s">
        <v>338</v>
      </c>
      <c r="I41" s="285" t="s">
        <v>339</v>
      </c>
    </row>
    <row r="42" spans="1:13" s="26" customFormat="1" ht="45" customHeight="1" x14ac:dyDescent="0.25">
      <c r="A42" s="564" t="s">
        <v>213</v>
      </c>
      <c r="B42" s="38" t="s">
        <v>204</v>
      </c>
      <c r="C42" s="40" t="s">
        <v>87</v>
      </c>
      <c r="D42" s="487" t="s">
        <v>89</v>
      </c>
      <c r="E42" s="488"/>
      <c r="F42" s="487" t="s">
        <v>91</v>
      </c>
      <c r="G42" s="488"/>
      <c r="H42" s="38" t="s">
        <v>93</v>
      </c>
      <c r="I42" s="40" t="s">
        <v>94</v>
      </c>
    </row>
    <row r="43" spans="1:13" ht="328.5" customHeight="1" x14ac:dyDescent="0.25">
      <c r="A43" s="565"/>
      <c r="B43" s="310">
        <f>24%*0.25</f>
        <v>0.06</v>
      </c>
      <c r="C43" s="310">
        <f>24%*0.25</f>
        <v>0.06</v>
      </c>
      <c r="D43" s="499" t="s">
        <v>340</v>
      </c>
      <c r="E43" s="500"/>
      <c r="F43" s="505" t="s">
        <v>341</v>
      </c>
      <c r="G43" s="506"/>
      <c r="H43" s="188" t="s">
        <v>207</v>
      </c>
      <c r="I43" s="285" t="s">
        <v>342</v>
      </c>
    </row>
    <row r="44" spans="1:13" s="26" customFormat="1" ht="44.25" customHeight="1" thickBot="1" x14ac:dyDescent="0.3">
      <c r="A44" s="564" t="s">
        <v>218</v>
      </c>
      <c r="B44" s="38" t="s">
        <v>204</v>
      </c>
      <c r="C44" s="243" t="s">
        <v>87</v>
      </c>
      <c r="D44" s="487" t="s">
        <v>89</v>
      </c>
      <c r="E44" s="488"/>
      <c r="F44" s="487" t="s">
        <v>91</v>
      </c>
      <c r="G44" s="488"/>
      <c r="H44" s="38" t="s">
        <v>93</v>
      </c>
      <c r="I44" s="38" t="s">
        <v>94</v>
      </c>
    </row>
    <row r="45" spans="1:13" ht="330.75" customHeight="1" thickBot="1" x14ac:dyDescent="0.3">
      <c r="A45" s="565"/>
      <c r="B45" s="310">
        <f>14%*0.25</f>
        <v>3.5000000000000003E-2</v>
      </c>
      <c r="C45" s="310">
        <f>14%*0.25</f>
        <v>3.5000000000000003E-2</v>
      </c>
      <c r="D45" s="547" t="s">
        <v>343</v>
      </c>
      <c r="E45" s="508"/>
      <c r="F45" s="566" t="s">
        <v>344</v>
      </c>
      <c r="G45" s="506"/>
      <c r="H45" s="188" t="s">
        <v>207</v>
      </c>
      <c r="I45" s="360" t="s">
        <v>345</v>
      </c>
    </row>
    <row r="46" spans="1:13" s="26" customFormat="1" ht="47.25" customHeight="1" thickBot="1" x14ac:dyDescent="0.3">
      <c r="A46" s="564" t="s">
        <v>223</v>
      </c>
      <c r="B46" s="38" t="s">
        <v>204</v>
      </c>
      <c r="C46" s="40" t="s">
        <v>87</v>
      </c>
      <c r="D46" s="487" t="s">
        <v>89</v>
      </c>
      <c r="E46" s="488"/>
      <c r="F46" s="487" t="s">
        <v>91</v>
      </c>
      <c r="G46" s="488"/>
      <c r="H46" s="38" t="s">
        <v>93</v>
      </c>
      <c r="I46" s="40" t="s">
        <v>94</v>
      </c>
    </row>
    <row r="47" spans="1:13" ht="69.75" customHeight="1" thickBot="1" x14ac:dyDescent="0.3">
      <c r="A47" s="565"/>
      <c r="B47" s="310">
        <f>14%*0.25</f>
        <v>3.5000000000000003E-2</v>
      </c>
      <c r="C47" s="242"/>
      <c r="D47" s="417"/>
      <c r="E47" s="418"/>
      <c r="F47" s="417"/>
      <c r="G47" s="418"/>
      <c r="H47" s="28"/>
      <c r="I47" s="30"/>
    </row>
    <row r="48" spans="1:13" s="26" customFormat="1" ht="52.5" customHeight="1" thickBot="1" x14ac:dyDescent="0.3">
      <c r="A48" s="564" t="s">
        <v>224</v>
      </c>
      <c r="B48" s="38" t="s">
        <v>204</v>
      </c>
      <c r="C48" s="40" t="s">
        <v>87</v>
      </c>
      <c r="D48" s="487" t="s">
        <v>89</v>
      </c>
      <c r="E48" s="488"/>
      <c r="F48" s="487" t="s">
        <v>91</v>
      </c>
      <c r="G48" s="488"/>
      <c r="H48" s="38" t="s">
        <v>93</v>
      </c>
      <c r="I48" s="40" t="s">
        <v>94</v>
      </c>
    </row>
    <row r="49" spans="1:9" ht="72.75" customHeight="1" thickBot="1" x14ac:dyDescent="0.3">
      <c r="A49" s="565"/>
      <c r="B49" s="310">
        <f>4%*0.25</f>
        <v>0.01</v>
      </c>
      <c r="C49" s="244"/>
      <c r="D49" s="417"/>
      <c r="E49" s="418"/>
      <c r="F49" s="417"/>
      <c r="G49" s="418"/>
      <c r="H49" s="28"/>
      <c r="I49" s="30"/>
    </row>
    <row r="50" spans="1:9" ht="35.1" customHeight="1" thickBot="1" x14ac:dyDescent="0.3">
      <c r="A50" s="564" t="s">
        <v>225</v>
      </c>
      <c r="B50" s="38" t="s">
        <v>204</v>
      </c>
      <c r="C50" s="241" t="s">
        <v>87</v>
      </c>
      <c r="D50" s="487" t="s">
        <v>89</v>
      </c>
      <c r="E50" s="488"/>
      <c r="F50" s="487" t="s">
        <v>91</v>
      </c>
      <c r="G50" s="488"/>
      <c r="H50" s="38" t="s">
        <v>93</v>
      </c>
      <c r="I50" s="40" t="s">
        <v>94</v>
      </c>
    </row>
    <row r="51" spans="1:9" ht="60" customHeight="1" thickBot="1" x14ac:dyDescent="0.3">
      <c r="A51" s="565"/>
      <c r="B51" s="310">
        <f>4%*0.25</f>
        <v>0.01</v>
      </c>
      <c r="C51" s="244"/>
      <c r="D51" s="417"/>
      <c r="E51" s="514"/>
      <c r="F51" s="417"/>
      <c r="G51" s="418"/>
      <c r="H51" s="28"/>
      <c r="I51" s="30"/>
    </row>
    <row r="52" spans="1:9" ht="35.1" customHeight="1" thickBot="1" x14ac:dyDescent="0.3">
      <c r="A52" s="564" t="s">
        <v>226</v>
      </c>
      <c r="B52" s="38" t="s">
        <v>204</v>
      </c>
      <c r="C52" s="241" t="s">
        <v>87</v>
      </c>
      <c r="D52" s="487" t="s">
        <v>89</v>
      </c>
      <c r="E52" s="488"/>
      <c r="F52" s="487" t="s">
        <v>91</v>
      </c>
      <c r="G52" s="488"/>
      <c r="H52" s="38" t="s">
        <v>93</v>
      </c>
      <c r="I52" s="40" t="s">
        <v>94</v>
      </c>
    </row>
    <row r="53" spans="1:9" ht="56.25" customHeight="1" thickBot="1" x14ac:dyDescent="0.3">
      <c r="A53" s="565"/>
      <c r="B53" s="310">
        <f>4%*0.25</f>
        <v>0.01</v>
      </c>
      <c r="C53" s="244"/>
      <c r="D53" s="417"/>
      <c r="E53" s="514"/>
      <c r="F53" s="417"/>
      <c r="G53" s="418"/>
      <c r="H53" s="47"/>
      <c r="I53" s="30"/>
    </row>
    <row r="54" spans="1:9" ht="35.1" customHeight="1" thickBot="1" x14ac:dyDescent="0.3">
      <c r="A54" s="564" t="s">
        <v>227</v>
      </c>
      <c r="B54" s="38" t="s">
        <v>204</v>
      </c>
      <c r="C54" s="241" t="s">
        <v>87</v>
      </c>
      <c r="D54" s="487" t="s">
        <v>89</v>
      </c>
      <c r="E54" s="488"/>
      <c r="F54" s="487" t="s">
        <v>91</v>
      </c>
      <c r="G54" s="488"/>
      <c r="H54" s="38" t="s">
        <v>93</v>
      </c>
      <c r="I54" s="40" t="s">
        <v>94</v>
      </c>
    </row>
    <row r="55" spans="1:9" ht="48.75" customHeight="1" thickBot="1" x14ac:dyDescent="0.3">
      <c r="A55" s="565"/>
      <c r="B55" s="310">
        <f>4%*0.25</f>
        <v>0.01</v>
      </c>
      <c r="C55" s="244"/>
      <c r="D55" s="417"/>
      <c r="E55" s="418"/>
      <c r="F55" s="417"/>
      <c r="G55" s="418"/>
      <c r="H55" s="28"/>
      <c r="I55" s="28"/>
    </row>
    <row r="56" spans="1:9" ht="35.1" customHeight="1" thickBot="1" x14ac:dyDescent="0.3">
      <c r="A56" s="564" t="s">
        <v>228</v>
      </c>
      <c r="B56" s="38" t="s">
        <v>204</v>
      </c>
      <c r="C56" s="241" t="s">
        <v>87</v>
      </c>
      <c r="D56" s="487" t="s">
        <v>89</v>
      </c>
      <c r="E56" s="488"/>
      <c r="F56" s="487" t="s">
        <v>91</v>
      </c>
      <c r="G56" s="488"/>
      <c r="H56" s="38" t="s">
        <v>93</v>
      </c>
      <c r="I56" s="40" t="s">
        <v>94</v>
      </c>
    </row>
    <row r="57" spans="1:9" ht="53.25" customHeight="1" thickBot="1" x14ac:dyDescent="0.3">
      <c r="A57" s="565"/>
      <c r="B57" s="310">
        <f>4%*0.25</f>
        <v>0.01</v>
      </c>
      <c r="C57" s="244"/>
      <c r="D57" s="417"/>
      <c r="E57" s="418"/>
      <c r="F57" s="417"/>
      <c r="G57" s="418"/>
      <c r="H57" s="28"/>
      <c r="I57" s="30"/>
    </row>
    <row r="58" spans="1:9" ht="35.1" customHeight="1" thickBot="1" x14ac:dyDescent="0.3">
      <c r="A58" s="564" t="s">
        <v>229</v>
      </c>
      <c r="B58" s="38" t="s">
        <v>204</v>
      </c>
      <c r="C58" s="241" t="s">
        <v>87</v>
      </c>
      <c r="D58" s="487" t="s">
        <v>89</v>
      </c>
      <c r="E58" s="488"/>
      <c r="F58" s="487" t="s">
        <v>91</v>
      </c>
      <c r="G58" s="488"/>
      <c r="H58" s="38" t="s">
        <v>93</v>
      </c>
      <c r="I58" s="40" t="s">
        <v>94</v>
      </c>
    </row>
    <row r="59" spans="1:9" ht="65.25" customHeight="1" thickBot="1" x14ac:dyDescent="0.3">
      <c r="A59" s="565"/>
      <c r="B59" s="310">
        <f>4%*0.25</f>
        <v>0.01</v>
      </c>
      <c r="C59" s="244"/>
      <c r="D59" s="417"/>
      <c r="E59" s="418"/>
      <c r="F59" s="514"/>
      <c r="G59" s="514"/>
      <c r="H59" s="28"/>
      <c r="I59" s="28"/>
    </row>
    <row r="60" spans="1:9" ht="35.1" customHeight="1" thickBot="1" x14ac:dyDescent="0.3">
      <c r="A60" s="564" t="s">
        <v>230</v>
      </c>
      <c r="B60" s="38" t="s">
        <v>204</v>
      </c>
      <c r="C60" s="241" t="s">
        <v>87</v>
      </c>
      <c r="D60" s="487" t="s">
        <v>89</v>
      </c>
      <c r="E60" s="488"/>
      <c r="F60" s="487" t="s">
        <v>91</v>
      </c>
      <c r="G60" s="488"/>
      <c r="H60" s="38" t="s">
        <v>93</v>
      </c>
      <c r="I60" s="40" t="s">
        <v>94</v>
      </c>
    </row>
    <row r="61" spans="1:9" ht="66" customHeight="1" thickBot="1" x14ac:dyDescent="0.3">
      <c r="A61" s="565"/>
      <c r="B61" s="311">
        <f>4%*0.25</f>
        <v>0.01</v>
      </c>
      <c r="C61" s="244"/>
      <c r="D61" s="417"/>
      <c r="E61" s="418"/>
      <c r="F61" s="417"/>
      <c r="G61" s="418"/>
      <c r="H61" s="28"/>
      <c r="I61" s="28"/>
    </row>
    <row r="62" spans="1:9" x14ac:dyDescent="0.25">
      <c r="B62" s="240">
        <f>+B47+B43+B41+B45+B49+B51+B53+B55+B57+B59+B61</f>
        <v>0.25000000000000006</v>
      </c>
    </row>
    <row r="64" spans="1:9" s="25" customFormat="1" ht="30" customHeight="1" x14ac:dyDescent="0.25">
      <c r="A64" s="1"/>
      <c r="B64" s="1"/>
      <c r="C64" s="1"/>
      <c r="D64" s="1"/>
      <c r="E64" s="1"/>
      <c r="F64" s="1"/>
      <c r="G64" s="1"/>
      <c r="H64" s="1"/>
      <c r="I64" s="1"/>
    </row>
    <row r="65" spans="1:9" ht="34.5" customHeight="1" x14ac:dyDescent="0.25">
      <c r="A65" s="430" t="s">
        <v>57</v>
      </c>
      <c r="B65" s="430"/>
      <c r="C65" s="430"/>
      <c r="D65" s="430"/>
      <c r="E65" s="430"/>
      <c r="F65" s="430"/>
      <c r="G65" s="430"/>
      <c r="H65" s="430"/>
      <c r="I65" s="430"/>
    </row>
    <row r="66" spans="1:9" ht="67.5" customHeight="1" x14ac:dyDescent="0.25">
      <c r="A66" s="41" t="s">
        <v>58</v>
      </c>
      <c r="B66" s="431" t="s">
        <v>346</v>
      </c>
      <c r="C66" s="432"/>
      <c r="D66" s="431" t="s">
        <v>347</v>
      </c>
      <c r="E66" s="432"/>
      <c r="F66" s="431" t="s">
        <v>348</v>
      </c>
      <c r="G66" s="432"/>
      <c r="H66" s="431"/>
      <c r="I66" s="432"/>
    </row>
    <row r="67" spans="1:9" ht="45.75" customHeight="1" x14ac:dyDescent="0.25">
      <c r="A67" s="41" t="s">
        <v>234</v>
      </c>
      <c r="B67" s="562">
        <v>5.6000000000000008E-2</v>
      </c>
      <c r="C67" s="563"/>
      <c r="D67" s="562">
        <v>5.6000000000000008E-2</v>
      </c>
      <c r="E67" s="563"/>
      <c r="F67" s="562">
        <v>2.8000000000000004E-2</v>
      </c>
      <c r="G67" s="563"/>
      <c r="H67" s="441"/>
      <c r="I67" s="442"/>
    </row>
    <row r="68" spans="1:9" ht="30" customHeight="1" x14ac:dyDescent="0.25">
      <c r="A68" s="415" t="s">
        <v>170</v>
      </c>
      <c r="B68" s="88" t="s">
        <v>85</v>
      </c>
      <c r="C68" s="88" t="s">
        <v>87</v>
      </c>
      <c r="D68" s="88" t="s">
        <v>85</v>
      </c>
      <c r="E68" s="88" t="s">
        <v>87</v>
      </c>
      <c r="F68" s="88" t="s">
        <v>85</v>
      </c>
      <c r="G68" s="88" t="s">
        <v>87</v>
      </c>
      <c r="H68" s="88" t="s">
        <v>85</v>
      </c>
      <c r="I68" s="88" t="s">
        <v>87</v>
      </c>
    </row>
    <row r="69" spans="1:9" ht="30" customHeight="1" x14ac:dyDescent="0.25">
      <c r="A69" s="416"/>
      <c r="B69" s="222">
        <v>0</v>
      </c>
      <c r="C69" s="222">
        <v>0</v>
      </c>
      <c r="D69" s="222">
        <v>0</v>
      </c>
      <c r="E69" s="222">
        <v>0</v>
      </c>
      <c r="F69" s="222">
        <v>0</v>
      </c>
      <c r="G69" s="222">
        <v>0</v>
      </c>
      <c r="H69" s="48"/>
      <c r="I69" s="43"/>
    </row>
    <row r="70" spans="1:9" ht="75.75" customHeight="1" x14ac:dyDescent="0.25">
      <c r="A70" s="41" t="s">
        <v>235</v>
      </c>
      <c r="B70" s="543" t="s">
        <v>297</v>
      </c>
      <c r="C70" s="544"/>
      <c r="D70" s="543" t="s">
        <v>297</v>
      </c>
      <c r="E70" s="544"/>
      <c r="F70" s="543" t="s">
        <v>297</v>
      </c>
      <c r="G70" s="544"/>
      <c r="H70" s="438"/>
      <c r="I70" s="439"/>
    </row>
    <row r="71" spans="1:9" ht="54.75" customHeight="1" x14ac:dyDescent="0.25">
      <c r="A71" s="41" t="s">
        <v>238</v>
      </c>
      <c r="B71" s="481" t="s">
        <v>240</v>
      </c>
      <c r="C71" s="482"/>
      <c r="D71" s="481" t="s">
        <v>240</v>
      </c>
      <c r="E71" s="482"/>
      <c r="F71" s="481" t="s">
        <v>240</v>
      </c>
      <c r="G71" s="482"/>
      <c r="H71" s="485"/>
      <c r="I71" s="486"/>
    </row>
    <row r="72" spans="1:9" ht="30.75" customHeight="1" x14ac:dyDescent="0.25">
      <c r="A72" s="415" t="s">
        <v>171</v>
      </c>
      <c r="B72" s="88" t="s">
        <v>85</v>
      </c>
      <c r="C72" s="88" t="s">
        <v>87</v>
      </c>
      <c r="D72" s="88" t="s">
        <v>85</v>
      </c>
      <c r="E72" s="88" t="s">
        <v>87</v>
      </c>
      <c r="F72" s="88" t="s">
        <v>85</v>
      </c>
      <c r="G72" s="88" t="s">
        <v>87</v>
      </c>
      <c r="H72" s="88" t="s">
        <v>85</v>
      </c>
      <c r="I72" s="88" t="s">
        <v>87</v>
      </c>
    </row>
    <row r="73" spans="1:9" ht="30.75" customHeight="1" x14ac:dyDescent="0.25">
      <c r="A73" s="416"/>
      <c r="B73" s="222">
        <v>0.5</v>
      </c>
      <c r="C73" s="222">
        <v>0.5</v>
      </c>
      <c r="D73" s="222">
        <v>0</v>
      </c>
      <c r="E73" s="222">
        <v>0</v>
      </c>
      <c r="F73" s="222">
        <v>0</v>
      </c>
      <c r="G73" s="222">
        <v>0</v>
      </c>
      <c r="H73" s="48"/>
      <c r="I73" s="44"/>
    </row>
    <row r="74" spans="1:9" ht="324" customHeight="1" x14ac:dyDescent="0.25">
      <c r="A74" s="41" t="s">
        <v>235</v>
      </c>
      <c r="B74" s="515" t="s">
        <v>337</v>
      </c>
      <c r="C74" s="516"/>
      <c r="D74" s="543" t="s">
        <v>298</v>
      </c>
      <c r="E74" s="544"/>
      <c r="F74" s="543" t="s">
        <v>298</v>
      </c>
      <c r="G74" s="544"/>
      <c r="H74" s="483"/>
      <c r="I74" s="484"/>
    </row>
    <row r="75" spans="1:9" ht="94.9" customHeight="1" x14ac:dyDescent="0.25">
      <c r="A75" s="41" t="s">
        <v>238</v>
      </c>
      <c r="B75" s="424" t="s">
        <v>349</v>
      </c>
      <c r="C75" s="425"/>
      <c r="D75" s="481" t="s">
        <v>240</v>
      </c>
      <c r="E75" s="482"/>
      <c r="F75" s="481" t="s">
        <v>240</v>
      </c>
      <c r="G75" s="482"/>
      <c r="H75" s="485"/>
      <c r="I75" s="486"/>
    </row>
    <row r="76" spans="1:9" ht="30.75" customHeight="1" x14ac:dyDescent="0.25">
      <c r="A76" s="415" t="s">
        <v>172</v>
      </c>
      <c r="B76" s="88" t="s">
        <v>85</v>
      </c>
      <c r="C76" s="88" t="s">
        <v>87</v>
      </c>
      <c r="D76" s="88" t="s">
        <v>85</v>
      </c>
      <c r="E76" s="88" t="s">
        <v>87</v>
      </c>
      <c r="F76" s="88" t="s">
        <v>85</v>
      </c>
      <c r="G76" s="88" t="s">
        <v>87</v>
      </c>
      <c r="H76" s="88" t="s">
        <v>85</v>
      </c>
      <c r="I76" s="88" t="s">
        <v>87</v>
      </c>
    </row>
    <row r="77" spans="1:9" ht="30.75" customHeight="1" x14ac:dyDescent="0.25">
      <c r="A77" s="416"/>
      <c r="B77" s="222">
        <v>0.5</v>
      </c>
      <c r="C77" s="222">
        <v>0.5</v>
      </c>
      <c r="D77" s="222">
        <v>9.9999999999999992E-2</v>
      </c>
      <c r="E77" s="222">
        <v>9.9999999999999992E-2</v>
      </c>
      <c r="F77" s="222">
        <v>0</v>
      </c>
      <c r="G77" s="222">
        <v>0</v>
      </c>
      <c r="H77" s="48"/>
      <c r="I77" s="44"/>
    </row>
    <row r="78" spans="1:9" ht="405.75" customHeight="1" x14ac:dyDescent="0.25">
      <c r="A78" s="41" t="s">
        <v>235</v>
      </c>
      <c r="B78" s="515" t="s">
        <v>350</v>
      </c>
      <c r="C78" s="516"/>
      <c r="D78" s="517" t="s">
        <v>351</v>
      </c>
      <c r="E78" s="518"/>
      <c r="F78" s="543" t="s">
        <v>301</v>
      </c>
      <c r="G78" s="544"/>
      <c r="H78" s="485"/>
      <c r="I78" s="486"/>
    </row>
    <row r="79" spans="1:9" ht="82.5" customHeight="1" x14ac:dyDescent="0.25">
      <c r="A79" s="41" t="s">
        <v>238</v>
      </c>
      <c r="B79" s="422" t="s">
        <v>352</v>
      </c>
      <c r="C79" s="423"/>
      <c r="D79" s="422" t="s">
        <v>353</v>
      </c>
      <c r="E79" s="423"/>
      <c r="F79" s="481" t="s">
        <v>240</v>
      </c>
      <c r="G79" s="482"/>
      <c r="H79" s="485"/>
      <c r="I79" s="486"/>
    </row>
    <row r="80" spans="1:9" ht="30.75" customHeight="1" x14ac:dyDescent="0.25">
      <c r="A80" s="415" t="s">
        <v>173</v>
      </c>
      <c r="B80" s="88" t="s">
        <v>85</v>
      </c>
      <c r="C80" s="88" t="s">
        <v>87</v>
      </c>
      <c r="D80" s="88" t="s">
        <v>85</v>
      </c>
      <c r="E80" s="88" t="s">
        <v>87</v>
      </c>
      <c r="F80" s="88" t="s">
        <v>85</v>
      </c>
      <c r="G80" s="88" t="s">
        <v>87</v>
      </c>
      <c r="H80" s="88" t="s">
        <v>85</v>
      </c>
      <c r="I80" s="88" t="s">
        <v>87</v>
      </c>
    </row>
    <row r="81" spans="1:9" ht="30.75" customHeight="1" x14ac:dyDescent="0.25">
      <c r="A81" s="416"/>
      <c r="B81" s="222">
        <v>0</v>
      </c>
      <c r="C81" s="222">
        <v>0</v>
      </c>
      <c r="D81" s="222">
        <v>9.9999999999999992E-2</v>
      </c>
      <c r="E81" s="222">
        <v>9.9999999999999992E-2</v>
      </c>
      <c r="F81" s="222">
        <v>0.5</v>
      </c>
      <c r="G81" s="222">
        <v>0.5</v>
      </c>
      <c r="H81" s="48"/>
      <c r="I81" s="44"/>
    </row>
    <row r="82" spans="1:9" ht="333.75" customHeight="1" x14ac:dyDescent="0.25">
      <c r="A82" s="41" t="s">
        <v>235</v>
      </c>
      <c r="B82" s="535" t="s">
        <v>303</v>
      </c>
      <c r="C82" s="540"/>
      <c r="D82" s="557" t="s">
        <v>354</v>
      </c>
      <c r="E82" s="558"/>
      <c r="F82" s="559" t="s">
        <v>355</v>
      </c>
      <c r="G82" s="546"/>
      <c r="H82" s="485"/>
      <c r="I82" s="486"/>
    </row>
    <row r="83" spans="1:9" ht="81" customHeight="1" x14ac:dyDescent="0.25">
      <c r="A83" s="41" t="s">
        <v>238</v>
      </c>
      <c r="B83" s="560" t="s">
        <v>240</v>
      </c>
      <c r="C83" s="561"/>
      <c r="D83" s="422" t="s">
        <v>356</v>
      </c>
      <c r="E83" s="423"/>
      <c r="F83" s="422" t="s">
        <v>357</v>
      </c>
      <c r="G83" s="423"/>
      <c r="H83" s="485"/>
      <c r="I83" s="486"/>
    </row>
    <row r="84" spans="1:9" ht="30" customHeight="1" x14ac:dyDescent="0.25">
      <c r="A84" s="415" t="s">
        <v>176</v>
      </c>
      <c r="B84" s="88" t="s">
        <v>85</v>
      </c>
      <c r="C84" s="88" t="s">
        <v>87</v>
      </c>
      <c r="D84" s="88" t="s">
        <v>85</v>
      </c>
      <c r="E84" s="88" t="s">
        <v>87</v>
      </c>
      <c r="F84" s="88" t="s">
        <v>85</v>
      </c>
      <c r="G84" s="88" t="s">
        <v>87</v>
      </c>
      <c r="H84" s="88" t="s">
        <v>85</v>
      </c>
      <c r="I84" s="88" t="s">
        <v>87</v>
      </c>
    </row>
    <row r="85" spans="1:9" ht="30" customHeight="1" x14ac:dyDescent="0.25">
      <c r="A85" s="416"/>
      <c r="B85" s="222">
        <v>0</v>
      </c>
      <c r="C85" s="43"/>
      <c r="D85" s="222">
        <v>9.9999999999999992E-2</v>
      </c>
      <c r="E85" s="222"/>
      <c r="F85" s="222">
        <v>0.5</v>
      </c>
      <c r="G85" s="222"/>
      <c r="H85" s="48"/>
      <c r="I85" s="44"/>
    </row>
    <row r="86" spans="1:9" ht="80.25" customHeight="1" x14ac:dyDescent="0.25">
      <c r="A86" s="41" t="s">
        <v>235</v>
      </c>
      <c r="B86" s="426"/>
      <c r="C86" s="426"/>
      <c r="D86" s="426"/>
      <c r="E86" s="426"/>
      <c r="F86" s="426"/>
      <c r="G86" s="426"/>
      <c r="H86" s="426"/>
      <c r="I86" s="426"/>
    </row>
    <row r="87" spans="1:9" ht="80.25" customHeight="1" x14ac:dyDescent="0.25">
      <c r="A87" s="41" t="s">
        <v>238</v>
      </c>
      <c r="B87" s="419"/>
      <c r="C87" s="420"/>
      <c r="D87" s="419"/>
      <c r="E87" s="420"/>
      <c r="F87" s="419"/>
      <c r="G87" s="420"/>
      <c r="H87" s="419"/>
      <c r="I87" s="420"/>
    </row>
    <row r="88" spans="1:9" ht="29.25" customHeight="1" x14ac:dyDescent="0.25">
      <c r="A88" s="415" t="s">
        <v>177</v>
      </c>
      <c r="B88" s="88" t="s">
        <v>85</v>
      </c>
      <c r="C88" s="88" t="s">
        <v>87</v>
      </c>
      <c r="D88" s="88" t="s">
        <v>85</v>
      </c>
      <c r="E88" s="88" t="s">
        <v>87</v>
      </c>
      <c r="F88" s="88" t="s">
        <v>85</v>
      </c>
      <c r="G88" s="88" t="s">
        <v>87</v>
      </c>
      <c r="H88" s="88" t="s">
        <v>85</v>
      </c>
      <c r="I88" s="88" t="s">
        <v>87</v>
      </c>
    </row>
    <row r="89" spans="1:9" ht="29.25" customHeight="1" x14ac:dyDescent="0.25">
      <c r="A89" s="416"/>
      <c r="B89" s="222">
        <v>0</v>
      </c>
      <c r="C89" s="43"/>
      <c r="D89" s="222">
        <v>9.9999999999999992E-2</v>
      </c>
      <c r="E89" s="222"/>
      <c r="F89" s="222">
        <v>0</v>
      </c>
      <c r="G89" s="222"/>
      <c r="H89" s="48"/>
      <c r="I89" s="44"/>
    </row>
    <row r="90" spans="1:9" ht="80.25" customHeight="1" x14ac:dyDescent="0.25">
      <c r="A90" s="41" t="s">
        <v>235</v>
      </c>
      <c r="B90" s="421"/>
      <c r="C90" s="421"/>
      <c r="D90" s="421"/>
      <c r="E90" s="421"/>
      <c r="F90" s="421"/>
      <c r="G90" s="421"/>
      <c r="H90" s="421"/>
      <c r="I90" s="421"/>
    </row>
    <row r="91" spans="1:9" ht="80.25" customHeight="1" x14ac:dyDescent="0.25">
      <c r="A91" s="41" t="s">
        <v>238</v>
      </c>
      <c r="B91" s="419"/>
      <c r="C91" s="420"/>
      <c r="D91" s="419"/>
      <c r="E91" s="420"/>
      <c r="F91" s="419"/>
      <c r="G91" s="420"/>
      <c r="H91" s="419"/>
      <c r="I91" s="420"/>
    </row>
    <row r="92" spans="1:9" ht="24.95" customHeight="1" x14ac:dyDescent="0.25">
      <c r="A92" s="415" t="s">
        <v>178</v>
      </c>
      <c r="B92" s="88" t="s">
        <v>85</v>
      </c>
      <c r="C92" s="88" t="s">
        <v>87</v>
      </c>
      <c r="D92" s="88" t="s">
        <v>85</v>
      </c>
      <c r="E92" s="88" t="s">
        <v>87</v>
      </c>
      <c r="F92" s="88" t="s">
        <v>85</v>
      </c>
      <c r="G92" s="88" t="s">
        <v>87</v>
      </c>
      <c r="H92" s="88" t="s">
        <v>85</v>
      </c>
      <c r="I92" s="88" t="s">
        <v>87</v>
      </c>
    </row>
    <row r="93" spans="1:9" ht="24.95" customHeight="1" x14ac:dyDescent="0.25">
      <c r="A93" s="416"/>
      <c r="B93" s="222">
        <v>0</v>
      </c>
      <c r="C93" s="43"/>
      <c r="D93" s="222">
        <v>9.9999999999999992E-2</v>
      </c>
      <c r="E93" s="222"/>
      <c r="F93" s="222">
        <v>0</v>
      </c>
      <c r="G93" s="222"/>
      <c r="H93" s="48"/>
      <c r="I93" s="44"/>
    </row>
    <row r="94" spans="1:9" ht="80.25" customHeight="1" x14ac:dyDescent="0.25">
      <c r="A94" s="41" t="s">
        <v>235</v>
      </c>
      <c r="B94" s="421"/>
      <c r="C94" s="421"/>
      <c r="D94" s="421"/>
      <c r="E94" s="421"/>
      <c r="F94" s="421"/>
      <c r="G94" s="421"/>
      <c r="H94" s="421"/>
      <c r="I94" s="421"/>
    </row>
    <row r="95" spans="1:9" ht="80.25" customHeight="1" x14ac:dyDescent="0.25">
      <c r="A95" s="41" t="s">
        <v>238</v>
      </c>
      <c r="B95" s="419"/>
      <c r="C95" s="420"/>
      <c r="D95" s="419"/>
      <c r="E95" s="420"/>
      <c r="F95" s="419"/>
      <c r="G95" s="420"/>
      <c r="H95" s="419"/>
      <c r="I95" s="420"/>
    </row>
    <row r="96" spans="1:9" ht="24.95" customHeight="1" x14ac:dyDescent="0.25">
      <c r="A96" s="415" t="s">
        <v>179</v>
      </c>
      <c r="B96" s="88" t="s">
        <v>85</v>
      </c>
      <c r="C96" s="88" t="s">
        <v>87</v>
      </c>
      <c r="D96" s="88" t="s">
        <v>85</v>
      </c>
      <c r="E96" s="88" t="s">
        <v>87</v>
      </c>
      <c r="F96" s="88" t="s">
        <v>85</v>
      </c>
      <c r="G96" s="88" t="s">
        <v>87</v>
      </c>
      <c r="H96" s="88" t="s">
        <v>85</v>
      </c>
      <c r="I96" s="88" t="s">
        <v>87</v>
      </c>
    </row>
    <row r="97" spans="1:9" ht="24.95" customHeight="1" x14ac:dyDescent="0.25">
      <c r="A97" s="416"/>
      <c r="B97" s="222">
        <v>0</v>
      </c>
      <c r="C97" s="43"/>
      <c r="D97" s="222">
        <v>9.9999999999999992E-2</v>
      </c>
      <c r="E97" s="222"/>
      <c r="F97" s="222">
        <v>0</v>
      </c>
      <c r="G97" s="222"/>
      <c r="H97" s="48"/>
      <c r="I97" s="44"/>
    </row>
    <row r="98" spans="1:9" ht="80.25" customHeight="1" x14ac:dyDescent="0.25">
      <c r="A98" s="41" t="s">
        <v>235</v>
      </c>
      <c r="B98" s="421"/>
      <c r="C98" s="421"/>
      <c r="D98" s="421"/>
      <c r="E98" s="421"/>
      <c r="F98" s="421"/>
      <c r="G98" s="421"/>
      <c r="H98" s="421"/>
      <c r="I98" s="421"/>
    </row>
    <row r="99" spans="1:9" ht="80.25" customHeight="1" x14ac:dyDescent="0.25">
      <c r="A99" s="41" t="s">
        <v>238</v>
      </c>
      <c r="B99" s="419"/>
      <c r="C99" s="420"/>
      <c r="D99" s="419"/>
      <c r="E99" s="420"/>
      <c r="F99" s="419"/>
      <c r="G99" s="420"/>
      <c r="H99" s="419"/>
      <c r="I99" s="420"/>
    </row>
    <row r="100" spans="1:9" ht="24.95" customHeight="1" x14ac:dyDescent="0.25">
      <c r="A100" s="415" t="s">
        <v>181</v>
      </c>
      <c r="B100" s="88" t="s">
        <v>85</v>
      </c>
      <c r="C100" s="88" t="s">
        <v>87</v>
      </c>
      <c r="D100" s="88" t="s">
        <v>85</v>
      </c>
      <c r="E100" s="88" t="s">
        <v>87</v>
      </c>
      <c r="F100" s="88" t="s">
        <v>85</v>
      </c>
      <c r="G100" s="88" t="s">
        <v>87</v>
      </c>
      <c r="H100" s="88" t="s">
        <v>85</v>
      </c>
      <c r="I100" s="88" t="s">
        <v>87</v>
      </c>
    </row>
    <row r="101" spans="1:9" ht="24.95" customHeight="1" x14ac:dyDescent="0.25">
      <c r="A101" s="416"/>
      <c r="B101" s="222">
        <v>0</v>
      </c>
      <c r="C101" s="43"/>
      <c r="D101" s="222">
        <v>9.9999999999999992E-2</v>
      </c>
      <c r="E101" s="222"/>
      <c r="F101" s="222">
        <v>0</v>
      </c>
      <c r="G101" s="222"/>
      <c r="H101" s="48"/>
      <c r="I101" s="44"/>
    </row>
    <row r="102" spans="1:9" ht="80.25" customHeight="1" x14ac:dyDescent="0.25">
      <c r="A102" s="41" t="s">
        <v>235</v>
      </c>
      <c r="B102" s="421"/>
      <c r="C102" s="421"/>
      <c r="D102" s="421"/>
      <c r="E102" s="421"/>
      <c r="F102" s="421"/>
      <c r="G102" s="421"/>
      <c r="H102" s="421"/>
      <c r="I102" s="421"/>
    </row>
    <row r="103" spans="1:9" ht="80.25" customHeight="1" x14ac:dyDescent="0.25">
      <c r="A103" s="41" t="s">
        <v>238</v>
      </c>
      <c r="B103" s="419"/>
      <c r="C103" s="420"/>
      <c r="D103" s="419"/>
      <c r="E103" s="420"/>
      <c r="F103" s="419"/>
      <c r="G103" s="420"/>
      <c r="H103" s="419"/>
      <c r="I103" s="420"/>
    </row>
    <row r="104" spans="1:9" ht="24.95" customHeight="1" x14ac:dyDescent="0.25">
      <c r="A104" s="415" t="s">
        <v>182</v>
      </c>
      <c r="B104" s="88" t="s">
        <v>85</v>
      </c>
      <c r="C104" s="88" t="s">
        <v>87</v>
      </c>
      <c r="D104" s="88" t="s">
        <v>85</v>
      </c>
      <c r="E104" s="88" t="s">
        <v>87</v>
      </c>
      <c r="F104" s="88" t="s">
        <v>85</v>
      </c>
      <c r="G104" s="88" t="s">
        <v>87</v>
      </c>
      <c r="H104" s="88" t="s">
        <v>85</v>
      </c>
      <c r="I104" s="88" t="s">
        <v>87</v>
      </c>
    </row>
    <row r="105" spans="1:9" ht="24.95" customHeight="1" x14ac:dyDescent="0.25">
      <c r="A105" s="416"/>
      <c r="B105" s="222">
        <v>0</v>
      </c>
      <c r="C105" s="43"/>
      <c r="D105" s="222">
        <v>9.9999999999999992E-2</v>
      </c>
      <c r="E105" s="222"/>
      <c r="F105" s="222">
        <v>0</v>
      </c>
      <c r="G105" s="222"/>
      <c r="H105" s="48"/>
      <c r="I105" s="44"/>
    </row>
    <row r="106" spans="1:9" ht="80.25" customHeight="1" x14ac:dyDescent="0.25">
      <c r="A106" s="41" t="s">
        <v>235</v>
      </c>
      <c r="B106" s="421"/>
      <c r="C106" s="421"/>
      <c r="D106" s="421"/>
      <c r="E106" s="421"/>
      <c r="F106" s="421"/>
      <c r="G106" s="421"/>
      <c r="H106" s="421"/>
      <c r="I106" s="421"/>
    </row>
    <row r="107" spans="1:9" ht="80.25" customHeight="1" x14ac:dyDescent="0.25">
      <c r="A107" s="41" t="s">
        <v>238</v>
      </c>
      <c r="B107" s="419"/>
      <c r="C107" s="420"/>
      <c r="D107" s="419"/>
      <c r="E107" s="420"/>
      <c r="F107" s="419"/>
      <c r="G107" s="420"/>
      <c r="H107" s="419"/>
      <c r="I107" s="420"/>
    </row>
    <row r="108" spans="1:9" ht="24.95" customHeight="1" x14ac:dyDescent="0.25">
      <c r="A108" s="415" t="s">
        <v>183</v>
      </c>
      <c r="B108" s="88" t="s">
        <v>85</v>
      </c>
      <c r="C108" s="88" t="s">
        <v>87</v>
      </c>
      <c r="D108" s="88" t="s">
        <v>85</v>
      </c>
      <c r="E108" s="88" t="s">
        <v>87</v>
      </c>
      <c r="F108" s="88" t="s">
        <v>85</v>
      </c>
      <c r="G108" s="88" t="s">
        <v>87</v>
      </c>
      <c r="H108" s="88" t="s">
        <v>85</v>
      </c>
      <c r="I108" s="88" t="s">
        <v>87</v>
      </c>
    </row>
    <row r="109" spans="1:9" ht="24.95" customHeight="1" x14ac:dyDescent="0.25">
      <c r="A109" s="416"/>
      <c r="B109" s="222">
        <v>0</v>
      </c>
      <c r="C109" s="43"/>
      <c r="D109" s="222">
        <v>9.9999999999999992E-2</v>
      </c>
      <c r="E109" s="222"/>
      <c r="F109" s="222">
        <v>0</v>
      </c>
      <c r="G109" s="222"/>
      <c r="H109" s="48"/>
      <c r="I109" s="44"/>
    </row>
    <row r="110" spans="1:9" ht="80.25" customHeight="1" x14ac:dyDescent="0.25">
      <c r="A110" s="41" t="s">
        <v>235</v>
      </c>
      <c r="B110" s="421"/>
      <c r="C110" s="421"/>
      <c r="D110" s="421"/>
      <c r="E110" s="421"/>
      <c r="F110" s="421"/>
      <c r="G110" s="421"/>
      <c r="H110" s="421"/>
      <c r="I110" s="421"/>
    </row>
    <row r="111" spans="1:9" ht="80.25" customHeight="1" x14ac:dyDescent="0.25">
      <c r="A111" s="41" t="s">
        <v>238</v>
      </c>
      <c r="B111" s="419"/>
      <c r="C111" s="420"/>
      <c r="D111" s="419"/>
      <c r="E111" s="420"/>
      <c r="F111" s="419"/>
      <c r="G111" s="420"/>
      <c r="H111" s="419"/>
      <c r="I111" s="420"/>
    </row>
    <row r="112" spans="1:9" ht="24.95" customHeight="1" x14ac:dyDescent="0.25">
      <c r="A112" s="415" t="s">
        <v>184</v>
      </c>
      <c r="B112" s="88" t="s">
        <v>85</v>
      </c>
      <c r="C112" s="88" t="s">
        <v>87</v>
      </c>
      <c r="D112" s="88" t="s">
        <v>85</v>
      </c>
      <c r="E112" s="88" t="s">
        <v>87</v>
      </c>
      <c r="F112" s="88" t="s">
        <v>85</v>
      </c>
      <c r="G112" s="88" t="s">
        <v>87</v>
      </c>
      <c r="H112" s="88" t="s">
        <v>85</v>
      </c>
      <c r="I112" s="88" t="s">
        <v>87</v>
      </c>
    </row>
    <row r="113" spans="1:9" ht="24.95" customHeight="1" x14ac:dyDescent="0.25">
      <c r="A113" s="416"/>
      <c r="B113" s="222">
        <v>0</v>
      </c>
      <c r="C113" s="43"/>
      <c r="D113" s="222">
        <v>9.9999999999999992E-2</v>
      </c>
      <c r="E113" s="222"/>
      <c r="F113" s="222">
        <v>0</v>
      </c>
      <c r="G113" s="222"/>
      <c r="H113" s="163"/>
      <c r="I113" s="164"/>
    </row>
    <row r="114" spans="1:9" ht="80.25" customHeight="1" x14ac:dyDescent="0.25">
      <c r="A114" s="41" t="s">
        <v>235</v>
      </c>
      <c r="B114" s="519"/>
      <c r="C114" s="519"/>
      <c r="D114" s="519"/>
      <c r="E114" s="519"/>
      <c r="F114" s="519"/>
      <c r="G114" s="519"/>
      <c r="H114" s="519"/>
      <c r="I114" s="519"/>
    </row>
    <row r="115" spans="1:9" ht="80.25" customHeight="1" x14ac:dyDescent="0.25">
      <c r="A115" s="41" t="s">
        <v>238</v>
      </c>
      <c r="B115" s="419"/>
      <c r="C115" s="420"/>
      <c r="D115" s="419"/>
      <c r="E115" s="420"/>
      <c r="F115" s="419"/>
      <c r="G115" s="420"/>
      <c r="H115" s="419"/>
      <c r="I115" s="420"/>
    </row>
    <row r="116" spans="1:9" ht="16.5" x14ac:dyDescent="0.25">
      <c r="A116" s="42" t="s">
        <v>256</v>
      </c>
      <c r="B116" s="46">
        <f t="shared" ref="B116:I116" si="1">(B69+B73+B77+B81+B85+B89+B93+B97+B101+B105+B109+B113)</f>
        <v>1</v>
      </c>
      <c r="C116" s="46">
        <f t="shared" si="1"/>
        <v>1</v>
      </c>
      <c r="D116" s="46">
        <f t="shared" si="1"/>
        <v>0.99999999999999989</v>
      </c>
      <c r="E116" s="46">
        <f t="shared" si="1"/>
        <v>0.19999999999999998</v>
      </c>
      <c r="F116" s="46">
        <f t="shared" si="1"/>
        <v>1</v>
      </c>
      <c r="G116" s="46">
        <f t="shared" si="1"/>
        <v>0.5</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5:C75" r:id="rId1" display="https://secretariadistritald-my.sharepoint.com/shared?id=%2Fsites%2FSeguimientoPlandeAccinProyectodeInversin8225%2FDocumentos%20compartidos%2F02%2E%20Febrero%202026%2FActividad%2005%2FTarea%201%20%2D%20Informe%20de%20seguimiento%20del%20PETI&amp;listurl=https%3A%2F%2Fsecretariadistritald%2Esharepoint%2Ecom%2Fsites%2FSeguimientoPlandeAccinProyectodeInversin8225%2FDocumentos%20compartidos" xr:uid="{2CF8310C-D7D3-48FB-BC43-5DECB0A2E4DB}"/>
    <hyperlink ref="B75" r:id="rId2" display="https://secretariadistritald-my.sharepoint.com/shared?id=%2Fsites%2FSeguimientoPlandeAccinProyectodeInversin8225%2FDocumentos%20compartidos%2F02%2E%20Febrero%202026%2FActividad%2005%2FTarea%201%20%2D%20Informe%20de%20seguimiento%20del%20PETI&amp;listurl=https%3A%2F%2Fsecretariadistritald%2Esharepoint%2Ecom%2Fsites%2FSeguimientoPlandeAccinProyectodeInversin8225%2FDocumentos%20compartidos" xr:uid="{0E2F983E-B754-4C56-8454-3E543C72D0CC}"/>
    <hyperlink ref="B79:C79" r:id="rId3" display="https://secretariadistritald-my.sharepoint.com/shared?id=%2Fsites%2FSeguimientoPlandeAccinProyectodeInversin8225%2FDocumentos%20compartidos%2F03%2E%20Marzo%202026%2FActividad%2005%2FTarea%201%20%2D%20%20Informe%20de%20seguimiento%20del%20PETI&amp;listurl=https%3A%2F%2Fsecretariadistritald%2Esharepoint%2Ecom%2Fsites%2FSeguimientoPlandeAccinProyectodeInversin8225%2FDocumentos%20compartidos&amp;viewid=d752019d%2D39d3%2D4d92%2D94c6%2D18fccd703545" xr:uid="{F60F5218-A957-4E2A-B558-47DBEF414F78}"/>
    <hyperlink ref="D79:E79" r:id="rId4" display="https://secretariadistritald-my.sharepoint.com/shared?id=%2Fsites%2FSeguimientoPlandeAccinProyectodeInversin8225%2FDocumentos%20compartidos%2F03%2E%20Marzo%202026%2FActividad%2005%2FTarea%202%20%2D%20Elaborar%20plan%20de%20acci%C3%B3n%20para%20arquitectura%20empresarial&amp;listurl=https%3A%2F%2Fsecretariadistritald%2Esharepoint%2Ecom%2Fsites%2FSeguimientoPlandeAccinProyectodeInversin8225%2FDocumentos%20compartidos&amp;viewid=d752019d%2D39d3%2D4d92%2D94c6%2D18fccd703545" xr:uid="{7B39E44A-6BE4-456E-A72E-218B5A81F044}"/>
    <hyperlink ref="D83:E83" r:id="rId5" display="https://secretariadistritald-my.sharepoint.com/shared?id=%2Fsites%2FSeguimientoPlandeAccinProyectodeInversin8225%2FDocumentos%20compartidos%2F04%2E%20Abril%202026%2FActividad%2005%2FTarea%202%20%2D%20Elaborar%20plan%20de%20acci%C3%B3n%20para%20arquitectura%20empresarial&amp;listurl=https%3A%2F%2Fsecretariadistritald%2Esharepoint%2Ecom%2Fsites%2FSeguimientoPlandeAccinProyectodeInversin8225%2FDocumentos%20compartidos&amp;viewid=d752019d%2D39d3%2D4d92%2D94c6%2D18fccd703545" xr:uid="{277AF894-0B06-4F51-80B6-6FFE132B6A2A}"/>
    <hyperlink ref="F83:G83" r:id="rId6" display="https://secretariadistritald-my.sharepoint.com/shared?id=%2Fsites%2FSeguimientoPlandeAccinProyectodeInversin8225%2FDocumentos%20compartidos%2F04%2E%20Abril%202026%2FActividad%2005%2FTarea%203%20%2D%20Actualizar%20Hoja%20de%20Vida%20del%20PETI&amp;listurl=https%3A%2F%2Fsecretariadistritald%2Esharepoint%2Ecom%2Fsites%2FSeguimientoPlandeAccinProyectodeInversin8225%2FDocumentos%20compartidos&amp;viewid=d752019d%2D39d3%2D4d92%2D94c6%2D18fccd703545" xr:uid="{90BABF22-2D46-42D0-805B-48ED816EDDAB}"/>
  </hyperlinks>
  <pageMargins left="0" right="0" top="0" bottom="0" header="0.31496062992125984" footer="0.31496062992125984"/>
  <pageSetup scale="10" orientation="landscape" r:id="rId7"/>
  <ignoredErrors>
    <ignoredError sqref="N24:N29" emptyCellReference="1"/>
  </ignoredErrors>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12696-B63D-4004-A2DA-7014034B1BBF}">
  <sheetPr>
    <tabColor theme="5" tint="0.59999389629810485"/>
    <pageSetUpPr fitToPage="1"/>
  </sheetPr>
  <dimension ref="A1:O126"/>
  <sheetViews>
    <sheetView showGridLines="0" view="pageBreakPreview" topLeftCell="A43" zoomScale="80" zoomScaleNormal="20" zoomScaleSheetLayoutView="80" workbookViewId="0">
      <selection activeCell="B45" sqref="B45"/>
    </sheetView>
  </sheetViews>
  <sheetFormatPr baseColWidth="10" defaultColWidth="10.85546875" defaultRowHeight="14.25" x14ac:dyDescent="0.25"/>
  <cols>
    <col min="1" max="1" width="66.85546875" style="1" customWidth="1"/>
    <col min="2" max="2" width="75.28515625" style="1" customWidth="1"/>
    <col min="3" max="3" width="64.5703125" style="1" customWidth="1"/>
    <col min="4" max="4" width="56.28515625" style="1" customWidth="1"/>
    <col min="5" max="5" width="63.7109375" style="1" customWidth="1"/>
    <col min="6" max="6" width="54.28515625" style="1" customWidth="1"/>
    <col min="7" max="7" width="70.28515625" style="1" customWidth="1"/>
    <col min="8" max="8" width="64.5703125" style="1" customWidth="1"/>
    <col min="9" max="9" width="77.710937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8" customFormat="1" ht="22.15" customHeight="1" thickBot="1" x14ac:dyDescent="0.3">
      <c r="A1" s="462"/>
      <c r="B1" s="443" t="s">
        <v>160</v>
      </c>
      <c r="C1" s="444"/>
      <c r="D1" s="444"/>
      <c r="E1" s="444"/>
      <c r="F1" s="444"/>
      <c r="G1" s="444"/>
      <c r="H1" s="444"/>
      <c r="I1" s="444"/>
      <c r="J1" s="444"/>
      <c r="K1" s="444"/>
      <c r="L1" s="445"/>
      <c r="M1" s="394" t="s">
        <v>161</v>
      </c>
      <c r="N1" s="395"/>
      <c r="O1" s="396"/>
    </row>
    <row r="2" spans="1:15" s="78" customFormat="1" ht="18" customHeight="1" thickBot="1" x14ac:dyDescent="0.3">
      <c r="A2" s="463"/>
      <c r="B2" s="446" t="s">
        <v>162</v>
      </c>
      <c r="C2" s="447"/>
      <c r="D2" s="447"/>
      <c r="E2" s="447"/>
      <c r="F2" s="447"/>
      <c r="G2" s="447"/>
      <c r="H2" s="447"/>
      <c r="I2" s="447"/>
      <c r="J2" s="447"/>
      <c r="K2" s="447"/>
      <c r="L2" s="448"/>
      <c r="M2" s="394" t="s">
        <v>163</v>
      </c>
      <c r="N2" s="395"/>
      <c r="O2" s="396"/>
    </row>
    <row r="3" spans="1:15" s="78" customFormat="1" ht="19.899999999999999" customHeight="1" thickBot="1" x14ac:dyDescent="0.3">
      <c r="A3" s="463"/>
      <c r="B3" s="446" t="s">
        <v>0</v>
      </c>
      <c r="C3" s="447"/>
      <c r="D3" s="447"/>
      <c r="E3" s="447"/>
      <c r="F3" s="447"/>
      <c r="G3" s="447"/>
      <c r="H3" s="447"/>
      <c r="I3" s="447"/>
      <c r="J3" s="447"/>
      <c r="K3" s="447"/>
      <c r="L3" s="448"/>
      <c r="M3" s="394" t="s">
        <v>164</v>
      </c>
      <c r="N3" s="395"/>
      <c r="O3" s="396"/>
    </row>
    <row r="4" spans="1:15" s="78" customFormat="1" ht="21.75" customHeight="1" thickBot="1" x14ac:dyDescent="0.3">
      <c r="A4" s="464"/>
      <c r="B4" s="449" t="s">
        <v>165</v>
      </c>
      <c r="C4" s="450"/>
      <c r="D4" s="450"/>
      <c r="E4" s="450"/>
      <c r="F4" s="450"/>
      <c r="G4" s="450"/>
      <c r="H4" s="450"/>
      <c r="I4" s="450"/>
      <c r="J4" s="450"/>
      <c r="K4" s="450"/>
      <c r="L4" s="451"/>
      <c r="M4" s="394" t="s">
        <v>166</v>
      </c>
      <c r="N4" s="395"/>
      <c r="O4" s="396"/>
    </row>
    <row r="5" spans="1:15" s="78" customFormat="1" ht="16.149999999999999" customHeight="1" thickBot="1" x14ac:dyDescent="0.3">
      <c r="A5" s="79"/>
      <c r="B5" s="80"/>
      <c r="C5" s="80"/>
      <c r="D5" s="80"/>
      <c r="E5" s="80"/>
      <c r="F5" s="80"/>
      <c r="G5" s="80"/>
      <c r="H5" s="80"/>
      <c r="I5" s="80"/>
      <c r="J5" s="80"/>
      <c r="K5" s="80"/>
      <c r="L5" s="80"/>
      <c r="M5" s="81"/>
      <c r="N5" s="81"/>
      <c r="O5" s="81"/>
    </row>
    <row r="6" spans="1:15" ht="40.35" customHeight="1" thickBot="1" x14ac:dyDescent="0.3">
      <c r="A6" s="50" t="s">
        <v>167</v>
      </c>
      <c r="B6" s="475" t="s">
        <v>168</v>
      </c>
      <c r="C6" s="476"/>
      <c r="D6" s="476"/>
      <c r="E6" s="476"/>
      <c r="F6" s="476"/>
      <c r="G6" s="476"/>
      <c r="H6" s="476"/>
      <c r="I6" s="476"/>
      <c r="J6" s="476"/>
      <c r="K6" s="477"/>
      <c r="L6" s="151" t="s">
        <v>169</v>
      </c>
      <c r="M6" s="478">
        <v>2024110010316</v>
      </c>
      <c r="N6" s="479"/>
      <c r="O6" s="480"/>
    </row>
    <row r="7" spans="1:15" s="78" customFormat="1" ht="18" customHeight="1" thickBot="1" x14ac:dyDescent="0.3">
      <c r="A7" s="79"/>
      <c r="B7" s="80"/>
      <c r="C7" s="80"/>
      <c r="D7" s="80"/>
      <c r="E7" s="80"/>
      <c r="F7" s="80"/>
      <c r="G7" s="80"/>
      <c r="H7" s="80"/>
      <c r="I7" s="80"/>
      <c r="J7" s="80"/>
      <c r="K7" s="80"/>
      <c r="L7" s="80"/>
      <c r="M7" s="81"/>
      <c r="N7" s="81"/>
      <c r="O7" s="81"/>
    </row>
    <row r="8" spans="1:15" s="78" customFormat="1" ht="21.75" customHeight="1" thickBot="1" x14ac:dyDescent="0.3">
      <c r="A8" s="466" t="s">
        <v>6</v>
      </c>
      <c r="B8" s="151" t="s">
        <v>170</v>
      </c>
      <c r="C8" s="119"/>
      <c r="D8" s="151" t="s">
        <v>171</v>
      </c>
      <c r="E8" s="119"/>
      <c r="F8" s="151" t="s">
        <v>172</v>
      </c>
      <c r="G8" s="119" t="s">
        <v>174</v>
      </c>
      <c r="H8" s="151" t="s">
        <v>173</v>
      </c>
      <c r="I8" s="120"/>
      <c r="J8" s="429" t="s">
        <v>8</v>
      </c>
      <c r="K8" s="465"/>
      <c r="L8" s="150" t="s">
        <v>175</v>
      </c>
      <c r="M8" s="428"/>
      <c r="N8" s="428"/>
      <c r="O8" s="428"/>
    </row>
    <row r="9" spans="1:15" s="78" customFormat="1" ht="21.75" customHeight="1" thickBot="1" x14ac:dyDescent="0.3">
      <c r="A9" s="466"/>
      <c r="B9" s="152" t="s">
        <v>176</v>
      </c>
      <c r="C9" s="121"/>
      <c r="D9" s="151" t="s">
        <v>177</v>
      </c>
      <c r="E9" s="122"/>
      <c r="F9" s="151" t="s">
        <v>178</v>
      </c>
      <c r="G9" s="122"/>
      <c r="H9" s="151" t="s">
        <v>179</v>
      </c>
      <c r="I9" s="120"/>
      <c r="J9" s="429"/>
      <c r="K9" s="465"/>
      <c r="L9" s="150" t="s">
        <v>180</v>
      </c>
      <c r="M9" s="428"/>
      <c r="N9" s="428"/>
      <c r="O9" s="428"/>
    </row>
    <row r="10" spans="1:15" s="78" customFormat="1" ht="21.75" customHeight="1" thickBot="1" x14ac:dyDescent="0.3">
      <c r="A10" s="466"/>
      <c r="B10" s="151" t="s">
        <v>181</v>
      </c>
      <c r="C10" s="119"/>
      <c r="D10" s="151" t="s">
        <v>182</v>
      </c>
      <c r="E10" s="122"/>
      <c r="F10" s="151" t="s">
        <v>183</v>
      </c>
      <c r="G10" s="122"/>
      <c r="H10" s="151" t="s">
        <v>184</v>
      </c>
      <c r="I10" s="120"/>
      <c r="J10" s="429"/>
      <c r="K10" s="465"/>
      <c r="L10" s="150" t="s">
        <v>185</v>
      </c>
      <c r="M10" s="428" t="s">
        <v>174</v>
      </c>
      <c r="N10" s="428"/>
      <c r="O10" s="428"/>
    </row>
    <row r="11" spans="1:15" ht="15" customHeight="1" thickBot="1" x14ac:dyDescent="0.3">
      <c r="A11" s="6"/>
      <c r="B11" s="7"/>
      <c r="C11" s="7"/>
      <c r="D11" s="9"/>
      <c r="E11" s="8"/>
      <c r="F11" s="8"/>
      <c r="G11" s="196"/>
      <c r="H11" s="196"/>
      <c r="I11" s="10"/>
      <c r="J11" s="10"/>
      <c r="K11" s="7"/>
      <c r="L11" s="7"/>
      <c r="M11" s="7"/>
      <c r="N11" s="7"/>
      <c r="O11" s="7"/>
    </row>
    <row r="12" spans="1:15" ht="15" customHeight="1" x14ac:dyDescent="0.25">
      <c r="A12" s="472" t="s">
        <v>186</v>
      </c>
      <c r="B12" s="452" t="s">
        <v>358</v>
      </c>
      <c r="C12" s="453"/>
      <c r="D12" s="453"/>
      <c r="E12" s="453"/>
      <c r="F12" s="453"/>
      <c r="G12" s="453"/>
      <c r="H12" s="453"/>
      <c r="I12" s="453"/>
      <c r="J12" s="453"/>
      <c r="K12" s="453"/>
      <c r="L12" s="453"/>
      <c r="M12" s="453"/>
      <c r="N12" s="453"/>
      <c r="O12" s="454"/>
    </row>
    <row r="13" spans="1:15" ht="15" customHeight="1" x14ac:dyDescent="0.25">
      <c r="A13" s="473"/>
      <c r="B13" s="455"/>
      <c r="C13" s="456"/>
      <c r="D13" s="456"/>
      <c r="E13" s="456"/>
      <c r="F13" s="456"/>
      <c r="G13" s="456"/>
      <c r="H13" s="456"/>
      <c r="I13" s="456"/>
      <c r="J13" s="456"/>
      <c r="K13" s="456"/>
      <c r="L13" s="456"/>
      <c r="M13" s="456"/>
      <c r="N13" s="456"/>
      <c r="O13" s="457"/>
    </row>
    <row r="14" spans="1:15" ht="15" customHeight="1" thickBot="1" x14ac:dyDescent="0.3">
      <c r="A14" s="474"/>
      <c r="B14" s="458"/>
      <c r="C14" s="459"/>
      <c r="D14" s="459"/>
      <c r="E14" s="459"/>
      <c r="F14" s="459"/>
      <c r="G14" s="459"/>
      <c r="H14" s="459"/>
      <c r="I14" s="459"/>
      <c r="J14" s="459"/>
      <c r="K14" s="459"/>
      <c r="L14" s="459"/>
      <c r="M14" s="459"/>
      <c r="N14" s="459"/>
      <c r="O14" s="460"/>
    </row>
    <row r="15" spans="1:15" ht="9" customHeight="1" thickBot="1" x14ac:dyDescent="0.3">
      <c r="A15" s="14"/>
      <c r="B15" s="77"/>
      <c r="C15" s="15"/>
      <c r="D15" s="15"/>
      <c r="E15" s="15"/>
      <c r="F15" s="15"/>
      <c r="G15" s="16"/>
      <c r="H15" s="16"/>
      <c r="I15" s="16"/>
      <c r="J15" s="16"/>
      <c r="K15" s="16"/>
      <c r="L15" s="17"/>
      <c r="M15" s="17"/>
      <c r="N15" s="17"/>
      <c r="O15" s="17"/>
    </row>
    <row r="16" spans="1:15" s="18" customFormat="1" ht="37.5" customHeight="1" thickBot="1" x14ac:dyDescent="0.3">
      <c r="A16" s="50" t="s">
        <v>13</v>
      </c>
      <c r="B16" s="376" t="s">
        <v>359</v>
      </c>
      <c r="C16" s="376"/>
      <c r="D16" s="376"/>
      <c r="E16" s="376"/>
      <c r="F16" s="376"/>
      <c r="G16" s="466" t="s">
        <v>15</v>
      </c>
      <c r="H16" s="466"/>
      <c r="I16" s="461" t="s">
        <v>360</v>
      </c>
      <c r="J16" s="461"/>
      <c r="K16" s="461"/>
      <c r="L16" s="461"/>
      <c r="M16" s="461"/>
      <c r="N16" s="461"/>
      <c r="O16" s="461"/>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0" t="s">
        <v>17</v>
      </c>
      <c r="B18" s="539" t="s">
        <v>190</v>
      </c>
      <c r="C18" s="539"/>
      <c r="D18" s="539"/>
      <c r="E18" s="539"/>
      <c r="F18" s="50" t="s">
        <v>19</v>
      </c>
      <c r="G18" s="467" t="s">
        <v>191</v>
      </c>
      <c r="H18" s="467"/>
      <c r="I18" s="467"/>
      <c r="J18" s="50" t="s">
        <v>21</v>
      </c>
      <c r="K18" s="376" t="s">
        <v>192</v>
      </c>
      <c r="L18" s="376"/>
      <c r="M18" s="376"/>
      <c r="N18" s="376"/>
      <c r="O18" s="376"/>
    </row>
    <row r="19" spans="1:15" ht="9" customHeight="1" x14ac:dyDescent="0.25">
      <c r="A19" s="5"/>
      <c r="B19" s="2"/>
      <c r="C19" s="471"/>
      <c r="D19" s="471"/>
      <c r="E19" s="471"/>
      <c r="F19" s="471"/>
      <c r="G19" s="471"/>
      <c r="H19" s="471"/>
      <c r="I19" s="471"/>
      <c r="J19" s="471"/>
      <c r="K19" s="471"/>
      <c r="L19" s="471"/>
      <c r="M19" s="471"/>
      <c r="N19" s="471"/>
      <c r="O19" s="471"/>
    </row>
    <row r="20" spans="1:15" ht="16.5" customHeight="1" thickBot="1" x14ac:dyDescent="0.3">
      <c r="A20" s="75"/>
      <c r="B20" s="76"/>
      <c r="C20" s="76"/>
      <c r="D20" s="76"/>
      <c r="E20" s="76"/>
      <c r="F20" s="76"/>
      <c r="G20" s="76"/>
      <c r="H20" s="76"/>
      <c r="I20" s="76"/>
      <c r="J20" s="76"/>
      <c r="K20" s="76"/>
      <c r="L20" s="76"/>
      <c r="M20" s="76"/>
      <c r="N20" s="76"/>
      <c r="O20" s="76"/>
    </row>
    <row r="21" spans="1:15" ht="32.1" customHeight="1" thickBot="1" x14ac:dyDescent="0.3">
      <c r="A21" s="389" t="s">
        <v>23</v>
      </c>
      <c r="B21" s="390"/>
      <c r="C21" s="390"/>
      <c r="D21" s="390"/>
      <c r="E21" s="390"/>
      <c r="F21" s="390"/>
      <c r="G21" s="390"/>
      <c r="H21" s="390"/>
      <c r="I21" s="390"/>
      <c r="J21" s="390"/>
      <c r="K21" s="390"/>
      <c r="L21" s="390"/>
      <c r="M21" s="390"/>
      <c r="N21" s="390"/>
      <c r="O21" s="429"/>
    </row>
    <row r="22" spans="1:15" ht="32.1" customHeight="1" thickBot="1" x14ac:dyDescent="0.3">
      <c r="A22" s="389" t="s">
        <v>361</v>
      </c>
      <c r="B22" s="390"/>
      <c r="C22" s="390"/>
      <c r="D22" s="390"/>
      <c r="E22" s="390"/>
      <c r="F22" s="390"/>
      <c r="G22" s="390"/>
      <c r="H22" s="390"/>
      <c r="I22" s="390"/>
      <c r="J22" s="390"/>
      <c r="K22" s="390"/>
      <c r="L22" s="390"/>
      <c r="M22" s="390"/>
      <c r="N22" s="390"/>
      <c r="O22" s="429"/>
    </row>
    <row r="23" spans="1:15" ht="32.1" customHeight="1" thickBot="1" x14ac:dyDescent="0.3">
      <c r="A23" s="24"/>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25">
      <c r="A24" s="21" t="s">
        <v>24</v>
      </c>
      <c r="B24" s="203">
        <v>1285179000</v>
      </c>
      <c r="C24" s="203">
        <v>0</v>
      </c>
      <c r="D24" s="203"/>
      <c r="E24" s="190"/>
      <c r="F24" s="190"/>
      <c r="G24" s="190"/>
      <c r="H24" s="190"/>
      <c r="I24" s="190"/>
      <c r="J24" s="190"/>
      <c r="K24" s="190"/>
      <c r="L24" s="190"/>
      <c r="M24" s="190">
        <v>114103000</v>
      </c>
      <c r="N24" s="204">
        <f>SUM(B24:M24)</f>
        <v>1399282000</v>
      </c>
      <c r="O24" s="191">
        <v>1</v>
      </c>
    </row>
    <row r="25" spans="1:15" ht="32.1" customHeight="1" x14ac:dyDescent="0.25">
      <c r="A25" s="21" t="s">
        <v>26</v>
      </c>
      <c r="B25" s="198">
        <v>1230027384</v>
      </c>
      <c r="C25" s="198">
        <v>0</v>
      </c>
      <c r="D25" s="203">
        <v>-871899</v>
      </c>
      <c r="E25" s="190">
        <v>0</v>
      </c>
      <c r="F25" s="190"/>
      <c r="G25" s="190"/>
      <c r="H25" s="190"/>
      <c r="I25" s="190"/>
      <c r="J25" s="190"/>
      <c r="K25" s="190"/>
      <c r="L25" s="190"/>
      <c r="M25" s="190"/>
      <c r="N25" s="204">
        <f t="shared" ref="N25:N29" si="0">SUM(B25:M25)</f>
        <v>1229155485</v>
      </c>
      <c r="O25" s="192">
        <f>N25/N24</f>
        <v>0.87841870687967116</v>
      </c>
    </row>
    <row r="26" spans="1:15" ht="32.1" customHeight="1" x14ac:dyDescent="0.25">
      <c r="A26" s="21" t="s">
        <v>28</v>
      </c>
      <c r="B26" s="199">
        <v>0</v>
      </c>
      <c r="C26" s="203">
        <v>56205076</v>
      </c>
      <c r="D26" s="203">
        <v>116207108</v>
      </c>
      <c r="E26" s="193">
        <v>112986691</v>
      </c>
      <c r="F26" s="193"/>
      <c r="G26" s="193"/>
      <c r="H26" s="193"/>
      <c r="I26" s="193"/>
      <c r="J26" s="193"/>
      <c r="K26" s="193"/>
      <c r="L26" s="193"/>
      <c r="M26" s="193"/>
      <c r="N26" s="204">
        <f t="shared" si="0"/>
        <v>285398875</v>
      </c>
      <c r="O26" s="192">
        <f>N26/N24</f>
        <v>0.20396094211174015</v>
      </c>
    </row>
    <row r="27" spans="1:15" ht="32.1" customHeight="1" x14ac:dyDescent="0.25">
      <c r="A27" s="21" t="s">
        <v>196</v>
      </c>
      <c r="B27" s="199">
        <v>24278907</v>
      </c>
      <c r="C27" s="203">
        <v>22858200</v>
      </c>
      <c r="D27" s="203"/>
      <c r="E27" s="190"/>
      <c r="F27" s="190"/>
      <c r="G27" s="190"/>
      <c r="H27" s="190"/>
      <c r="I27" s="190"/>
      <c r="J27" s="190"/>
      <c r="K27" s="190"/>
      <c r="L27" s="190"/>
      <c r="M27" s="190"/>
      <c r="N27" s="204">
        <f t="shared" si="0"/>
        <v>47137107</v>
      </c>
      <c r="O27" s="192">
        <v>1</v>
      </c>
    </row>
    <row r="28" spans="1:15" ht="32.1" customHeight="1" x14ac:dyDescent="0.25">
      <c r="A28" s="21" t="s">
        <v>197</v>
      </c>
      <c r="B28" s="203">
        <v>0</v>
      </c>
      <c r="C28" s="203">
        <v>0</v>
      </c>
      <c r="D28" s="203">
        <v>0</v>
      </c>
      <c r="E28" s="193">
        <v>0</v>
      </c>
      <c r="F28" s="193"/>
      <c r="G28" s="193"/>
      <c r="H28" s="193"/>
      <c r="I28" s="193"/>
      <c r="J28" s="193"/>
      <c r="K28" s="193"/>
      <c r="L28" s="193"/>
      <c r="M28" s="193"/>
      <c r="N28" s="204">
        <f t="shared" si="0"/>
        <v>0</v>
      </c>
      <c r="O28" s="192">
        <f>N28/N27</f>
        <v>0</v>
      </c>
    </row>
    <row r="29" spans="1:15" ht="32.1" customHeight="1" x14ac:dyDescent="0.25">
      <c r="A29" s="22" t="s">
        <v>34</v>
      </c>
      <c r="B29" s="203">
        <v>24278907</v>
      </c>
      <c r="C29" s="203">
        <v>22858200</v>
      </c>
      <c r="D29" s="203">
        <v>0</v>
      </c>
      <c r="E29" s="194">
        <v>0</v>
      </c>
      <c r="F29" s="194"/>
      <c r="G29" s="194"/>
      <c r="H29" s="194"/>
      <c r="I29" s="194"/>
      <c r="J29" s="194"/>
      <c r="K29" s="194"/>
      <c r="L29" s="194"/>
      <c r="M29" s="194"/>
      <c r="N29" s="205">
        <f t="shared" si="0"/>
        <v>47137107</v>
      </c>
      <c r="O29" s="195">
        <f>N29/N27</f>
        <v>1</v>
      </c>
    </row>
    <row r="30" spans="1:15" s="23" customFormat="1" ht="16.5" customHeight="1" x14ac:dyDescent="0.2"/>
    <row r="31" spans="1:15" s="23" customFormat="1" ht="4.9000000000000004" customHeight="1" x14ac:dyDescent="0.2"/>
    <row r="32" spans="1:15" ht="5.25" customHeight="1" thickBot="1" x14ac:dyDescent="0.3"/>
    <row r="33" spans="1:13" ht="48" customHeight="1" thickBot="1" x14ac:dyDescent="0.3">
      <c r="A33" s="489" t="s">
        <v>198</v>
      </c>
      <c r="B33" s="490"/>
      <c r="C33" s="490"/>
      <c r="D33" s="490"/>
      <c r="E33" s="490"/>
      <c r="F33" s="490"/>
      <c r="G33" s="490"/>
      <c r="H33" s="490"/>
      <c r="I33" s="491"/>
      <c r="J33" s="27"/>
    </row>
    <row r="34" spans="1:13" ht="50.25" customHeight="1" thickBot="1" x14ac:dyDescent="0.3">
      <c r="A34" s="36" t="s">
        <v>199</v>
      </c>
      <c r="B34" s="492" t="str">
        <f>+B12</f>
        <v>Implementar 1 estrategia para el fortalecimiento de la gestión contractual institucional</v>
      </c>
      <c r="C34" s="493"/>
      <c r="D34" s="493"/>
      <c r="E34" s="493"/>
      <c r="F34" s="493"/>
      <c r="G34" s="493"/>
      <c r="H34" s="493"/>
      <c r="I34" s="494"/>
      <c r="J34" s="25"/>
      <c r="M34" s="179"/>
    </row>
    <row r="35" spans="1:13" ht="18.75" customHeight="1" thickBot="1" x14ac:dyDescent="0.3">
      <c r="A35" s="509" t="s">
        <v>39</v>
      </c>
      <c r="B35" s="83">
        <v>2024</v>
      </c>
      <c r="C35" s="83">
        <v>2025</v>
      </c>
      <c r="D35" s="83">
        <v>2026</v>
      </c>
      <c r="E35" s="83">
        <v>2027</v>
      </c>
      <c r="F35" s="83" t="s">
        <v>200</v>
      </c>
      <c r="G35" s="511" t="s">
        <v>41</v>
      </c>
      <c r="H35" s="591" t="s">
        <v>201</v>
      </c>
      <c r="I35" s="591"/>
      <c r="J35" s="25"/>
      <c r="M35" s="179"/>
    </row>
    <row r="36" spans="1:13" ht="50.25" customHeight="1" thickBot="1" x14ac:dyDescent="0.3">
      <c r="A36" s="510"/>
      <c r="B36" s="299">
        <v>0.25</v>
      </c>
      <c r="C36" s="299">
        <v>0.25</v>
      </c>
      <c r="D36" s="299">
        <v>0.25</v>
      </c>
      <c r="E36" s="299">
        <v>0.25</v>
      </c>
      <c r="F36" s="300">
        <v>1</v>
      </c>
      <c r="G36" s="511"/>
      <c r="H36" s="591"/>
      <c r="I36" s="591"/>
      <c r="J36" s="25"/>
      <c r="M36" s="180"/>
    </row>
    <row r="37" spans="1:13" ht="52.5" customHeight="1" thickBot="1" x14ac:dyDescent="0.3">
      <c r="A37" s="37" t="s">
        <v>43</v>
      </c>
      <c r="B37" s="495">
        <v>0.16</v>
      </c>
      <c r="C37" s="496"/>
      <c r="D37" s="502" t="s">
        <v>202</v>
      </c>
      <c r="E37" s="503"/>
      <c r="F37" s="503"/>
      <c r="G37" s="503"/>
      <c r="H37" s="503"/>
      <c r="I37" s="504"/>
    </row>
    <row r="38" spans="1:13" s="26" customFormat="1" ht="48" customHeight="1" thickBot="1" x14ac:dyDescent="0.3">
      <c r="A38" s="509" t="s">
        <v>203</v>
      </c>
      <c r="B38" s="37" t="s">
        <v>204</v>
      </c>
      <c r="C38" s="36" t="s">
        <v>87</v>
      </c>
      <c r="D38" s="487" t="s">
        <v>89</v>
      </c>
      <c r="E38" s="488"/>
      <c r="F38" s="487" t="s">
        <v>91</v>
      </c>
      <c r="G38" s="488"/>
      <c r="H38" s="38" t="s">
        <v>93</v>
      </c>
      <c r="I38" s="40" t="s">
        <v>94</v>
      </c>
      <c r="M38" s="181"/>
    </row>
    <row r="39" spans="1:13" ht="409.15" customHeight="1" thickBot="1" x14ac:dyDescent="0.3">
      <c r="A39" s="510"/>
      <c r="B39" s="301">
        <v>3.7499999999999999E-2</v>
      </c>
      <c r="C39" s="288">
        <v>3.7999999999999999E-2</v>
      </c>
      <c r="D39" s="589" t="s">
        <v>362</v>
      </c>
      <c r="E39" s="590"/>
      <c r="F39" s="589" t="s">
        <v>362</v>
      </c>
      <c r="G39" s="590"/>
      <c r="H39" s="188" t="s">
        <v>207</v>
      </c>
      <c r="I39" s="285" t="s">
        <v>363</v>
      </c>
      <c r="M39" s="179"/>
    </row>
    <row r="40" spans="1:13" s="26" customFormat="1" ht="54" customHeight="1" x14ac:dyDescent="0.25">
      <c r="A40" s="509" t="s">
        <v>209</v>
      </c>
      <c r="B40" s="302" t="s">
        <v>87</v>
      </c>
      <c r="C40" s="38" t="s">
        <v>87</v>
      </c>
      <c r="D40" s="487" t="s">
        <v>89</v>
      </c>
      <c r="E40" s="488"/>
      <c r="F40" s="487" t="s">
        <v>91</v>
      </c>
      <c r="G40" s="488"/>
      <c r="H40" s="38" t="s">
        <v>93</v>
      </c>
      <c r="I40" s="40" t="s">
        <v>94</v>
      </c>
    </row>
    <row r="41" spans="1:13" ht="385.9" customHeight="1" x14ac:dyDescent="0.25">
      <c r="A41" s="510"/>
      <c r="B41" s="303">
        <v>0.05</v>
      </c>
      <c r="C41" s="303">
        <v>0.05</v>
      </c>
      <c r="D41" s="499" t="s">
        <v>364</v>
      </c>
      <c r="E41" s="500"/>
      <c r="F41" s="505" t="s">
        <v>365</v>
      </c>
      <c r="G41" s="506"/>
      <c r="H41" s="312" t="s">
        <v>366</v>
      </c>
      <c r="I41" s="285" t="s">
        <v>367</v>
      </c>
    </row>
    <row r="42" spans="1:13" s="26" customFormat="1" ht="45" customHeight="1" thickBot="1" x14ac:dyDescent="0.3">
      <c r="A42" s="509" t="s">
        <v>213</v>
      </c>
      <c r="B42" s="302" t="s">
        <v>87</v>
      </c>
      <c r="C42" s="38" t="s">
        <v>87</v>
      </c>
      <c r="D42" s="487" t="s">
        <v>89</v>
      </c>
      <c r="E42" s="488"/>
      <c r="F42" s="487" t="s">
        <v>91</v>
      </c>
      <c r="G42" s="488"/>
      <c r="H42" s="38" t="s">
        <v>93</v>
      </c>
      <c r="I42" s="40" t="s">
        <v>94</v>
      </c>
    </row>
    <row r="43" spans="1:13" ht="363" customHeight="1" thickBot="1" x14ac:dyDescent="0.3">
      <c r="A43" s="510"/>
      <c r="B43" s="303">
        <v>2.5000000000000001E-2</v>
      </c>
      <c r="C43" s="303">
        <v>2.5000000000000001E-2</v>
      </c>
      <c r="D43" s="587" t="s">
        <v>368</v>
      </c>
      <c r="E43" s="588"/>
      <c r="F43" s="505" t="s">
        <v>369</v>
      </c>
      <c r="G43" s="506"/>
      <c r="H43" s="312" t="s">
        <v>366</v>
      </c>
      <c r="I43" s="285" t="s">
        <v>370</v>
      </c>
    </row>
    <row r="44" spans="1:13" s="26" customFormat="1" ht="44.25" customHeight="1" x14ac:dyDescent="0.25">
      <c r="A44" s="509" t="s">
        <v>218</v>
      </c>
      <c r="B44" s="302" t="s">
        <v>87</v>
      </c>
      <c r="C44" s="38" t="s">
        <v>87</v>
      </c>
      <c r="D44" s="487" t="s">
        <v>89</v>
      </c>
      <c r="E44" s="488"/>
      <c r="F44" s="487" t="s">
        <v>91</v>
      </c>
      <c r="G44" s="488"/>
      <c r="H44" s="38" t="s">
        <v>93</v>
      </c>
      <c r="I44" s="38" t="s">
        <v>94</v>
      </c>
    </row>
    <row r="45" spans="1:13" ht="366" customHeight="1" x14ac:dyDescent="0.25">
      <c r="A45" s="510"/>
      <c r="B45" s="303">
        <v>1.4999999999999999E-2</v>
      </c>
      <c r="C45" s="303">
        <v>1.4999999999999999E-2</v>
      </c>
      <c r="D45" s="584" t="s">
        <v>613</v>
      </c>
      <c r="E45" s="585"/>
      <c r="F45" s="586" t="s">
        <v>611</v>
      </c>
      <c r="G45" s="498"/>
      <c r="H45" s="312" t="s">
        <v>366</v>
      </c>
      <c r="I45" s="285" t="s">
        <v>371</v>
      </c>
    </row>
    <row r="46" spans="1:13" s="26" customFormat="1" ht="47.25" customHeight="1" x14ac:dyDescent="0.25">
      <c r="A46" s="509" t="s">
        <v>223</v>
      </c>
      <c r="B46" s="302" t="s">
        <v>87</v>
      </c>
      <c r="C46" s="38" t="s">
        <v>87</v>
      </c>
      <c r="D46" s="487"/>
      <c r="E46" s="488"/>
      <c r="F46" s="487" t="s">
        <v>91</v>
      </c>
      <c r="G46" s="488"/>
      <c r="H46" s="38" t="s">
        <v>93</v>
      </c>
      <c r="I46" s="40" t="s">
        <v>94</v>
      </c>
    </row>
    <row r="47" spans="1:13" ht="55.9" customHeight="1" x14ac:dyDescent="0.25">
      <c r="A47" s="510"/>
      <c r="B47" s="303">
        <v>1.4999999999999999E-2</v>
      </c>
      <c r="C47" s="225"/>
      <c r="D47" s="417"/>
      <c r="E47" s="418"/>
      <c r="F47" s="417"/>
      <c r="G47" s="418"/>
      <c r="H47" s="28"/>
      <c r="I47" s="30"/>
    </row>
    <row r="48" spans="1:13" s="26" customFormat="1" ht="52.5" customHeight="1" x14ac:dyDescent="0.25">
      <c r="A48" s="509" t="s">
        <v>224</v>
      </c>
      <c r="B48" s="302" t="s">
        <v>87</v>
      </c>
      <c r="C48" s="38" t="s">
        <v>87</v>
      </c>
      <c r="D48" s="487" t="s">
        <v>89</v>
      </c>
      <c r="E48" s="488"/>
      <c r="F48" s="487" t="s">
        <v>91</v>
      </c>
      <c r="G48" s="488"/>
      <c r="H48" s="38" t="s">
        <v>93</v>
      </c>
      <c r="I48" s="40" t="s">
        <v>94</v>
      </c>
    </row>
    <row r="49" spans="1:9" ht="49.9" customHeight="1" x14ac:dyDescent="0.25">
      <c r="A49" s="510"/>
      <c r="B49" s="303">
        <v>1.2500000000000001E-2</v>
      </c>
      <c r="C49" s="225"/>
      <c r="D49" s="417"/>
      <c r="E49" s="418"/>
      <c r="F49" s="417"/>
      <c r="G49" s="418"/>
      <c r="H49" s="28"/>
      <c r="I49" s="30"/>
    </row>
    <row r="50" spans="1:9" ht="35.1" customHeight="1" thickBot="1" x14ac:dyDescent="0.3">
      <c r="A50" s="509" t="s">
        <v>225</v>
      </c>
      <c r="B50" s="304" t="s">
        <v>87</v>
      </c>
      <c r="C50" s="38" t="s">
        <v>87</v>
      </c>
      <c r="D50" s="487" t="s">
        <v>89</v>
      </c>
      <c r="E50" s="488"/>
      <c r="F50" s="487" t="s">
        <v>91</v>
      </c>
      <c r="G50" s="488"/>
      <c r="H50" s="38" t="s">
        <v>93</v>
      </c>
      <c r="I50" s="40" t="s">
        <v>94</v>
      </c>
    </row>
    <row r="51" spans="1:9" ht="61.9" customHeight="1" thickBot="1" x14ac:dyDescent="0.3">
      <c r="A51" s="510"/>
      <c r="B51" s="303">
        <v>1.2500000000000001E-2</v>
      </c>
      <c r="C51" s="225"/>
      <c r="D51" s="417"/>
      <c r="E51" s="418"/>
      <c r="F51" s="417"/>
      <c r="G51" s="418"/>
      <c r="H51" s="28"/>
      <c r="I51" s="30"/>
    </row>
    <row r="52" spans="1:9" ht="35.1" customHeight="1" thickBot="1" x14ac:dyDescent="0.3">
      <c r="A52" s="509" t="s">
        <v>226</v>
      </c>
      <c r="B52" s="304" t="s">
        <v>87</v>
      </c>
      <c r="C52" s="38" t="s">
        <v>87</v>
      </c>
      <c r="D52" s="487" t="s">
        <v>89</v>
      </c>
      <c r="E52" s="488"/>
      <c r="F52" s="487" t="s">
        <v>91</v>
      </c>
      <c r="G52" s="488"/>
      <c r="H52" s="38" t="s">
        <v>93</v>
      </c>
      <c r="I52" s="40" t="s">
        <v>94</v>
      </c>
    </row>
    <row r="53" spans="1:9" ht="64.900000000000006" customHeight="1" thickBot="1" x14ac:dyDescent="0.3">
      <c r="A53" s="510"/>
      <c r="B53" s="303">
        <v>1.4999999999999999E-2</v>
      </c>
      <c r="C53" s="225"/>
      <c r="D53" s="417"/>
      <c r="E53" s="418"/>
      <c r="F53" s="417"/>
      <c r="G53" s="418"/>
      <c r="H53" s="28"/>
      <c r="I53" s="30"/>
    </row>
    <row r="54" spans="1:9" ht="35.1" customHeight="1" thickBot="1" x14ac:dyDescent="0.3">
      <c r="A54" s="509" t="s">
        <v>227</v>
      </c>
      <c r="B54" s="304" t="s">
        <v>87</v>
      </c>
      <c r="C54" s="38" t="s">
        <v>87</v>
      </c>
      <c r="D54" s="487" t="s">
        <v>89</v>
      </c>
      <c r="E54" s="488"/>
      <c r="F54" s="487" t="s">
        <v>91</v>
      </c>
      <c r="G54" s="488"/>
      <c r="H54" s="38" t="s">
        <v>93</v>
      </c>
      <c r="I54" s="40" t="s">
        <v>94</v>
      </c>
    </row>
    <row r="55" spans="1:9" ht="43.9" customHeight="1" thickBot="1" x14ac:dyDescent="0.3">
      <c r="A55" s="510"/>
      <c r="B55" s="303">
        <v>1.7500000000000002E-2</v>
      </c>
      <c r="C55" s="225"/>
      <c r="D55" s="417"/>
      <c r="E55" s="418"/>
      <c r="F55" s="417"/>
      <c r="G55" s="418"/>
      <c r="H55" s="28"/>
      <c r="I55" s="28"/>
    </row>
    <row r="56" spans="1:9" ht="35.1" customHeight="1" thickBot="1" x14ac:dyDescent="0.3">
      <c r="A56" s="509" t="s">
        <v>228</v>
      </c>
      <c r="B56" s="304" t="s">
        <v>87</v>
      </c>
      <c r="C56" s="38" t="s">
        <v>87</v>
      </c>
      <c r="D56" s="487" t="s">
        <v>89</v>
      </c>
      <c r="E56" s="488"/>
      <c r="F56" s="487" t="s">
        <v>91</v>
      </c>
      <c r="G56" s="488"/>
      <c r="H56" s="38" t="s">
        <v>93</v>
      </c>
      <c r="I56" s="40" t="s">
        <v>94</v>
      </c>
    </row>
    <row r="57" spans="1:9" ht="70.900000000000006" customHeight="1" thickBot="1" x14ac:dyDescent="0.3">
      <c r="A57" s="510"/>
      <c r="B57" s="303">
        <v>1.2500000000000001E-2</v>
      </c>
      <c r="C57" s="225"/>
      <c r="D57" s="417"/>
      <c r="E57" s="418"/>
      <c r="F57" s="417"/>
      <c r="G57" s="418"/>
      <c r="H57" s="28"/>
      <c r="I57" s="30"/>
    </row>
    <row r="58" spans="1:9" ht="35.1" customHeight="1" thickBot="1" x14ac:dyDescent="0.3">
      <c r="A58" s="509" t="s">
        <v>229</v>
      </c>
      <c r="B58" s="304" t="s">
        <v>87</v>
      </c>
      <c r="C58" s="38" t="s">
        <v>87</v>
      </c>
      <c r="D58" s="487" t="s">
        <v>89</v>
      </c>
      <c r="E58" s="488"/>
      <c r="F58" s="487" t="s">
        <v>91</v>
      </c>
      <c r="G58" s="488"/>
      <c r="H58" s="38" t="s">
        <v>93</v>
      </c>
      <c r="I58" s="40" t="s">
        <v>94</v>
      </c>
    </row>
    <row r="59" spans="1:9" ht="52.9" customHeight="1" thickBot="1" x14ac:dyDescent="0.3">
      <c r="A59" s="510"/>
      <c r="B59" s="303">
        <v>1.4999999999999999E-2</v>
      </c>
      <c r="C59" s="225"/>
      <c r="D59" s="417"/>
      <c r="E59" s="418"/>
      <c r="F59" s="417"/>
      <c r="G59" s="418"/>
      <c r="H59" s="28"/>
      <c r="I59" s="28"/>
    </row>
    <row r="60" spans="1:9" ht="35.1" customHeight="1" thickBot="1" x14ac:dyDescent="0.3">
      <c r="A60" s="509" t="s">
        <v>230</v>
      </c>
      <c r="B60" s="304" t="s">
        <v>87</v>
      </c>
      <c r="C60" s="38" t="s">
        <v>87</v>
      </c>
      <c r="D60" s="487" t="s">
        <v>89</v>
      </c>
      <c r="E60" s="488"/>
      <c r="F60" s="487" t="s">
        <v>91</v>
      </c>
      <c r="G60" s="488"/>
      <c r="H60" s="38" t="s">
        <v>93</v>
      </c>
      <c r="I60" s="40" t="s">
        <v>94</v>
      </c>
    </row>
    <row r="61" spans="1:9" ht="55.9" customHeight="1" thickBot="1" x14ac:dyDescent="0.3">
      <c r="A61" s="510"/>
      <c r="B61" s="303">
        <v>2.2499999999999999E-2</v>
      </c>
      <c r="C61" s="225"/>
      <c r="D61" s="417"/>
      <c r="E61" s="418"/>
      <c r="F61" s="417"/>
      <c r="G61" s="418"/>
      <c r="H61" s="28"/>
      <c r="I61" s="28"/>
    </row>
    <row r="62" spans="1:9" x14ac:dyDescent="0.25">
      <c r="B62" s="245">
        <f>B39+B47+B43+B41+B45+B49+B51+B53+B55+B57+B59+B61</f>
        <v>0.25000000000000011</v>
      </c>
      <c r="C62" s="245"/>
    </row>
    <row r="63" spans="1:9" hidden="1" x14ac:dyDescent="0.25"/>
    <row r="64" spans="1:9" s="25" customFormat="1" ht="16.149999999999999" customHeight="1" x14ac:dyDescent="0.25">
      <c r="A64" s="1"/>
      <c r="B64" s="1"/>
      <c r="C64" s="1"/>
      <c r="D64" s="1"/>
      <c r="E64" s="1"/>
      <c r="F64" s="1"/>
      <c r="G64" s="1"/>
      <c r="H64" s="1"/>
      <c r="I64" s="1"/>
    </row>
    <row r="65" spans="1:9" ht="34.5" customHeight="1" x14ac:dyDescent="0.25">
      <c r="A65" s="430" t="s">
        <v>57</v>
      </c>
      <c r="B65" s="430"/>
      <c r="C65" s="430"/>
      <c r="D65" s="430"/>
      <c r="E65" s="430"/>
      <c r="F65" s="430"/>
      <c r="G65" s="430"/>
      <c r="H65" s="430"/>
      <c r="I65" s="430"/>
    </row>
    <row r="66" spans="1:9" ht="67.5" customHeight="1" x14ac:dyDescent="0.25">
      <c r="A66" s="41" t="s">
        <v>58</v>
      </c>
      <c r="B66" s="582" t="s">
        <v>372</v>
      </c>
      <c r="C66" s="583"/>
      <c r="D66" s="431" t="s">
        <v>270</v>
      </c>
      <c r="E66" s="536"/>
      <c r="F66" s="431" t="s">
        <v>271</v>
      </c>
      <c r="G66" s="536"/>
      <c r="H66" s="433" t="s">
        <v>272</v>
      </c>
      <c r="I66" s="432"/>
    </row>
    <row r="67" spans="1:9" ht="45.75" customHeight="1" x14ac:dyDescent="0.25">
      <c r="A67" s="41" t="s">
        <v>234</v>
      </c>
      <c r="B67" s="441">
        <v>0.16</v>
      </c>
      <c r="C67" s="442"/>
      <c r="D67" s="441"/>
      <c r="E67" s="442"/>
      <c r="F67" s="441"/>
      <c r="G67" s="442"/>
      <c r="H67" s="441"/>
      <c r="I67" s="442"/>
    </row>
    <row r="68" spans="1:9" ht="30" customHeight="1" x14ac:dyDescent="0.25">
      <c r="A68" s="415" t="s">
        <v>170</v>
      </c>
      <c r="B68" s="88" t="s">
        <v>85</v>
      </c>
      <c r="C68" s="88" t="s">
        <v>87</v>
      </c>
      <c r="D68" s="88" t="s">
        <v>85</v>
      </c>
      <c r="E68" s="88" t="s">
        <v>87</v>
      </c>
      <c r="F68" s="88" t="s">
        <v>85</v>
      </c>
      <c r="G68" s="88" t="s">
        <v>87</v>
      </c>
      <c r="H68" s="88" t="s">
        <v>85</v>
      </c>
      <c r="I68" s="88" t="s">
        <v>87</v>
      </c>
    </row>
    <row r="69" spans="1:9" ht="30" customHeight="1" x14ac:dyDescent="0.25">
      <c r="A69" s="416"/>
      <c r="B69" s="246">
        <v>0.15</v>
      </c>
      <c r="C69" s="246">
        <v>0.15</v>
      </c>
      <c r="D69" s="43"/>
      <c r="E69" s="43"/>
      <c r="F69" s="43"/>
      <c r="G69" s="43"/>
      <c r="H69" s="48"/>
      <c r="I69" s="43"/>
    </row>
    <row r="70" spans="1:9" ht="408.6" customHeight="1" x14ac:dyDescent="0.25">
      <c r="A70" s="41" t="s">
        <v>235</v>
      </c>
      <c r="B70" s="580" t="s">
        <v>373</v>
      </c>
      <c r="C70" s="581"/>
      <c r="D70" s="535"/>
      <c r="E70" s="482"/>
      <c r="F70" s="533"/>
      <c r="G70" s="534"/>
      <c r="H70" s="438"/>
      <c r="I70" s="439"/>
    </row>
    <row r="71" spans="1:9" ht="167.25" customHeight="1" x14ac:dyDescent="0.25">
      <c r="A71" s="41" t="s">
        <v>238</v>
      </c>
      <c r="B71" s="422" t="s">
        <v>374</v>
      </c>
      <c r="C71" s="423"/>
      <c r="D71" s="481"/>
      <c r="E71" s="482"/>
      <c r="F71" s="481"/>
      <c r="G71" s="482"/>
      <c r="H71" s="485"/>
      <c r="I71" s="486"/>
    </row>
    <row r="72" spans="1:9" ht="30.75" customHeight="1" x14ac:dyDescent="0.25">
      <c r="A72" s="415" t="s">
        <v>171</v>
      </c>
      <c r="B72" s="248" t="s">
        <v>85</v>
      </c>
      <c r="C72" s="248" t="s">
        <v>87</v>
      </c>
      <c r="D72" s="88" t="s">
        <v>85</v>
      </c>
      <c r="E72" s="88" t="s">
        <v>87</v>
      </c>
      <c r="F72" s="88" t="s">
        <v>85</v>
      </c>
      <c r="G72" s="88" t="s">
        <v>87</v>
      </c>
      <c r="H72" s="88" t="s">
        <v>85</v>
      </c>
      <c r="I72" s="88" t="s">
        <v>87</v>
      </c>
    </row>
    <row r="73" spans="1:9" ht="30.75" customHeight="1" x14ac:dyDescent="0.25">
      <c r="A73" s="416"/>
      <c r="B73" s="246">
        <v>0.2</v>
      </c>
      <c r="C73" s="246">
        <v>0.2</v>
      </c>
      <c r="D73" s="43"/>
      <c r="E73" s="43"/>
      <c r="F73" s="43"/>
      <c r="G73" s="44"/>
      <c r="H73" s="48"/>
      <c r="I73" s="44"/>
    </row>
    <row r="74" spans="1:9" ht="329.25" customHeight="1" x14ac:dyDescent="0.25">
      <c r="A74" s="41" t="s">
        <v>235</v>
      </c>
      <c r="B74" s="578" t="s">
        <v>375</v>
      </c>
      <c r="C74" s="579"/>
      <c r="D74" s="524"/>
      <c r="E74" s="525"/>
      <c r="F74" s="533"/>
      <c r="G74" s="534"/>
      <c r="H74" s="483"/>
      <c r="I74" s="484"/>
    </row>
    <row r="75" spans="1:9" ht="87" customHeight="1" x14ac:dyDescent="0.25">
      <c r="A75" s="41" t="s">
        <v>238</v>
      </c>
      <c r="B75" s="422" t="s">
        <v>376</v>
      </c>
      <c r="C75" s="423"/>
      <c r="D75" s="535"/>
      <c r="E75" s="482"/>
      <c r="F75" s="481"/>
      <c r="G75" s="482"/>
      <c r="H75" s="485"/>
      <c r="I75" s="486"/>
    </row>
    <row r="76" spans="1:9" ht="30.75" customHeight="1" x14ac:dyDescent="0.25">
      <c r="A76" s="415" t="s">
        <v>172</v>
      </c>
      <c r="B76" s="248" t="s">
        <v>85</v>
      </c>
      <c r="C76" s="248" t="s">
        <v>87</v>
      </c>
      <c r="D76" s="88" t="s">
        <v>85</v>
      </c>
      <c r="E76" s="88" t="s">
        <v>87</v>
      </c>
      <c r="F76" s="88" t="s">
        <v>85</v>
      </c>
      <c r="G76" s="88" t="s">
        <v>87</v>
      </c>
      <c r="H76" s="88" t="s">
        <v>85</v>
      </c>
      <c r="I76" s="88" t="s">
        <v>87</v>
      </c>
    </row>
    <row r="77" spans="1:9" ht="30.75" customHeight="1" x14ac:dyDescent="0.25">
      <c r="A77" s="416"/>
      <c r="B77" s="246">
        <v>0.1</v>
      </c>
      <c r="C77" s="246">
        <v>0.1</v>
      </c>
      <c r="D77" s="43"/>
      <c r="E77" s="43"/>
      <c r="F77" s="43"/>
      <c r="G77" s="44"/>
      <c r="H77" s="48"/>
      <c r="I77" s="44"/>
    </row>
    <row r="78" spans="1:9" ht="304.14999999999998" customHeight="1" x14ac:dyDescent="0.25">
      <c r="A78" s="41" t="s">
        <v>235</v>
      </c>
      <c r="B78" s="576" t="s">
        <v>377</v>
      </c>
      <c r="C78" s="577"/>
      <c r="D78" s="529"/>
      <c r="E78" s="530"/>
      <c r="F78" s="529"/>
      <c r="G78" s="530"/>
      <c r="H78" s="485"/>
      <c r="I78" s="486"/>
    </row>
    <row r="79" spans="1:9" ht="81.75" customHeight="1" x14ac:dyDescent="0.25">
      <c r="A79" s="41" t="s">
        <v>238</v>
      </c>
      <c r="B79" s="422" t="s">
        <v>378</v>
      </c>
      <c r="C79" s="423"/>
      <c r="D79" s="481"/>
      <c r="E79" s="482"/>
      <c r="F79" s="529"/>
      <c r="G79" s="530"/>
      <c r="H79" s="485"/>
      <c r="I79" s="486"/>
    </row>
    <row r="80" spans="1:9" ht="30.75" customHeight="1" x14ac:dyDescent="0.25">
      <c r="A80" s="415" t="s">
        <v>173</v>
      </c>
      <c r="B80" s="248" t="s">
        <v>85</v>
      </c>
      <c r="C80" s="248" t="s">
        <v>87</v>
      </c>
      <c r="D80" s="88" t="s">
        <v>85</v>
      </c>
      <c r="E80" s="88" t="s">
        <v>87</v>
      </c>
      <c r="F80" s="88" t="s">
        <v>85</v>
      </c>
      <c r="G80" s="88" t="s">
        <v>87</v>
      </c>
      <c r="H80" s="88" t="s">
        <v>85</v>
      </c>
      <c r="I80" s="88" t="s">
        <v>87</v>
      </c>
    </row>
    <row r="81" spans="1:9" ht="30.75" customHeight="1" x14ac:dyDescent="0.25">
      <c r="A81" s="416"/>
      <c r="B81" s="246">
        <v>0.06</v>
      </c>
      <c r="C81" s="246">
        <v>0.06</v>
      </c>
      <c r="D81" s="43"/>
      <c r="E81" s="43"/>
      <c r="F81" s="43"/>
      <c r="G81" s="44"/>
      <c r="H81" s="48"/>
      <c r="I81" s="44"/>
    </row>
    <row r="82" spans="1:9" ht="240" customHeight="1" x14ac:dyDescent="0.25">
      <c r="A82" s="41" t="s">
        <v>235</v>
      </c>
      <c r="B82" s="574" t="s">
        <v>612</v>
      </c>
      <c r="C82" s="575"/>
      <c r="D82" s="524"/>
      <c r="E82" s="525"/>
      <c r="F82" s="438"/>
      <c r="G82" s="526"/>
      <c r="H82" s="485"/>
      <c r="I82" s="486"/>
    </row>
    <row r="83" spans="1:9" ht="84" customHeight="1" x14ac:dyDescent="0.25">
      <c r="A83" s="41" t="s">
        <v>238</v>
      </c>
      <c r="B83" s="427" t="s">
        <v>379</v>
      </c>
      <c r="C83" s="425"/>
      <c r="D83" s="481"/>
      <c r="E83" s="482"/>
      <c r="F83" s="485"/>
      <c r="G83" s="486"/>
      <c r="H83" s="485"/>
      <c r="I83" s="486"/>
    </row>
    <row r="84" spans="1:9" ht="30" customHeight="1" x14ac:dyDescent="0.25">
      <c r="A84" s="415" t="s">
        <v>176</v>
      </c>
      <c r="B84" s="248" t="s">
        <v>85</v>
      </c>
      <c r="C84" s="248" t="s">
        <v>87</v>
      </c>
      <c r="D84" s="88" t="s">
        <v>85</v>
      </c>
      <c r="E84" s="88" t="s">
        <v>87</v>
      </c>
      <c r="F84" s="88" t="s">
        <v>85</v>
      </c>
      <c r="G84" s="88" t="s">
        <v>87</v>
      </c>
      <c r="H84" s="88" t="s">
        <v>85</v>
      </c>
      <c r="I84" s="88" t="s">
        <v>87</v>
      </c>
    </row>
    <row r="85" spans="1:9" ht="30" customHeight="1" x14ac:dyDescent="0.25">
      <c r="A85" s="416"/>
      <c r="B85" s="246">
        <v>0.06</v>
      </c>
      <c r="C85" s="247"/>
      <c r="D85" s="43"/>
      <c r="E85" s="43"/>
      <c r="F85" s="43"/>
      <c r="G85" s="44"/>
      <c r="H85" s="48"/>
      <c r="I85" s="44"/>
    </row>
    <row r="86" spans="1:9" ht="80.25" customHeight="1" x14ac:dyDescent="0.25">
      <c r="A86" s="41" t="s">
        <v>235</v>
      </c>
      <c r="B86" s="573"/>
      <c r="C86" s="573"/>
      <c r="D86" s="426"/>
      <c r="E86" s="426"/>
      <c r="F86" s="419"/>
      <c r="G86" s="420"/>
      <c r="H86" s="426"/>
      <c r="I86" s="426"/>
    </row>
    <row r="87" spans="1:9" ht="34.9" customHeight="1" x14ac:dyDescent="0.25">
      <c r="A87" s="41" t="s">
        <v>238</v>
      </c>
      <c r="B87" s="571"/>
      <c r="C87" s="572"/>
      <c r="D87" s="419"/>
      <c r="E87" s="420"/>
      <c r="F87" s="419"/>
      <c r="G87" s="420"/>
      <c r="H87" s="419"/>
      <c r="I87" s="420"/>
    </row>
    <row r="88" spans="1:9" ht="29.25" customHeight="1" x14ac:dyDescent="0.25">
      <c r="A88" s="415" t="s">
        <v>177</v>
      </c>
      <c r="B88" s="248" t="s">
        <v>85</v>
      </c>
      <c r="C88" s="248" t="s">
        <v>87</v>
      </c>
      <c r="D88" s="88" t="s">
        <v>85</v>
      </c>
      <c r="E88" s="88" t="s">
        <v>87</v>
      </c>
      <c r="F88" s="88" t="s">
        <v>85</v>
      </c>
      <c r="G88" s="88" t="s">
        <v>87</v>
      </c>
      <c r="H88" s="88" t="s">
        <v>85</v>
      </c>
      <c r="I88" s="88" t="s">
        <v>87</v>
      </c>
    </row>
    <row r="89" spans="1:9" ht="29.25" customHeight="1" x14ac:dyDescent="0.25">
      <c r="A89" s="416"/>
      <c r="B89" s="246">
        <v>0.05</v>
      </c>
      <c r="C89" s="249"/>
      <c r="D89" s="43"/>
      <c r="E89" s="43"/>
      <c r="F89" s="43"/>
      <c r="G89" s="44"/>
      <c r="H89" s="48"/>
      <c r="I89" s="44"/>
    </row>
    <row r="90" spans="1:9" ht="80.25" customHeight="1" x14ac:dyDescent="0.25">
      <c r="A90" s="41" t="s">
        <v>235</v>
      </c>
      <c r="B90" s="570"/>
      <c r="C90" s="570"/>
      <c r="D90" s="421"/>
      <c r="E90" s="421"/>
      <c r="F90" s="520"/>
      <c r="G90" s="521"/>
      <c r="H90" s="421"/>
      <c r="I90" s="421"/>
    </row>
    <row r="91" spans="1:9" ht="43.9" customHeight="1" x14ac:dyDescent="0.25">
      <c r="A91" s="41" t="s">
        <v>238</v>
      </c>
      <c r="B91" s="571"/>
      <c r="C91" s="572"/>
      <c r="D91" s="419"/>
      <c r="E91" s="420"/>
      <c r="F91" s="419"/>
      <c r="G91" s="420"/>
      <c r="H91" s="419"/>
      <c r="I91" s="420"/>
    </row>
    <row r="92" spans="1:9" ht="24.95" customHeight="1" x14ac:dyDescent="0.25">
      <c r="A92" s="415" t="s">
        <v>178</v>
      </c>
      <c r="B92" s="248" t="s">
        <v>85</v>
      </c>
      <c r="C92" s="248" t="s">
        <v>87</v>
      </c>
      <c r="D92" s="88" t="s">
        <v>85</v>
      </c>
      <c r="E92" s="88" t="s">
        <v>87</v>
      </c>
      <c r="F92" s="88" t="s">
        <v>85</v>
      </c>
      <c r="G92" s="88" t="s">
        <v>87</v>
      </c>
      <c r="H92" s="88" t="s">
        <v>85</v>
      </c>
      <c r="I92" s="88" t="s">
        <v>87</v>
      </c>
    </row>
    <row r="93" spans="1:9" ht="24.95" customHeight="1" x14ac:dyDescent="0.25">
      <c r="A93" s="416"/>
      <c r="B93" s="246">
        <v>0.05</v>
      </c>
      <c r="C93" s="249"/>
      <c r="D93" s="43"/>
      <c r="E93" s="43"/>
      <c r="F93" s="43"/>
      <c r="G93" s="44"/>
      <c r="H93" s="48"/>
      <c r="I93" s="44"/>
    </row>
    <row r="94" spans="1:9" ht="80.25" customHeight="1" x14ac:dyDescent="0.25">
      <c r="A94" s="41" t="s">
        <v>235</v>
      </c>
      <c r="B94" s="570"/>
      <c r="C94" s="570"/>
      <c r="D94" s="421"/>
      <c r="E94" s="421"/>
      <c r="F94" s="520"/>
      <c r="G94" s="521"/>
      <c r="H94" s="421"/>
      <c r="I94" s="421"/>
    </row>
    <row r="95" spans="1:9" ht="43.9" customHeight="1" x14ac:dyDescent="0.25">
      <c r="A95" s="41" t="s">
        <v>238</v>
      </c>
      <c r="B95" s="571"/>
      <c r="C95" s="572"/>
      <c r="D95" s="419"/>
      <c r="E95" s="420"/>
      <c r="F95" s="419"/>
      <c r="G95" s="420"/>
      <c r="H95" s="419"/>
      <c r="I95" s="420"/>
    </row>
    <row r="96" spans="1:9" ht="24.95" customHeight="1" x14ac:dyDescent="0.25">
      <c r="A96" s="415" t="s">
        <v>179</v>
      </c>
      <c r="B96" s="248" t="s">
        <v>85</v>
      </c>
      <c r="C96" s="248" t="s">
        <v>87</v>
      </c>
      <c r="D96" s="88" t="s">
        <v>85</v>
      </c>
      <c r="E96" s="88" t="s">
        <v>87</v>
      </c>
      <c r="F96" s="88" t="s">
        <v>85</v>
      </c>
      <c r="G96" s="88" t="s">
        <v>87</v>
      </c>
      <c r="H96" s="88" t="s">
        <v>85</v>
      </c>
      <c r="I96" s="88" t="s">
        <v>87</v>
      </c>
    </row>
    <row r="97" spans="1:9" ht="24.95" customHeight="1" x14ac:dyDescent="0.25">
      <c r="A97" s="416"/>
      <c r="B97" s="246">
        <v>0.06</v>
      </c>
      <c r="C97" s="249"/>
      <c r="D97" s="43"/>
      <c r="E97" s="43"/>
      <c r="F97" s="43"/>
      <c r="G97" s="44"/>
      <c r="H97" s="48"/>
      <c r="I97" s="44"/>
    </row>
    <row r="98" spans="1:9" ht="80.25" customHeight="1" x14ac:dyDescent="0.25">
      <c r="A98" s="41" t="s">
        <v>235</v>
      </c>
      <c r="B98" s="570"/>
      <c r="C98" s="570"/>
      <c r="D98" s="421"/>
      <c r="E98" s="421"/>
      <c r="F98" s="421"/>
      <c r="G98" s="421"/>
      <c r="H98" s="421"/>
      <c r="I98" s="421"/>
    </row>
    <row r="99" spans="1:9" ht="37.9" customHeight="1" x14ac:dyDescent="0.25">
      <c r="A99" s="41" t="s">
        <v>238</v>
      </c>
      <c r="B99" s="571"/>
      <c r="C99" s="572"/>
      <c r="D99" s="419"/>
      <c r="E99" s="420"/>
      <c r="F99" s="419"/>
      <c r="G99" s="420"/>
      <c r="H99" s="419"/>
      <c r="I99" s="420"/>
    </row>
    <row r="100" spans="1:9" ht="24.95" customHeight="1" x14ac:dyDescent="0.25">
      <c r="A100" s="415" t="s">
        <v>181</v>
      </c>
      <c r="B100" s="248" t="s">
        <v>85</v>
      </c>
      <c r="C100" s="248" t="s">
        <v>87</v>
      </c>
      <c r="D100" s="88" t="s">
        <v>85</v>
      </c>
      <c r="E100" s="88" t="s">
        <v>87</v>
      </c>
      <c r="F100" s="88" t="s">
        <v>85</v>
      </c>
      <c r="G100" s="88" t="s">
        <v>87</v>
      </c>
      <c r="H100" s="88" t="s">
        <v>85</v>
      </c>
      <c r="I100" s="88" t="s">
        <v>87</v>
      </c>
    </row>
    <row r="101" spans="1:9" ht="24.95" customHeight="1" x14ac:dyDescent="0.25">
      <c r="A101" s="416"/>
      <c r="B101" s="246">
        <v>7.0000000000000007E-2</v>
      </c>
      <c r="C101" s="249"/>
      <c r="D101" s="43"/>
      <c r="E101" s="43"/>
      <c r="F101" s="43"/>
      <c r="G101" s="44"/>
      <c r="H101" s="48"/>
      <c r="I101" s="44"/>
    </row>
    <row r="102" spans="1:9" ht="80.25" customHeight="1" x14ac:dyDescent="0.25">
      <c r="A102" s="41" t="s">
        <v>235</v>
      </c>
      <c r="B102" s="570"/>
      <c r="C102" s="570"/>
      <c r="D102" s="421"/>
      <c r="E102" s="421"/>
      <c r="F102" s="421"/>
      <c r="G102" s="421"/>
      <c r="H102" s="421"/>
      <c r="I102" s="421"/>
    </row>
    <row r="103" spans="1:9" ht="52.9" customHeight="1" x14ac:dyDescent="0.25">
      <c r="A103" s="41" t="s">
        <v>238</v>
      </c>
      <c r="B103" s="571"/>
      <c r="C103" s="572"/>
      <c r="D103" s="419"/>
      <c r="E103" s="420"/>
      <c r="F103" s="419"/>
      <c r="G103" s="420"/>
      <c r="H103" s="419"/>
      <c r="I103" s="420"/>
    </row>
    <row r="104" spans="1:9" ht="24.95" customHeight="1" x14ac:dyDescent="0.25">
      <c r="A104" s="415" t="s">
        <v>182</v>
      </c>
      <c r="B104" s="248" t="s">
        <v>85</v>
      </c>
      <c r="C104" s="248" t="s">
        <v>87</v>
      </c>
      <c r="D104" s="88" t="s">
        <v>85</v>
      </c>
      <c r="E104" s="88" t="s">
        <v>87</v>
      </c>
      <c r="F104" s="88" t="s">
        <v>85</v>
      </c>
      <c r="G104" s="88" t="s">
        <v>87</v>
      </c>
      <c r="H104" s="88" t="s">
        <v>85</v>
      </c>
      <c r="I104" s="88" t="s">
        <v>87</v>
      </c>
    </row>
    <row r="105" spans="1:9" ht="24.95" customHeight="1" x14ac:dyDescent="0.25">
      <c r="A105" s="416"/>
      <c r="B105" s="246">
        <v>0.05</v>
      </c>
      <c r="C105" s="249"/>
      <c r="D105" s="43"/>
      <c r="E105" s="43"/>
      <c r="F105" s="43"/>
      <c r="G105" s="44"/>
      <c r="H105" s="48"/>
      <c r="I105" s="44"/>
    </row>
    <row r="106" spans="1:9" ht="80.25" customHeight="1" x14ac:dyDescent="0.25">
      <c r="A106" s="41" t="s">
        <v>235</v>
      </c>
      <c r="B106" s="570"/>
      <c r="C106" s="570"/>
      <c r="D106" s="421"/>
      <c r="E106" s="421"/>
      <c r="F106" s="421"/>
      <c r="G106" s="421"/>
      <c r="H106" s="421"/>
      <c r="I106" s="421"/>
    </row>
    <row r="107" spans="1:9" ht="42" customHeight="1" x14ac:dyDescent="0.25">
      <c r="A107" s="41" t="s">
        <v>238</v>
      </c>
      <c r="B107" s="571"/>
      <c r="C107" s="572"/>
      <c r="D107" s="419"/>
      <c r="E107" s="420"/>
      <c r="F107" s="419"/>
      <c r="G107" s="420"/>
      <c r="H107" s="419"/>
      <c r="I107" s="420"/>
    </row>
    <row r="108" spans="1:9" ht="24.95" customHeight="1" x14ac:dyDescent="0.25">
      <c r="A108" s="415" t="s">
        <v>183</v>
      </c>
      <c r="B108" s="248" t="s">
        <v>85</v>
      </c>
      <c r="C108" s="248" t="s">
        <v>87</v>
      </c>
      <c r="D108" s="88" t="s">
        <v>85</v>
      </c>
      <c r="E108" s="88" t="s">
        <v>87</v>
      </c>
      <c r="F108" s="88" t="s">
        <v>85</v>
      </c>
      <c r="G108" s="88" t="s">
        <v>87</v>
      </c>
      <c r="H108" s="88" t="s">
        <v>85</v>
      </c>
      <c r="I108" s="88" t="s">
        <v>87</v>
      </c>
    </row>
    <row r="109" spans="1:9" ht="24.95" customHeight="1" x14ac:dyDescent="0.25">
      <c r="A109" s="416"/>
      <c r="B109" s="246">
        <v>0.06</v>
      </c>
      <c r="C109" s="249"/>
      <c r="D109" s="43"/>
      <c r="E109" s="43"/>
      <c r="F109" s="43"/>
      <c r="G109" s="44"/>
      <c r="H109" s="48"/>
      <c r="I109" s="44"/>
    </row>
    <row r="110" spans="1:9" ht="69" customHeight="1" x14ac:dyDescent="0.25">
      <c r="A110" s="41" t="s">
        <v>235</v>
      </c>
      <c r="B110" s="570"/>
      <c r="C110" s="570"/>
      <c r="D110" s="421"/>
      <c r="E110" s="421"/>
      <c r="F110" s="421"/>
      <c r="G110" s="421"/>
      <c r="H110" s="421"/>
      <c r="I110" s="421"/>
    </row>
    <row r="111" spans="1:9" ht="48" customHeight="1" x14ac:dyDescent="0.25">
      <c r="A111" s="41" t="s">
        <v>238</v>
      </c>
      <c r="B111" s="571"/>
      <c r="C111" s="572"/>
      <c r="D111" s="419"/>
      <c r="E111" s="420"/>
      <c r="F111" s="419"/>
      <c r="G111" s="420"/>
      <c r="H111" s="419"/>
      <c r="I111" s="420"/>
    </row>
    <row r="112" spans="1:9" ht="24.95" customHeight="1" x14ac:dyDescent="0.25">
      <c r="A112" s="415" t="s">
        <v>184</v>
      </c>
      <c r="B112" s="248" t="s">
        <v>85</v>
      </c>
      <c r="C112" s="248" t="s">
        <v>87</v>
      </c>
      <c r="D112" s="88" t="s">
        <v>85</v>
      </c>
      <c r="E112" s="88" t="s">
        <v>87</v>
      </c>
      <c r="F112" s="88" t="s">
        <v>85</v>
      </c>
      <c r="G112" s="88" t="s">
        <v>87</v>
      </c>
      <c r="H112" s="88" t="s">
        <v>85</v>
      </c>
      <c r="I112" s="88" t="s">
        <v>87</v>
      </c>
    </row>
    <row r="113" spans="1:9" ht="24.95" customHeight="1" x14ac:dyDescent="0.25">
      <c r="A113" s="416"/>
      <c r="B113" s="246">
        <v>0.09</v>
      </c>
      <c r="C113" s="250"/>
      <c r="D113" s="43"/>
      <c r="E113" s="163"/>
      <c r="F113" s="43"/>
      <c r="G113" s="164"/>
      <c r="H113" s="163"/>
      <c r="I113" s="164"/>
    </row>
    <row r="114" spans="1:9" ht="80.25" customHeight="1" x14ac:dyDescent="0.25">
      <c r="A114" s="41" t="s">
        <v>235</v>
      </c>
      <c r="B114" s="519"/>
      <c r="C114" s="519"/>
      <c r="D114" s="519"/>
      <c r="E114" s="519"/>
      <c r="F114" s="519"/>
      <c r="G114" s="519"/>
      <c r="H114" s="519"/>
      <c r="I114" s="519"/>
    </row>
    <row r="115" spans="1:9" ht="51" customHeight="1" x14ac:dyDescent="0.25">
      <c r="A115" s="41" t="s">
        <v>238</v>
      </c>
      <c r="B115" s="419"/>
      <c r="C115" s="420"/>
      <c r="D115" s="419"/>
      <c r="E115" s="420"/>
      <c r="F115" s="419"/>
      <c r="G115" s="420"/>
      <c r="H115" s="419"/>
      <c r="I115" s="420"/>
    </row>
    <row r="116" spans="1:9" ht="16.5" x14ac:dyDescent="0.25">
      <c r="A116" s="42" t="s">
        <v>256</v>
      </c>
      <c r="B116" s="46">
        <f t="shared" ref="B116:I116" si="1">(B69+B73+B77+B81+B85+B89+B93+B97+B101+B105+B109+B113)</f>
        <v>1.0000000000000004</v>
      </c>
      <c r="C116" s="46">
        <f t="shared" si="1"/>
        <v>0.51</v>
      </c>
      <c r="D116" s="46">
        <f t="shared" si="1"/>
        <v>0</v>
      </c>
      <c r="E116" s="46">
        <f t="shared" si="1"/>
        <v>0</v>
      </c>
      <c r="F116" s="46">
        <f t="shared" si="1"/>
        <v>0</v>
      </c>
      <c r="G116" s="46">
        <f t="shared" si="1"/>
        <v>0</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disablePrompts="1" count="1">
    <dataValidation type="list" allowBlank="1" showInputMessage="1" showErrorMessage="1" sqref="H35:I36" xr:uid="{F863FE16-7D9C-4841-B09C-BCFA43246CDA}">
      <formula1>#REF!</formula1>
    </dataValidation>
  </dataValidations>
  <hyperlinks>
    <hyperlink ref="B71:C71" r:id="rId1" display="https://secretariadistritald-my.sharepoint.com/shared?id=%2Fsites%2FSeguimientoPlandeAccinProyectodeInversin8225%2FDocumentos%20compartidos%2F01%2E%20Enero%202026%2FActividad%2006%2FTarea%201%20%2D%20Tramitar%20solicitudes%20de%20la%20Direcci%C3%B3n%20de%20Contrataci%C3%B3n&amp;listurl=https%3A%2F%2Fsecretariadistritald%2Esharepoint%2Ecom%2Fsites%2FSeguimientoPlandeAccinProyectodeInversin8225%2FDocumentos%20compartidos" xr:uid="{DB5B68DC-2312-4E0B-9FF3-D857DB8867C4}"/>
    <hyperlink ref="B75:C75" r:id="rId2" display="https://secretariadistritald-my.sharepoint.com/shared?id=%2Fsites%2FSeguimientoPlandeAccinProyectodeInversin8225%2FDocumentos%20compartidos%2F02%2E%20Febrero%202026%2FActividad%2006&amp;listurl=https%3A%2F%2Fsecretariadistritald%2Esharepoint%2Ecom%2Fsites%2FSeguimientoPlandeAccinProyectodeInversin8225%2FDocumentos%20compartidos" xr:uid="{B477B75B-3186-420D-B61C-4CFD3D2C11A6}"/>
    <hyperlink ref="B79:C79" r:id="rId3" display="https://secretariadistritald-my.sharepoint.com/shared?id=%2Fsites%2FSeguimientoPlandeAccinProyectodeInversin8225%2FDocumentos%20compartidos%2F03%2E%20Marzo%202026%2FActividad%2006&amp;listurl=https%3A%2F%2Fsecretariadistritald%2Esharepoint%2Ecom%2Fsites%2FSeguimientoPlandeAccinProyectodeInversin8225%2FDocumentos%20compartidos&amp;viewid=d752019d%2D39d3%2D4d92%2D94c6%2D18fccd703545" xr:uid="{4F130AEA-6889-4724-BE52-C5E0B7170955}"/>
    <hyperlink ref="B83:C83" r:id="rId4" display="https://secretariadistritald-my.sharepoint.com/shared?id=%2Fsites%2FSeguimientoPlandeAccinProyectodeInversin8225%2FDocumentos%20compartidos%2F04%2E%20Abril%202026%2FActividad%2006%2FTarea%201%20%2D%20Tramitar%20solicitudes%20de%20la%20Direcci%C3%B3n%20de%20Contrataci%C3%B3n&amp;listurl=https%3A%2F%2Fsecretariadistritald%2Esharepoint%2Ecom%2Fsites%2FSeguimientoPlandeAccinProyectodeInversin8225%2FDocumentos%20compartidos&amp;viewid=d752019d%2D39d3%2D4d92%2D94c6%2D18fccd703545" xr:uid="{C4C7ED6A-4D09-4926-A215-55532AB12F3D}"/>
  </hyperlinks>
  <pageMargins left="0" right="0" top="0" bottom="0" header="0.31496062992125984" footer="0.31496062992125984"/>
  <pageSetup scale="10" orientation="landscape" r:id="rId5"/>
  <ignoredErrors>
    <ignoredError sqref="N24:N29" emptyCellReference="1"/>
  </ignoredErrors>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163A2-153C-440F-9A8D-822E96D449B5}">
  <sheetPr>
    <tabColor theme="5" tint="0.59999389629810485"/>
  </sheetPr>
  <dimension ref="A1:O126"/>
  <sheetViews>
    <sheetView showGridLines="0" topLeftCell="A79" zoomScale="80" zoomScaleNormal="80" zoomScaleSheetLayoutView="80" workbookViewId="0">
      <selection activeCell="F45" sqref="F45:G45"/>
    </sheetView>
  </sheetViews>
  <sheetFormatPr baseColWidth="10" defaultColWidth="10.85546875" defaultRowHeight="14.25" x14ac:dyDescent="0.25"/>
  <cols>
    <col min="1" max="1" width="49.7109375" style="1" customWidth="1"/>
    <col min="2" max="2" width="50.85546875" style="1" customWidth="1"/>
    <col min="3" max="3" width="42.5703125" style="1" customWidth="1"/>
    <col min="4" max="4" width="70.7109375" style="1" customWidth="1"/>
    <col min="5" max="5" width="55.85546875" style="1" customWidth="1"/>
    <col min="6" max="6" width="73.5703125" style="1" customWidth="1"/>
    <col min="7" max="7" width="87.7109375" style="1" customWidth="1"/>
    <col min="8" max="8" width="35.7109375" style="1" customWidth="1"/>
    <col min="9" max="9" width="55.57031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8" customFormat="1" ht="22.15" customHeight="1" thickBot="1" x14ac:dyDescent="0.3">
      <c r="A1" s="462"/>
      <c r="B1" s="443" t="s">
        <v>160</v>
      </c>
      <c r="C1" s="444"/>
      <c r="D1" s="444"/>
      <c r="E1" s="444"/>
      <c r="F1" s="444"/>
      <c r="G1" s="444"/>
      <c r="H1" s="444"/>
      <c r="I1" s="444"/>
      <c r="J1" s="444"/>
      <c r="K1" s="444"/>
      <c r="L1" s="445"/>
      <c r="M1" s="394" t="s">
        <v>161</v>
      </c>
      <c r="N1" s="395"/>
      <c r="O1" s="396"/>
    </row>
    <row r="2" spans="1:15" s="78" customFormat="1" ht="18" customHeight="1" thickBot="1" x14ac:dyDescent="0.3">
      <c r="A2" s="463"/>
      <c r="B2" s="446" t="s">
        <v>162</v>
      </c>
      <c r="C2" s="447"/>
      <c r="D2" s="447"/>
      <c r="E2" s="447"/>
      <c r="F2" s="447"/>
      <c r="G2" s="447"/>
      <c r="H2" s="447"/>
      <c r="I2" s="447"/>
      <c r="J2" s="447"/>
      <c r="K2" s="447"/>
      <c r="L2" s="448"/>
      <c r="M2" s="394" t="s">
        <v>163</v>
      </c>
      <c r="N2" s="395"/>
      <c r="O2" s="396"/>
    </row>
    <row r="3" spans="1:15" s="78" customFormat="1" ht="19.899999999999999" customHeight="1" thickBot="1" x14ac:dyDescent="0.3">
      <c r="A3" s="463"/>
      <c r="B3" s="446" t="s">
        <v>0</v>
      </c>
      <c r="C3" s="447"/>
      <c r="D3" s="447"/>
      <c r="E3" s="447"/>
      <c r="F3" s="447"/>
      <c r="G3" s="447"/>
      <c r="H3" s="447"/>
      <c r="I3" s="447"/>
      <c r="J3" s="447"/>
      <c r="K3" s="447"/>
      <c r="L3" s="448"/>
      <c r="M3" s="394" t="s">
        <v>164</v>
      </c>
      <c r="N3" s="395"/>
      <c r="O3" s="396"/>
    </row>
    <row r="4" spans="1:15" s="78" customFormat="1" ht="21.75" customHeight="1" thickBot="1" x14ac:dyDescent="0.3">
      <c r="A4" s="464"/>
      <c r="B4" s="449" t="s">
        <v>165</v>
      </c>
      <c r="C4" s="450"/>
      <c r="D4" s="450"/>
      <c r="E4" s="450"/>
      <c r="F4" s="450"/>
      <c r="G4" s="450"/>
      <c r="H4" s="450"/>
      <c r="I4" s="450"/>
      <c r="J4" s="450"/>
      <c r="K4" s="450"/>
      <c r="L4" s="451"/>
      <c r="M4" s="394" t="s">
        <v>166</v>
      </c>
      <c r="N4" s="395"/>
      <c r="O4" s="396"/>
    </row>
    <row r="5" spans="1:15" s="78" customFormat="1" ht="16.149999999999999" customHeight="1" thickBot="1" x14ac:dyDescent="0.3">
      <c r="A5" s="79"/>
      <c r="B5" s="80"/>
      <c r="C5" s="80"/>
      <c r="D5" s="80"/>
      <c r="E5" s="80"/>
      <c r="F5" s="80"/>
      <c r="G5" s="80"/>
      <c r="H5" s="80"/>
      <c r="I5" s="80"/>
      <c r="J5" s="80"/>
      <c r="K5" s="80"/>
      <c r="L5" s="80"/>
      <c r="M5" s="81"/>
      <c r="N5" s="81"/>
      <c r="O5" s="81"/>
    </row>
    <row r="6" spans="1:15" ht="40.35" customHeight="1" thickBot="1" x14ac:dyDescent="0.3">
      <c r="A6" s="50" t="s">
        <v>167</v>
      </c>
      <c r="B6" s="475" t="s">
        <v>168</v>
      </c>
      <c r="C6" s="476"/>
      <c r="D6" s="476"/>
      <c r="E6" s="476"/>
      <c r="F6" s="476"/>
      <c r="G6" s="476"/>
      <c r="H6" s="476"/>
      <c r="I6" s="476"/>
      <c r="J6" s="476"/>
      <c r="K6" s="477"/>
      <c r="L6" s="151" t="s">
        <v>169</v>
      </c>
      <c r="M6" s="478">
        <v>2024110010316</v>
      </c>
      <c r="N6" s="479"/>
      <c r="O6" s="480"/>
    </row>
    <row r="7" spans="1:15" s="78" customFormat="1" ht="18" customHeight="1" thickBot="1" x14ac:dyDescent="0.3">
      <c r="A7" s="79"/>
      <c r="B7" s="80"/>
      <c r="C7" s="80"/>
      <c r="D7" s="80"/>
      <c r="E7" s="80"/>
      <c r="F7" s="80"/>
      <c r="G7" s="80"/>
      <c r="H7" s="80"/>
      <c r="I7" s="80"/>
      <c r="J7" s="80"/>
      <c r="K7" s="80"/>
      <c r="L7" s="80"/>
      <c r="M7" s="81"/>
      <c r="N7" s="81"/>
      <c r="O7" s="81"/>
    </row>
    <row r="8" spans="1:15" s="78" customFormat="1" ht="21.75" customHeight="1" thickBot="1" x14ac:dyDescent="0.3">
      <c r="A8" s="466" t="s">
        <v>6</v>
      </c>
      <c r="B8" s="151" t="s">
        <v>170</v>
      </c>
      <c r="C8" s="119"/>
      <c r="D8" s="151" t="s">
        <v>171</v>
      </c>
      <c r="E8" s="119"/>
      <c r="F8" s="151" t="s">
        <v>172</v>
      </c>
      <c r="G8" s="119"/>
      <c r="H8" s="151" t="s">
        <v>173</v>
      </c>
      <c r="I8" s="120" t="s">
        <v>174</v>
      </c>
      <c r="J8" s="429" t="s">
        <v>8</v>
      </c>
      <c r="K8" s="465"/>
      <c r="L8" s="150" t="s">
        <v>175</v>
      </c>
      <c r="M8" s="428"/>
      <c r="N8" s="428"/>
      <c r="O8" s="428"/>
    </row>
    <row r="9" spans="1:15" s="78" customFormat="1" ht="21.75" customHeight="1" thickBot="1" x14ac:dyDescent="0.3">
      <c r="A9" s="466"/>
      <c r="B9" s="152" t="s">
        <v>176</v>
      </c>
      <c r="C9" s="121"/>
      <c r="D9" s="151" t="s">
        <v>177</v>
      </c>
      <c r="E9" s="122"/>
      <c r="F9" s="151" t="s">
        <v>178</v>
      </c>
      <c r="G9" s="122"/>
      <c r="H9" s="151" t="s">
        <v>179</v>
      </c>
      <c r="I9" s="120"/>
      <c r="J9" s="429"/>
      <c r="K9" s="465"/>
      <c r="L9" s="150" t="s">
        <v>180</v>
      </c>
      <c r="M9" s="428"/>
      <c r="N9" s="428"/>
      <c r="O9" s="428"/>
    </row>
    <row r="10" spans="1:15" s="78" customFormat="1" ht="21.75" customHeight="1" thickBot="1" x14ac:dyDescent="0.3">
      <c r="A10" s="466"/>
      <c r="B10" s="151" t="s">
        <v>181</v>
      </c>
      <c r="C10" s="119"/>
      <c r="D10" s="151" t="s">
        <v>182</v>
      </c>
      <c r="E10" s="122"/>
      <c r="F10" s="151" t="s">
        <v>183</v>
      </c>
      <c r="G10" s="122"/>
      <c r="H10" s="151" t="s">
        <v>184</v>
      </c>
      <c r="I10" s="120"/>
      <c r="J10" s="429"/>
      <c r="K10" s="465"/>
      <c r="L10" s="150" t="s">
        <v>185</v>
      </c>
      <c r="M10" s="428" t="s">
        <v>174</v>
      </c>
      <c r="N10" s="428"/>
      <c r="O10" s="428"/>
    </row>
    <row r="11" spans="1:15" ht="15" customHeight="1" thickBot="1" x14ac:dyDescent="0.3">
      <c r="A11" s="6"/>
      <c r="B11" s="7"/>
      <c r="C11" s="7"/>
      <c r="D11" s="9"/>
      <c r="E11" s="8"/>
      <c r="F11" s="8"/>
      <c r="G11" s="196"/>
      <c r="H11" s="196"/>
      <c r="I11" s="10"/>
      <c r="J11" s="10"/>
      <c r="K11" s="7"/>
      <c r="L11" s="7"/>
      <c r="M11" s="7"/>
      <c r="N11" s="7"/>
      <c r="O11" s="7"/>
    </row>
    <row r="12" spans="1:15" ht="15" customHeight="1" x14ac:dyDescent="0.25">
      <c r="A12" s="472" t="s">
        <v>186</v>
      </c>
      <c r="B12" s="452" t="s">
        <v>380</v>
      </c>
      <c r="C12" s="453"/>
      <c r="D12" s="453"/>
      <c r="E12" s="453"/>
      <c r="F12" s="453"/>
      <c r="G12" s="453"/>
      <c r="H12" s="453"/>
      <c r="I12" s="453"/>
      <c r="J12" s="453"/>
      <c r="K12" s="453"/>
      <c r="L12" s="453"/>
      <c r="M12" s="453"/>
      <c r="N12" s="453"/>
      <c r="O12" s="454"/>
    </row>
    <row r="13" spans="1:15" ht="15" customHeight="1" x14ac:dyDescent="0.25">
      <c r="A13" s="473"/>
      <c r="B13" s="455"/>
      <c r="C13" s="456"/>
      <c r="D13" s="456"/>
      <c r="E13" s="456"/>
      <c r="F13" s="456"/>
      <c r="G13" s="456"/>
      <c r="H13" s="456"/>
      <c r="I13" s="456"/>
      <c r="J13" s="456"/>
      <c r="K13" s="456"/>
      <c r="L13" s="456"/>
      <c r="M13" s="456"/>
      <c r="N13" s="456"/>
      <c r="O13" s="457"/>
    </row>
    <row r="14" spans="1:15" ht="15" customHeight="1" thickBot="1" x14ac:dyDescent="0.3">
      <c r="A14" s="474"/>
      <c r="B14" s="458"/>
      <c r="C14" s="459"/>
      <c r="D14" s="459"/>
      <c r="E14" s="459"/>
      <c r="F14" s="459"/>
      <c r="G14" s="459"/>
      <c r="H14" s="459"/>
      <c r="I14" s="459"/>
      <c r="J14" s="459"/>
      <c r="K14" s="459"/>
      <c r="L14" s="459"/>
      <c r="M14" s="459"/>
      <c r="N14" s="459"/>
      <c r="O14" s="460"/>
    </row>
    <row r="15" spans="1:15" ht="9" customHeight="1" thickBot="1" x14ac:dyDescent="0.3">
      <c r="A15" s="14"/>
      <c r="B15" s="77"/>
      <c r="C15" s="15"/>
      <c r="D15" s="15"/>
      <c r="E15" s="15"/>
      <c r="F15" s="15"/>
      <c r="G15" s="16"/>
      <c r="H15" s="16"/>
      <c r="I15" s="16"/>
      <c r="J15" s="16"/>
      <c r="K15" s="16"/>
      <c r="L15" s="17"/>
      <c r="M15" s="17"/>
      <c r="N15" s="17"/>
      <c r="O15" s="17"/>
    </row>
    <row r="16" spans="1:15" s="18" customFormat="1" ht="37.5" customHeight="1" thickBot="1" x14ac:dyDescent="0.3">
      <c r="A16" s="50" t="s">
        <v>13</v>
      </c>
      <c r="B16" s="376" t="s">
        <v>188</v>
      </c>
      <c r="C16" s="376"/>
      <c r="D16" s="376"/>
      <c r="E16" s="376"/>
      <c r="F16" s="376"/>
      <c r="G16" s="466" t="s">
        <v>15</v>
      </c>
      <c r="H16" s="466"/>
      <c r="I16" s="461" t="s">
        <v>381</v>
      </c>
      <c r="J16" s="461"/>
      <c r="K16" s="461"/>
      <c r="L16" s="461"/>
      <c r="M16" s="461"/>
      <c r="N16" s="461"/>
      <c r="O16" s="461"/>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0" t="s">
        <v>17</v>
      </c>
      <c r="B18" s="539" t="s">
        <v>190</v>
      </c>
      <c r="C18" s="539"/>
      <c r="D18" s="539"/>
      <c r="E18" s="539"/>
      <c r="F18" s="50" t="s">
        <v>19</v>
      </c>
      <c r="G18" s="467" t="s">
        <v>191</v>
      </c>
      <c r="H18" s="467"/>
      <c r="I18" s="467"/>
      <c r="J18" s="50" t="s">
        <v>21</v>
      </c>
      <c r="K18" s="376" t="s">
        <v>192</v>
      </c>
      <c r="L18" s="376"/>
      <c r="M18" s="376"/>
      <c r="N18" s="376"/>
      <c r="O18" s="376"/>
    </row>
    <row r="19" spans="1:15" ht="9" customHeight="1" x14ac:dyDescent="0.25">
      <c r="A19" s="5"/>
      <c r="B19" s="2"/>
      <c r="C19" s="471"/>
      <c r="D19" s="471"/>
      <c r="E19" s="471"/>
      <c r="F19" s="471"/>
      <c r="G19" s="471"/>
      <c r="H19" s="471"/>
      <c r="I19" s="471"/>
      <c r="J19" s="471"/>
      <c r="K19" s="471"/>
      <c r="L19" s="471"/>
      <c r="M19" s="471"/>
      <c r="N19" s="471"/>
      <c r="O19" s="471"/>
    </row>
    <row r="20" spans="1:15" ht="16.5" customHeight="1" thickBot="1" x14ac:dyDescent="0.3">
      <c r="A20" s="75"/>
      <c r="B20" s="76"/>
      <c r="C20" s="76"/>
      <c r="D20" s="76"/>
      <c r="E20" s="76"/>
      <c r="F20" s="76"/>
      <c r="G20" s="76"/>
      <c r="H20" s="76"/>
      <c r="I20" s="76"/>
      <c r="J20" s="76"/>
      <c r="K20" s="76"/>
      <c r="L20" s="76"/>
      <c r="M20" s="76"/>
      <c r="N20" s="76"/>
      <c r="O20" s="76"/>
    </row>
    <row r="21" spans="1:15" ht="32.1" customHeight="1" thickBot="1" x14ac:dyDescent="0.3">
      <c r="A21" s="389" t="s">
        <v>23</v>
      </c>
      <c r="B21" s="390"/>
      <c r="C21" s="390"/>
      <c r="D21" s="390"/>
      <c r="E21" s="390"/>
      <c r="F21" s="390"/>
      <c r="G21" s="390"/>
      <c r="H21" s="390"/>
      <c r="I21" s="390"/>
      <c r="J21" s="390"/>
      <c r="K21" s="390"/>
      <c r="L21" s="390"/>
      <c r="M21" s="390"/>
      <c r="N21" s="390"/>
      <c r="O21" s="429"/>
    </row>
    <row r="22" spans="1:15" ht="32.1" customHeight="1" thickBot="1" x14ac:dyDescent="0.3">
      <c r="A22" s="389" t="s">
        <v>193</v>
      </c>
      <c r="B22" s="390"/>
      <c r="C22" s="390"/>
      <c r="D22" s="390"/>
      <c r="E22" s="390"/>
      <c r="F22" s="390"/>
      <c r="G22" s="390"/>
      <c r="H22" s="390"/>
      <c r="I22" s="390"/>
      <c r="J22" s="390"/>
      <c r="K22" s="390"/>
      <c r="L22" s="390"/>
      <c r="M22" s="390"/>
      <c r="N22" s="390"/>
      <c r="O22" s="429"/>
    </row>
    <row r="23" spans="1:15" ht="32.1" customHeight="1" thickBot="1" x14ac:dyDescent="0.3">
      <c r="A23" s="24"/>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25">
      <c r="A24" s="21" t="s">
        <v>24</v>
      </c>
      <c r="B24" s="203">
        <v>977732000</v>
      </c>
      <c r="C24" s="203">
        <v>0</v>
      </c>
      <c r="D24" s="203"/>
      <c r="E24" s="190"/>
      <c r="F24" s="190"/>
      <c r="G24" s="190"/>
      <c r="H24" s="190"/>
      <c r="I24" s="190"/>
      <c r="J24" s="190"/>
      <c r="K24" s="190"/>
      <c r="L24" s="190"/>
      <c r="M24" s="190"/>
      <c r="N24" s="204">
        <f>SUM(B24:M24)</f>
        <v>977732000</v>
      </c>
      <c r="O24" s="191">
        <v>1</v>
      </c>
    </row>
    <row r="25" spans="1:15" ht="32.1" customHeight="1" x14ac:dyDescent="0.25">
      <c r="A25" s="21" t="s">
        <v>26</v>
      </c>
      <c r="B25" s="198">
        <v>977731750</v>
      </c>
      <c r="C25" s="198">
        <v>-657</v>
      </c>
      <c r="D25" s="203">
        <v>-3060000</v>
      </c>
      <c r="E25" s="190">
        <v>0</v>
      </c>
      <c r="F25" s="190"/>
      <c r="G25" s="190"/>
      <c r="H25" s="190"/>
      <c r="I25" s="190"/>
      <c r="J25" s="190"/>
      <c r="K25" s="190"/>
      <c r="L25" s="190"/>
      <c r="M25" s="190"/>
      <c r="N25" s="204">
        <f t="shared" ref="N25:N29" si="0">SUM(B25:M25)</f>
        <v>974671093</v>
      </c>
      <c r="O25" s="192">
        <f>N25/N24</f>
        <v>0.99686938036189876</v>
      </c>
    </row>
    <row r="26" spans="1:15" ht="32.1" customHeight="1" x14ac:dyDescent="0.25">
      <c r="A26" s="21" t="s">
        <v>28</v>
      </c>
      <c r="B26" s="199">
        <v>0</v>
      </c>
      <c r="C26" s="203">
        <v>35998027</v>
      </c>
      <c r="D26" s="203">
        <v>76678237</v>
      </c>
      <c r="E26" s="193">
        <v>91142064</v>
      </c>
      <c r="F26" s="193"/>
      <c r="G26" s="193"/>
      <c r="H26" s="193"/>
      <c r="I26" s="193"/>
      <c r="J26" s="193"/>
      <c r="K26" s="193"/>
      <c r="L26" s="193"/>
      <c r="M26" s="193"/>
      <c r="N26" s="204">
        <f t="shared" si="0"/>
        <v>203818328</v>
      </c>
      <c r="O26" s="192">
        <f>N26/N24</f>
        <v>0.20846032246055157</v>
      </c>
    </row>
    <row r="27" spans="1:15" ht="32.1" customHeight="1" x14ac:dyDescent="0.25">
      <c r="A27" s="21" t="s">
        <v>196</v>
      </c>
      <c r="B27" s="203">
        <v>0</v>
      </c>
      <c r="C27" s="203">
        <v>29086061</v>
      </c>
      <c r="D27" s="203"/>
      <c r="E27" s="190"/>
      <c r="F27" s="190"/>
      <c r="G27" s="190"/>
      <c r="H27" s="190"/>
      <c r="I27" s="190"/>
      <c r="J27" s="190"/>
      <c r="K27" s="190"/>
      <c r="L27" s="190"/>
      <c r="M27" s="190"/>
      <c r="N27" s="204">
        <f t="shared" si="0"/>
        <v>29086061</v>
      </c>
      <c r="O27" s="192">
        <v>1</v>
      </c>
    </row>
    <row r="28" spans="1:15" ht="32.1" customHeight="1" x14ac:dyDescent="0.25">
      <c r="A28" s="21" t="s">
        <v>197</v>
      </c>
      <c r="B28" s="203">
        <v>0</v>
      </c>
      <c r="C28" s="203">
        <v>0</v>
      </c>
      <c r="D28" s="203">
        <v>0</v>
      </c>
      <c r="E28" s="193">
        <v>0</v>
      </c>
      <c r="F28" s="193"/>
      <c r="G28" s="193"/>
      <c r="H28" s="193"/>
      <c r="I28" s="193"/>
      <c r="J28" s="193"/>
      <c r="K28" s="193"/>
      <c r="L28" s="193"/>
      <c r="M28" s="193"/>
      <c r="N28" s="204">
        <f t="shared" si="0"/>
        <v>0</v>
      </c>
      <c r="O28" s="192">
        <f>N28/N27</f>
        <v>0</v>
      </c>
    </row>
    <row r="29" spans="1:15" ht="32.1" customHeight="1" x14ac:dyDescent="0.25">
      <c r="A29" s="22" t="s">
        <v>34</v>
      </c>
      <c r="B29" s="203">
        <v>0</v>
      </c>
      <c r="C29" s="203">
        <v>29086061</v>
      </c>
      <c r="D29" s="203">
        <v>0</v>
      </c>
      <c r="E29" s="194">
        <v>0</v>
      </c>
      <c r="F29" s="194"/>
      <c r="G29" s="194"/>
      <c r="H29" s="194"/>
      <c r="I29" s="194"/>
      <c r="J29" s="194"/>
      <c r="K29" s="194"/>
      <c r="L29" s="194"/>
      <c r="M29" s="194"/>
      <c r="N29" s="205">
        <f t="shared" si="0"/>
        <v>29086061</v>
      </c>
      <c r="O29" s="195">
        <f>N29/N27</f>
        <v>1</v>
      </c>
    </row>
    <row r="30" spans="1:15" s="23" customFormat="1" ht="4.1500000000000004" customHeight="1" x14ac:dyDescent="0.2"/>
    <row r="31" spans="1:15" s="23" customFormat="1" ht="17.25" customHeight="1" x14ac:dyDescent="0.2"/>
    <row r="32" spans="1:15" ht="5.25" customHeight="1" thickBot="1" x14ac:dyDescent="0.3"/>
    <row r="33" spans="1:13" ht="48" customHeight="1" thickBot="1" x14ac:dyDescent="0.3">
      <c r="A33" s="489" t="s">
        <v>198</v>
      </c>
      <c r="B33" s="490"/>
      <c r="C33" s="490"/>
      <c r="D33" s="490"/>
      <c r="E33" s="490"/>
      <c r="F33" s="490"/>
      <c r="G33" s="490"/>
      <c r="H33" s="490"/>
      <c r="I33" s="491"/>
      <c r="J33" s="27"/>
    </row>
    <row r="34" spans="1:13" ht="50.25" customHeight="1" thickBot="1" x14ac:dyDescent="0.3">
      <c r="A34" s="36" t="s">
        <v>199</v>
      </c>
      <c r="B34" s="492" t="str">
        <f>+B12</f>
        <v>Fortalecer el 100% de los controles asociados al proceso de gestión financiera</v>
      </c>
      <c r="C34" s="493"/>
      <c r="D34" s="493"/>
      <c r="E34" s="493"/>
      <c r="F34" s="493"/>
      <c r="G34" s="493"/>
      <c r="H34" s="493"/>
      <c r="I34" s="494"/>
      <c r="J34" s="25"/>
      <c r="M34" s="179"/>
    </row>
    <row r="35" spans="1:13" ht="18.75" customHeight="1" thickBot="1" x14ac:dyDescent="0.3">
      <c r="A35" s="509" t="s">
        <v>39</v>
      </c>
      <c r="B35" s="83">
        <v>2024</v>
      </c>
      <c r="C35" s="83">
        <v>2025</v>
      </c>
      <c r="D35" s="83">
        <v>2026</v>
      </c>
      <c r="E35" s="83">
        <v>2027</v>
      </c>
      <c r="F35" s="83" t="s">
        <v>200</v>
      </c>
      <c r="G35" s="511" t="s">
        <v>41</v>
      </c>
      <c r="H35" s="591" t="s">
        <v>201</v>
      </c>
      <c r="I35" s="591"/>
      <c r="J35" s="25"/>
      <c r="M35" s="179"/>
    </row>
    <row r="36" spans="1:13" ht="50.25" customHeight="1" thickBot="1" x14ac:dyDescent="0.3">
      <c r="A36" s="510"/>
      <c r="B36" s="223">
        <v>1</v>
      </c>
      <c r="C36" s="223">
        <v>1</v>
      </c>
      <c r="D36" s="223">
        <v>1</v>
      </c>
      <c r="E36" s="223">
        <v>1</v>
      </c>
      <c r="F36" s="224">
        <v>1</v>
      </c>
      <c r="G36" s="511"/>
      <c r="H36" s="591"/>
      <c r="I36" s="591"/>
      <c r="J36" s="25"/>
      <c r="M36" s="180"/>
    </row>
    <row r="37" spans="1:13" ht="52.5" customHeight="1" thickBot="1" x14ac:dyDescent="0.3">
      <c r="A37" s="37" t="s">
        <v>43</v>
      </c>
      <c r="B37" s="495">
        <v>0.17</v>
      </c>
      <c r="C37" s="496"/>
      <c r="D37" s="502" t="s">
        <v>202</v>
      </c>
      <c r="E37" s="503"/>
      <c r="F37" s="503"/>
      <c r="G37" s="503"/>
      <c r="H37" s="503"/>
      <c r="I37" s="504"/>
    </row>
    <row r="38" spans="1:13" s="26" customFormat="1" ht="48" customHeight="1" x14ac:dyDescent="0.25">
      <c r="A38" s="509" t="s">
        <v>203</v>
      </c>
      <c r="B38" s="37" t="s">
        <v>204</v>
      </c>
      <c r="C38" s="36" t="s">
        <v>87</v>
      </c>
      <c r="D38" s="487" t="s">
        <v>89</v>
      </c>
      <c r="E38" s="488"/>
      <c r="F38" s="487" t="s">
        <v>91</v>
      </c>
      <c r="G38" s="488"/>
      <c r="H38" s="38" t="s">
        <v>93</v>
      </c>
      <c r="I38" s="40" t="s">
        <v>94</v>
      </c>
      <c r="M38" s="181"/>
    </row>
    <row r="39" spans="1:13" ht="310.5" customHeight="1" x14ac:dyDescent="0.25">
      <c r="A39" s="510"/>
      <c r="B39" s="232">
        <v>8.3400000000000002E-2</v>
      </c>
      <c r="C39" s="286">
        <v>8.3400000000000002E-2</v>
      </c>
      <c r="D39" s="497" t="s">
        <v>382</v>
      </c>
      <c r="E39" s="498"/>
      <c r="F39" s="497" t="s">
        <v>383</v>
      </c>
      <c r="G39" s="498"/>
      <c r="H39" s="188" t="s">
        <v>384</v>
      </c>
      <c r="I39" s="285" t="s">
        <v>385</v>
      </c>
      <c r="M39" s="179"/>
    </row>
    <row r="40" spans="1:13" s="26" customFormat="1" ht="54" customHeight="1" x14ac:dyDescent="0.25">
      <c r="A40" s="509" t="s">
        <v>209</v>
      </c>
      <c r="B40" s="251" t="s">
        <v>204</v>
      </c>
      <c r="C40" s="38" t="s">
        <v>87</v>
      </c>
      <c r="D40" s="487" t="s">
        <v>89</v>
      </c>
      <c r="E40" s="488"/>
      <c r="F40" s="487" t="s">
        <v>91</v>
      </c>
      <c r="G40" s="488"/>
      <c r="H40" s="38" t="s">
        <v>93</v>
      </c>
      <c r="I40" s="40" t="s">
        <v>94</v>
      </c>
    </row>
    <row r="41" spans="1:13" ht="409.15" customHeight="1" x14ac:dyDescent="0.25">
      <c r="A41" s="510"/>
      <c r="B41" s="252">
        <v>8.3299999999999999E-2</v>
      </c>
      <c r="C41" s="252">
        <v>8.3299999999999999E-2</v>
      </c>
      <c r="D41" s="499" t="s">
        <v>386</v>
      </c>
      <c r="E41" s="500"/>
      <c r="F41" s="505" t="s">
        <v>387</v>
      </c>
      <c r="G41" s="506"/>
      <c r="H41" s="188" t="s">
        <v>207</v>
      </c>
      <c r="I41" s="285" t="s">
        <v>388</v>
      </c>
    </row>
    <row r="42" spans="1:13" s="26" customFormat="1" ht="45" customHeight="1" x14ac:dyDescent="0.25">
      <c r="A42" s="509" t="s">
        <v>213</v>
      </c>
      <c r="B42" s="251" t="s">
        <v>204</v>
      </c>
      <c r="C42" s="38" t="s">
        <v>87</v>
      </c>
      <c r="D42" s="487" t="s">
        <v>89</v>
      </c>
      <c r="E42" s="488"/>
      <c r="F42" s="487" t="s">
        <v>91</v>
      </c>
      <c r="G42" s="488"/>
      <c r="H42" s="38" t="s">
        <v>93</v>
      </c>
      <c r="I42" s="40" t="s">
        <v>94</v>
      </c>
    </row>
    <row r="43" spans="1:13" ht="408.75" customHeight="1" thickBot="1" x14ac:dyDescent="0.3">
      <c r="A43" s="510"/>
      <c r="B43" s="252">
        <v>8.3299999999999999E-2</v>
      </c>
      <c r="C43" s="252">
        <v>8.3299999999999999E-2</v>
      </c>
      <c r="D43" s="499" t="s">
        <v>389</v>
      </c>
      <c r="E43" s="500"/>
      <c r="F43" s="505" t="s">
        <v>390</v>
      </c>
      <c r="G43" s="506"/>
      <c r="H43" s="188" t="s">
        <v>207</v>
      </c>
      <c r="I43" s="285" t="s">
        <v>391</v>
      </c>
    </row>
    <row r="44" spans="1:13" s="26" customFormat="1" ht="44.25" customHeight="1" x14ac:dyDescent="0.25">
      <c r="A44" s="509" t="s">
        <v>218</v>
      </c>
      <c r="B44" s="251" t="s">
        <v>204</v>
      </c>
      <c r="C44" s="39" t="s">
        <v>87</v>
      </c>
      <c r="D44" s="487" t="s">
        <v>89</v>
      </c>
      <c r="E44" s="488"/>
      <c r="F44" s="487" t="s">
        <v>91</v>
      </c>
      <c r="G44" s="488"/>
      <c r="H44" s="38" t="s">
        <v>93</v>
      </c>
      <c r="I44" s="38" t="s">
        <v>94</v>
      </c>
    </row>
    <row r="45" spans="1:13" ht="347.25" customHeight="1" x14ac:dyDescent="0.25">
      <c r="A45" s="510"/>
      <c r="B45" s="232">
        <v>8.3400000000000002E-2</v>
      </c>
      <c r="C45" s="232">
        <v>8.3400000000000002E-2</v>
      </c>
      <c r="D45" s="497" t="s">
        <v>392</v>
      </c>
      <c r="E45" s="498"/>
      <c r="F45" s="505" t="s">
        <v>393</v>
      </c>
      <c r="G45" s="506"/>
      <c r="H45" s="188" t="s">
        <v>207</v>
      </c>
      <c r="I45" s="336" t="s">
        <v>394</v>
      </c>
    </row>
    <row r="46" spans="1:13" s="26" customFormat="1" ht="47.25" customHeight="1" x14ac:dyDescent="0.25">
      <c r="A46" s="509" t="s">
        <v>223</v>
      </c>
      <c r="B46" s="251" t="s">
        <v>204</v>
      </c>
      <c r="C46" s="38" t="s">
        <v>87</v>
      </c>
      <c r="D46" s="487" t="s">
        <v>89</v>
      </c>
      <c r="E46" s="488"/>
      <c r="F46" s="487" t="s">
        <v>91</v>
      </c>
      <c r="G46" s="488"/>
      <c r="H46" s="38" t="s">
        <v>93</v>
      </c>
      <c r="I46" s="40" t="s">
        <v>94</v>
      </c>
    </row>
    <row r="47" spans="1:13" ht="120.75" customHeight="1" thickBot="1" x14ac:dyDescent="0.3">
      <c r="A47" s="510"/>
      <c r="B47" s="252">
        <v>8.3299999999999999E-2</v>
      </c>
      <c r="C47" s="31"/>
      <c r="D47" s="417"/>
      <c r="E47" s="418"/>
      <c r="F47" s="417"/>
      <c r="G47" s="418"/>
      <c r="H47" s="28"/>
      <c r="I47" s="30"/>
    </row>
    <row r="48" spans="1:13" s="26" customFormat="1" ht="52.5" customHeight="1" thickBot="1" x14ac:dyDescent="0.3">
      <c r="A48" s="509" t="s">
        <v>224</v>
      </c>
      <c r="B48" s="251" t="s">
        <v>204</v>
      </c>
      <c r="C48" s="38" t="s">
        <v>87</v>
      </c>
      <c r="D48" s="487" t="s">
        <v>89</v>
      </c>
      <c r="E48" s="488"/>
      <c r="F48" s="487" t="s">
        <v>91</v>
      </c>
      <c r="G48" s="488"/>
      <c r="H48" s="38" t="s">
        <v>93</v>
      </c>
      <c r="I48" s="40" t="s">
        <v>94</v>
      </c>
    </row>
    <row r="49" spans="1:9" ht="120.75" customHeight="1" thickBot="1" x14ac:dyDescent="0.3">
      <c r="A49" s="510"/>
      <c r="B49" s="252">
        <v>8.3299999999999999E-2</v>
      </c>
      <c r="C49" s="32"/>
      <c r="D49" s="417"/>
      <c r="E49" s="418"/>
      <c r="F49" s="417"/>
      <c r="G49" s="418"/>
      <c r="H49" s="28"/>
      <c r="I49" s="30"/>
    </row>
    <row r="50" spans="1:9" ht="35.1" customHeight="1" thickBot="1" x14ac:dyDescent="0.3">
      <c r="A50" s="509" t="s">
        <v>225</v>
      </c>
      <c r="B50" s="253" t="s">
        <v>204</v>
      </c>
      <c r="C50" s="36" t="s">
        <v>87</v>
      </c>
      <c r="D50" s="487" t="s">
        <v>89</v>
      </c>
      <c r="E50" s="488"/>
      <c r="F50" s="487" t="s">
        <v>91</v>
      </c>
      <c r="G50" s="488"/>
      <c r="H50" s="38" t="s">
        <v>93</v>
      </c>
      <c r="I50" s="40" t="s">
        <v>94</v>
      </c>
    </row>
    <row r="51" spans="1:9" ht="120.75" customHeight="1" thickBot="1" x14ac:dyDescent="0.3">
      <c r="A51" s="510"/>
      <c r="B51" s="232">
        <v>8.3400000000000002E-2</v>
      </c>
      <c r="C51" s="32"/>
      <c r="D51" s="417"/>
      <c r="E51" s="514"/>
      <c r="F51" s="417"/>
      <c r="G51" s="418"/>
      <c r="H51" s="28"/>
      <c r="I51" s="30"/>
    </row>
    <row r="52" spans="1:9" ht="35.1" customHeight="1" thickBot="1" x14ac:dyDescent="0.3">
      <c r="A52" s="509" t="s">
        <v>226</v>
      </c>
      <c r="B52" s="289" t="s">
        <v>204</v>
      </c>
      <c r="C52" s="36" t="s">
        <v>87</v>
      </c>
      <c r="D52" s="487" t="s">
        <v>89</v>
      </c>
      <c r="E52" s="488"/>
      <c r="F52" s="487" t="s">
        <v>91</v>
      </c>
      <c r="G52" s="488"/>
      <c r="H52" s="38" t="s">
        <v>93</v>
      </c>
      <c r="I52" s="40" t="s">
        <v>94</v>
      </c>
    </row>
    <row r="53" spans="1:9" ht="120.75" customHeight="1" thickBot="1" x14ac:dyDescent="0.3">
      <c r="A53" s="510"/>
      <c r="B53" s="252">
        <v>8.3299999999999999E-2</v>
      </c>
      <c r="C53" s="32"/>
      <c r="D53" s="417"/>
      <c r="E53" s="514"/>
      <c r="F53" s="417"/>
      <c r="G53" s="418"/>
      <c r="H53" s="28"/>
      <c r="I53" s="30"/>
    </row>
    <row r="54" spans="1:9" ht="35.1" customHeight="1" thickBot="1" x14ac:dyDescent="0.3">
      <c r="A54" s="509" t="s">
        <v>227</v>
      </c>
      <c r="B54" s="253" t="s">
        <v>204</v>
      </c>
      <c r="C54" s="36" t="s">
        <v>87</v>
      </c>
      <c r="D54" s="487" t="s">
        <v>89</v>
      </c>
      <c r="E54" s="488"/>
      <c r="F54" s="487" t="s">
        <v>91</v>
      </c>
      <c r="G54" s="488"/>
      <c r="H54" s="38" t="s">
        <v>93</v>
      </c>
      <c r="I54" s="40" t="s">
        <v>94</v>
      </c>
    </row>
    <row r="55" spans="1:9" ht="120.75" customHeight="1" thickBot="1" x14ac:dyDescent="0.3">
      <c r="A55" s="510"/>
      <c r="B55" s="252">
        <v>8.3299999999999999E-2</v>
      </c>
      <c r="C55" s="32"/>
      <c r="D55" s="417"/>
      <c r="E55" s="418"/>
      <c r="F55" s="417"/>
      <c r="G55" s="418"/>
      <c r="H55" s="28"/>
      <c r="I55" s="28"/>
    </row>
    <row r="56" spans="1:9" ht="35.1" customHeight="1" thickBot="1" x14ac:dyDescent="0.3">
      <c r="A56" s="509" t="s">
        <v>228</v>
      </c>
      <c r="B56" s="253" t="s">
        <v>204</v>
      </c>
      <c r="C56" s="36" t="s">
        <v>87</v>
      </c>
      <c r="D56" s="487" t="s">
        <v>89</v>
      </c>
      <c r="E56" s="488"/>
      <c r="F56" s="487" t="s">
        <v>91</v>
      </c>
      <c r="G56" s="488"/>
      <c r="H56" s="38" t="s">
        <v>93</v>
      </c>
      <c r="I56" s="40" t="s">
        <v>94</v>
      </c>
    </row>
    <row r="57" spans="1:9" ht="120.75" customHeight="1" thickBot="1" x14ac:dyDescent="0.3">
      <c r="A57" s="510"/>
      <c r="B57" s="232">
        <v>8.3400000000000002E-2</v>
      </c>
      <c r="C57" s="32"/>
      <c r="D57" s="417"/>
      <c r="E57" s="418"/>
      <c r="F57" s="417"/>
      <c r="G57" s="418"/>
      <c r="H57" s="28"/>
      <c r="I57" s="30"/>
    </row>
    <row r="58" spans="1:9" ht="35.1" customHeight="1" thickBot="1" x14ac:dyDescent="0.3">
      <c r="A58" s="509" t="s">
        <v>229</v>
      </c>
      <c r="B58" s="289" t="s">
        <v>204</v>
      </c>
      <c r="C58" s="36" t="s">
        <v>87</v>
      </c>
      <c r="D58" s="487" t="s">
        <v>89</v>
      </c>
      <c r="E58" s="488"/>
      <c r="F58" s="487" t="s">
        <v>91</v>
      </c>
      <c r="G58" s="488"/>
      <c r="H58" s="38" t="s">
        <v>93</v>
      </c>
      <c r="I58" s="40" t="s">
        <v>94</v>
      </c>
    </row>
    <row r="59" spans="1:9" ht="120.75" customHeight="1" thickBot="1" x14ac:dyDescent="0.3">
      <c r="A59" s="510"/>
      <c r="B59" s="252">
        <v>8.3299999999999999E-2</v>
      </c>
      <c r="C59" s="32"/>
      <c r="D59" s="417"/>
      <c r="E59" s="418"/>
      <c r="F59" s="514"/>
      <c r="G59" s="514"/>
      <c r="H59" s="28"/>
      <c r="I59" s="28"/>
    </row>
    <row r="60" spans="1:9" ht="35.1" customHeight="1" thickBot="1" x14ac:dyDescent="0.3">
      <c r="A60" s="509" t="s">
        <v>230</v>
      </c>
      <c r="B60" s="253" t="s">
        <v>204</v>
      </c>
      <c r="C60" s="36" t="s">
        <v>87</v>
      </c>
      <c r="D60" s="487" t="s">
        <v>89</v>
      </c>
      <c r="E60" s="488"/>
      <c r="F60" s="487" t="s">
        <v>91</v>
      </c>
      <c r="G60" s="488"/>
      <c r="H60" s="38" t="s">
        <v>93</v>
      </c>
      <c r="I60" s="40" t="s">
        <v>94</v>
      </c>
    </row>
    <row r="61" spans="1:9" ht="118.15" customHeight="1" thickBot="1" x14ac:dyDescent="0.3">
      <c r="A61" s="510"/>
      <c r="B61" s="252">
        <v>8.3299999999999999E-2</v>
      </c>
      <c r="C61" s="32"/>
      <c r="D61" s="417"/>
      <c r="E61" s="418"/>
      <c r="F61" s="417"/>
      <c r="G61" s="418"/>
      <c r="H61" s="28"/>
      <c r="I61" s="28"/>
    </row>
    <row r="62" spans="1:9" hidden="1" x14ac:dyDescent="0.25">
      <c r="B62" s="254">
        <f>B39+B47+B43+B41+B45+B49+B51+B53+B55+B57+B59+B61</f>
        <v>1</v>
      </c>
    </row>
    <row r="63" spans="1:9" hidden="1" x14ac:dyDescent="0.25"/>
    <row r="64" spans="1:9" s="25" customFormat="1" ht="30" customHeight="1" x14ac:dyDescent="0.25">
      <c r="A64" s="1"/>
      <c r="B64" s="1"/>
      <c r="C64" s="1"/>
      <c r="D64" s="1"/>
      <c r="E64" s="1"/>
      <c r="F64" s="1"/>
      <c r="G64" s="1"/>
      <c r="H64" s="1"/>
      <c r="I64" s="1"/>
    </row>
    <row r="65" spans="1:9" ht="34.5" customHeight="1" x14ac:dyDescent="0.25">
      <c r="A65" s="430" t="s">
        <v>57</v>
      </c>
      <c r="B65" s="430"/>
      <c r="C65" s="430"/>
      <c r="D65" s="430"/>
      <c r="E65" s="430"/>
      <c r="F65" s="430"/>
      <c r="G65" s="430"/>
      <c r="H65" s="430"/>
      <c r="I65" s="430"/>
    </row>
    <row r="66" spans="1:9" ht="67.5" customHeight="1" x14ac:dyDescent="0.25">
      <c r="A66" s="41" t="s">
        <v>58</v>
      </c>
      <c r="B66" s="431" t="s">
        <v>395</v>
      </c>
      <c r="C66" s="536"/>
      <c r="D66" s="431" t="s">
        <v>396</v>
      </c>
      <c r="E66" s="536"/>
      <c r="F66" s="431" t="s">
        <v>397</v>
      </c>
      <c r="G66" s="536"/>
      <c r="H66" s="433" t="s">
        <v>272</v>
      </c>
      <c r="I66" s="432"/>
    </row>
    <row r="67" spans="1:9" ht="45.75" customHeight="1" x14ac:dyDescent="0.25">
      <c r="A67" s="41" t="s">
        <v>234</v>
      </c>
      <c r="B67" s="600">
        <v>5.6500000000000002E-2</v>
      </c>
      <c r="C67" s="601"/>
      <c r="D67" s="600">
        <v>5.6500000000000002E-2</v>
      </c>
      <c r="E67" s="601"/>
      <c r="F67" s="600">
        <v>5.7000000000000002E-2</v>
      </c>
      <c r="G67" s="601"/>
      <c r="H67" s="441"/>
      <c r="I67" s="442"/>
    </row>
    <row r="68" spans="1:9" ht="30" customHeight="1" x14ac:dyDescent="0.25">
      <c r="A68" s="415" t="s">
        <v>170</v>
      </c>
      <c r="B68" s="88" t="s">
        <v>85</v>
      </c>
      <c r="C68" s="88" t="s">
        <v>87</v>
      </c>
      <c r="D68" s="88" t="s">
        <v>85</v>
      </c>
      <c r="E68" s="88" t="s">
        <v>87</v>
      </c>
      <c r="F68" s="88" t="s">
        <v>85</v>
      </c>
      <c r="G68" s="88" t="s">
        <v>87</v>
      </c>
      <c r="H68" s="88" t="s">
        <v>85</v>
      </c>
      <c r="I68" s="88" t="s">
        <v>87</v>
      </c>
    </row>
    <row r="69" spans="1:9" ht="30" customHeight="1" x14ac:dyDescent="0.25">
      <c r="A69" s="416"/>
      <c r="B69" s="222">
        <v>8.3400000000000002E-2</v>
      </c>
      <c r="C69" s="222">
        <v>8.3400000000000002E-2</v>
      </c>
      <c r="D69" s="222">
        <v>8.3400000000000002E-2</v>
      </c>
      <c r="E69" s="222">
        <v>8.3400000000000002E-2</v>
      </c>
      <c r="F69" s="222">
        <v>8.3400000000000002E-2</v>
      </c>
      <c r="G69" s="222">
        <v>8.3400000000000002E-2</v>
      </c>
      <c r="H69" s="48"/>
      <c r="I69" s="43"/>
    </row>
    <row r="70" spans="1:9" ht="312" customHeight="1" x14ac:dyDescent="0.25">
      <c r="A70" s="41" t="s">
        <v>235</v>
      </c>
      <c r="B70" s="541" t="s">
        <v>398</v>
      </c>
      <c r="C70" s="542"/>
      <c r="D70" s="598" t="s">
        <v>399</v>
      </c>
      <c r="E70" s="542"/>
      <c r="F70" s="599" t="s">
        <v>400</v>
      </c>
      <c r="G70" s="528"/>
      <c r="H70" s="438"/>
      <c r="I70" s="439"/>
    </row>
    <row r="71" spans="1:9" ht="136.9" customHeight="1" x14ac:dyDescent="0.25">
      <c r="A71" s="41" t="s">
        <v>238</v>
      </c>
      <c r="B71" s="422" t="s">
        <v>401</v>
      </c>
      <c r="C71" s="423"/>
      <c r="D71" s="422" t="s">
        <v>402</v>
      </c>
      <c r="E71" s="423"/>
      <c r="F71" s="422" t="s">
        <v>403</v>
      </c>
      <c r="G71" s="423"/>
      <c r="H71" s="485"/>
      <c r="I71" s="486"/>
    </row>
    <row r="72" spans="1:9" ht="30.75" customHeight="1" x14ac:dyDescent="0.25">
      <c r="A72" s="415" t="s">
        <v>171</v>
      </c>
      <c r="B72" s="88" t="s">
        <v>85</v>
      </c>
      <c r="C72" s="88" t="s">
        <v>87</v>
      </c>
      <c r="D72" s="88" t="s">
        <v>85</v>
      </c>
      <c r="E72" s="88" t="s">
        <v>87</v>
      </c>
      <c r="F72" s="88" t="s">
        <v>85</v>
      </c>
      <c r="G72" s="88" t="s">
        <v>87</v>
      </c>
      <c r="H72" s="88" t="s">
        <v>85</v>
      </c>
      <c r="I72" s="88" t="s">
        <v>87</v>
      </c>
    </row>
    <row r="73" spans="1:9" ht="30.75" customHeight="1" x14ac:dyDescent="0.25">
      <c r="A73" s="416"/>
      <c r="B73" s="222">
        <v>8.3299999999999999E-2</v>
      </c>
      <c r="C73" s="222">
        <v>8.3299999999999999E-2</v>
      </c>
      <c r="D73" s="222">
        <v>8.3299999999999999E-2</v>
      </c>
      <c r="E73" s="222">
        <v>8.3299999999999999E-2</v>
      </c>
      <c r="F73" s="222">
        <v>8.3299999999999999E-2</v>
      </c>
      <c r="G73" s="222">
        <v>8.3299999999999999E-2</v>
      </c>
      <c r="H73" s="48"/>
      <c r="I73" s="44"/>
    </row>
    <row r="74" spans="1:9" ht="354" customHeight="1" x14ac:dyDescent="0.25">
      <c r="A74" s="41" t="s">
        <v>235</v>
      </c>
      <c r="B74" s="515" t="s">
        <v>404</v>
      </c>
      <c r="C74" s="516"/>
      <c r="D74" s="524" t="s">
        <v>405</v>
      </c>
      <c r="E74" s="525"/>
      <c r="F74" s="597" t="s">
        <v>406</v>
      </c>
      <c r="G74" s="546"/>
      <c r="H74" s="483"/>
      <c r="I74" s="484"/>
    </row>
    <row r="75" spans="1:9" ht="93" customHeight="1" x14ac:dyDescent="0.25">
      <c r="A75" s="41" t="s">
        <v>238</v>
      </c>
      <c r="B75" s="422" t="s">
        <v>407</v>
      </c>
      <c r="C75" s="423"/>
      <c r="D75" s="422" t="s">
        <v>408</v>
      </c>
      <c r="E75" s="423"/>
      <c r="F75" s="422" t="s">
        <v>409</v>
      </c>
      <c r="G75" s="423"/>
      <c r="H75" s="485"/>
      <c r="I75" s="486"/>
    </row>
    <row r="76" spans="1:9" ht="30.75" customHeight="1" x14ac:dyDescent="0.25">
      <c r="A76" s="415" t="s">
        <v>172</v>
      </c>
      <c r="B76" s="88" t="s">
        <v>85</v>
      </c>
      <c r="C76" s="88" t="s">
        <v>87</v>
      </c>
      <c r="D76" s="88" t="s">
        <v>85</v>
      </c>
      <c r="E76" s="88" t="s">
        <v>87</v>
      </c>
      <c r="F76" s="88" t="s">
        <v>85</v>
      </c>
      <c r="G76" s="88" t="s">
        <v>87</v>
      </c>
      <c r="H76" s="88" t="s">
        <v>85</v>
      </c>
      <c r="I76" s="88" t="s">
        <v>87</v>
      </c>
    </row>
    <row r="77" spans="1:9" ht="30.75" customHeight="1" x14ac:dyDescent="0.25">
      <c r="A77" s="416"/>
      <c r="B77" s="222">
        <v>8.3299999999999999E-2</v>
      </c>
      <c r="C77" s="222">
        <v>8.3299999999999999E-2</v>
      </c>
      <c r="D77" s="222">
        <v>8.3299999999999999E-2</v>
      </c>
      <c r="E77" s="222">
        <v>8.3299999999999999E-2</v>
      </c>
      <c r="F77" s="222">
        <v>8.3299999999999999E-2</v>
      </c>
      <c r="G77" s="222">
        <v>8.3299999999999999E-2</v>
      </c>
      <c r="H77" s="48"/>
      <c r="I77" s="44"/>
    </row>
    <row r="78" spans="1:9" ht="339" customHeight="1" x14ac:dyDescent="0.25">
      <c r="A78" s="41" t="s">
        <v>235</v>
      </c>
      <c r="B78" s="594" t="s">
        <v>410</v>
      </c>
      <c r="C78" s="595"/>
      <c r="D78" s="594" t="s">
        <v>411</v>
      </c>
      <c r="E78" s="595"/>
      <c r="F78" s="594" t="s">
        <v>412</v>
      </c>
      <c r="G78" s="595"/>
      <c r="H78" s="485"/>
      <c r="I78" s="486"/>
    </row>
    <row r="79" spans="1:9" ht="76.5" customHeight="1" x14ac:dyDescent="0.25">
      <c r="A79" s="41" t="s">
        <v>238</v>
      </c>
      <c r="B79" s="596" t="s">
        <v>413</v>
      </c>
      <c r="C79" s="482"/>
      <c r="D79" s="596" t="s">
        <v>414</v>
      </c>
      <c r="E79" s="482"/>
      <c r="F79" s="596" t="s">
        <v>415</v>
      </c>
      <c r="G79" s="530"/>
      <c r="H79" s="485"/>
      <c r="I79" s="486"/>
    </row>
    <row r="80" spans="1:9" ht="30.75" customHeight="1" x14ac:dyDescent="0.25">
      <c r="A80" s="415" t="s">
        <v>173</v>
      </c>
      <c r="B80" s="88" t="s">
        <v>85</v>
      </c>
      <c r="C80" s="88" t="s">
        <v>87</v>
      </c>
      <c r="D80" s="88" t="s">
        <v>85</v>
      </c>
      <c r="E80" s="88" t="s">
        <v>87</v>
      </c>
      <c r="F80" s="88" t="s">
        <v>85</v>
      </c>
      <c r="G80" s="88" t="s">
        <v>87</v>
      </c>
      <c r="H80" s="88" t="s">
        <v>85</v>
      </c>
      <c r="I80" s="88" t="s">
        <v>87</v>
      </c>
    </row>
    <row r="81" spans="1:9" ht="30.75" customHeight="1" x14ac:dyDescent="0.25">
      <c r="A81" s="416"/>
      <c r="B81" s="222">
        <v>8.3400000000000002E-2</v>
      </c>
      <c r="C81" s="222">
        <v>8.3400000000000002E-2</v>
      </c>
      <c r="D81" s="222">
        <v>8.3400000000000002E-2</v>
      </c>
      <c r="E81" s="222">
        <v>8.3400000000000002E-2</v>
      </c>
      <c r="F81" s="222">
        <v>8.3400000000000002E-2</v>
      </c>
      <c r="G81" s="222">
        <v>8.3400000000000002E-2</v>
      </c>
      <c r="H81" s="48"/>
      <c r="I81" s="44"/>
    </row>
    <row r="82" spans="1:9" ht="251.25" customHeight="1" x14ac:dyDescent="0.25">
      <c r="A82" s="41" t="s">
        <v>235</v>
      </c>
      <c r="B82" s="524" t="s">
        <v>416</v>
      </c>
      <c r="C82" s="525"/>
      <c r="D82" s="592" t="s">
        <v>417</v>
      </c>
      <c r="E82" s="593"/>
      <c r="F82" s="517" t="s">
        <v>418</v>
      </c>
      <c r="G82" s="518"/>
      <c r="H82" s="485"/>
      <c r="I82" s="486"/>
    </row>
    <row r="83" spans="1:9" ht="75" customHeight="1" x14ac:dyDescent="0.25">
      <c r="A83" s="41" t="s">
        <v>238</v>
      </c>
      <c r="B83" s="422" t="s">
        <v>419</v>
      </c>
      <c r="C83" s="423"/>
      <c r="D83" s="422" t="s">
        <v>420</v>
      </c>
      <c r="E83" s="423"/>
      <c r="F83" s="422" t="s">
        <v>421</v>
      </c>
      <c r="G83" s="423"/>
      <c r="H83" s="485"/>
      <c r="I83" s="486"/>
    </row>
    <row r="84" spans="1:9" ht="30" customHeight="1" x14ac:dyDescent="0.25">
      <c r="A84" s="415" t="s">
        <v>176</v>
      </c>
      <c r="B84" s="88" t="s">
        <v>85</v>
      </c>
      <c r="C84" s="88" t="s">
        <v>87</v>
      </c>
      <c r="D84" s="88" t="s">
        <v>85</v>
      </c>
      <c r="E84" s="88" t="s">
        <v>87</v>
      </c>
      <c r="F84" s="88" t="s">
        <v>85</v>
      </c>
      <c r="G84" s="88" t="s">
        <v>87</v>
      </c>
      <c r="H84" s="88" t="s">
        <v>85</v>
      </c>
      <c r="I84" s="88" t="s">
        <v>87</v>
      </c>
    </row>
    <row r="85" spans="1:9" ht="30" customHeight="1" x14ac:dyDescent="0.25">
      <c r="A85" s="416"/>
      <c r="B85" s="222">
        <v>8.3299999999999999E-2</v>
      </c>
      <c r="C85" s="43"/>
      <c r="D85" s="222">
        <v>8.3299999999999999E-2</v>
      </c>
      <c r="E85" s="43"/>
      <c r="F85" s="222">
        <v>8.3299999999999999E-2</v>
      </c>
      <c r="G85" s="44"/>
      <c r="H85" s="48"/>
      <c r="I85" s="44"/>
    </row>
    <row r="86" spans="1:9" ht="43.9" customHeight="1" x14ac:dyDescent="0.25">
      <c r="A86" s="41" t="s">
        <v>235</v>
      </c>
      <c r="B86" s="426"/>
      <c r="C86" s="426"/>
      <c r="D86" s="426"/>
      <c r="E86" s="426"/>
      <c r="F86" s="419"/>
      <c r="G86" s="420"/>
      <c r="H86" s="426"/>
      <c r="I86" s="426"/>
    </row>
    <row r="87" spans="1:9" ht="45" customHeight="1" x14ac:dyDescent="0.25">
      <c r="A87" s="41" t="s">
        <v>238</v>
      </c>
      <c r="B87" s="419"/>
      <c r="C87" s="420"/>
      <c r="D87" s="419"/>
      <c r="E87" s="420"/>
      <c r="F87" s="419"/>
      <c r="G87" s="420"/>
      <c r="H87" s="419"/>
      <c r="I87" s="420"/>
    </row>
    <row r="88" spans="1:9" ht="29.25" customHeight="1" x14ac:dyDescent="0.25">
      <c r="A88" s="415" t="s">
        <v>177</v>
      </c>
      <c r="B88" s="88" t="s">
        <v>85</v>
      </c>
      <c r="C88" s="88" t="s">
        <v>87</v>
      </c>
      <c r="D88" s="88" t="s">
        <v>85</v>
      </c>
      <c r="E88" s="88" t="s">
        <v>87</v>
      </c>
      <c r="F88" s="88" t="s">
        <v>85</v>
      </c>
      <c r="G88" s="88" t="s">
        <v>87</v>
      </c>
      <c r="H88" s="88" t="s">
        <v>85</v>
      </c>
      <c r="I88" s="88" t="s">
        <v>87</v>
      </c>
    </row>
    <row r="89" spans="1:9" ht="29.25" customHeight="1" x14ac:dyDescent="0.25">
      <c r="A89" s="416"/>
      <c r="B89" s="222">
        <v>8.3299999999999999E-2</v>
      </c>
      <c r="C89" s="43"/>
      <c r="D89" s="222">
        <v>8.3299999999999999E-2</v>
      </c>
      <c r="E89" s="43"/>
      <c r="F89" s="222">
        <v>8.3299999999999999E-2</v>
      </c>
      <c r="G89" s="44"/>
      <c r="H89" s="48"/>
      <c r="I89" s="44"/>
    </row>
    <row r="90" spans="1:9" ht="67.900000000000006" customHeight="1" x14ac:dyDescent="0.25">
      <c r="A90" s="41" t="s">
        <v>235</v>
      </c>
      <c r="B90" s="421"/>
      <c r="C90" s="421"/>
      <c r="D90" s="421"/>
      <c r="E90" s="421"/>
      <c r="F90" s="520"/>
      <c r="G90" s="521"/>
      <c r="H90" s="421"/>
      <c r="I90" s="421"/>
    </row>
    <row r="91" spans="1:9" ht="42.6" customHeight="1" x14ac:dyDescent="0.25">
      <c r="A91" s="41" t="s">
        <v>238</v>
      </c>
      <c r="B91" s="419"/>
      <c r="C91" s="420"/>
      <c r="D91" s="419"/>
      <c r="E91" s="420"/>
      <c r="F91" s="419"/>
      <c r="G91" s="420"/>
      <c r="H91" s="419"/>
      <c r="I91" s="420"/>
    </row>
    <row r="92" spans="1:9" ht="24.95" customHeight="1" x14ac:dyDescent="0.25">
      <c r="A92" s="415" t="s">
        <v>178</v>
      </c>
      <c r="B92" s="88" t="s">
        <v>85</v>
      </c>
      <c r="C92" s="88" t="s">
        <v>87</v>
      </c>
      <c r="D92" s="88" t="s">
        <v>85</v>
      </c>
      <c r="E92" s="88" t="s">
        <v>87</v>
      </c>
      <c r="F92" s="88" t="s">
        <v>85</v>
      </c>
      <c r="G92" s="88" t="s">
        <v>87</v>
      </c>
      <c r="H92" s="88" t="s">
        <v>85</v>
      </c>
      <c r="I92" s="88" t="s">
        <v>87</v>
      </c>
    </row>
    <row r="93" spans="1:9" ht="24.95" customHeight="1" x14ac:dyDescent="0.25">
      <c r="A93" s="416"/>
      <c r="B93" s="222">
        <v>8.3400000000000002E-2</v>
      </c>
      <c r="C93" s="43"/>
      <c r="D93" s="222">
        <v>8.3400000000000002E-2</v>
      </c>
      <c r="E93" s="43"/>
      <c r="F93" s="222">
        <v>8.3400000000000002E-2</v>
      </c>
      <c r="G93" s="44"/>
      <c r="H93" s="48"/>
      <c r="I93" s="44"/>
    </row>
    <row r="94" spans="1:9" ht="61.9" customHeight="1" x14ac:dyDescent="0.25">
      <c r="A94" s="41" t="s">
        <v>235</v>
      </c>
      <c r="B94" s="421"/>
      <c r="C94" s="421"/>
      <c r="D94" s="421"/>
      <c r="E94" s="421"/>
      <c r="F94" s="520"/>
      <c r="G94" s="521"/>
      <c r="H94" s="421"/>
      <c r="I94" s="421"/>
    </row>
    <row r="95" spans="1:9" ht="42.6" customHeight="1" x14ac:dyDescent="0.25">
      <c r="A95" s="41" t="s">
        <v>238</v>
      </c>
      <c r="B95" s="419"/>
      <c r="C95" s="420"/>
      <c r="D95" s="419"/>
      <c r="E95" s="420"/>
      <c r="F95" s="419"/>
      <c r="G95" s="420"/>
      <c r="H95" s="419"/>
      <c r="I95" s="420"/>
    </row>
    <row r="96" spans="1:9" ht="24.95" customHeight="1" x14ac:dyDescent="0.25">
      <c r="A96" s="415" t="s">
        <v>179</v>
      </c>
      <c r="B96" s="88" t="s">
        <v>85</v>
      </c>
      <c r="C96" s="88" t="s">
        <v>87</v>
      </c>
      <c r="D96" s="88" t="s">
        <v>85</v>
      </c>
      <c r="E96" s="88" t="s">
        <v>87</v>
      </c>
      <c r="F96" s="88" t="s">
        <v>85</v>
      </c>
      <c r="G96" s="88" t="s">
        <v>87</v>
      </c>
      <c r="H96" s="88" t="s">
        <v>85</v>
      </c>
      <c r="I96" s="88" t="s">
        <v>87</v>
      </c>
    </row>
    <row r="97" spans="1:9" ht="24.95" customHeight="1" x14ac:dyDescent="0.25">
      <c r="A97" s="416"/>
      <c r="B97" s="222">
        <v>8.3299999999999999E-2</v>
      </c>
      <c r="C97" s="43"/>
      <c r="D97" s="222">
        <v>8.3299999999999999E-2</v>
      </c>
      <c r="E97" s="43"/>
      <c r="F97" s="222">
        <v>8.3299999999999999E-2</v>
      </c>
      <c r="G97" s="44"/>
      <c r="H97" s="48"/>
      <c r="I97" s="44"/>
    </row>
    <row r="98" spans="1:9" ht="61.9" customHeight="1" x14ac:dyDescent="0.25">
      <c r="A98" s="41" t="s">
        <v>235</v>
      </c>
      <c r="B98" s="421"/>
      <c r="C98" s="421"/>
      <c r="D98" s="421"/>
      <c r="E98" s="421"/>
      <c r="F98" s="421"/>
      <c r="G98" s="421"/>
      <c r="H98" s="421"/>
      <c r="I98" s="421"/>
    </row>
    <row r="99" spans="1:9" ht="33" customHeight="1" x14ac:dyDescent="0.25">
      <c r="A99" s="41" t="s">
        <v>238</v>
      </c>
      <c r="B99" s="419"/>
      <c r="C99" s="420"/>
      <c r="D99" s="419"/>
      <c r="E99" s="420"/>
      <c r="F99" s="419"/>
      <c r="G99" s="420"/>
      <c r="H99" s="419"/>
      <c r="I99" s="420"/>
    </row>
    <row r="100" spans="1:9" ht="24.95" customHeight="1" x14ac:dyDescent="0.25">
      <c r="A100" s="415" t="s">
        <v>181</v>
      </c>
      <c r="B100" s="88" t="s">
        <v>85</v>
      </c>
      <c r="C100" s="88" t="s">
        <v>87</v>
      </c>
      <c r="D100" s="88" t="s">
        <v>85</v>
      </c>
      <c r="E100" s="88" t="s">
        <v>87</v>
      </c>
      <c r="F100" s="88" t="s">
        <v>85</v>
      </c>
      <c r="G100" s="88" t="s">
        <v>87</v>
      </c>
      <c r="H100" s="88" t="s">
        <v>85</v>
      </c>
      <c r="I100" s="88" t="s">
        <v>87</v>
      </c>
    </row>
    <row r="101" spans="1:9" ht="24.95" customHeight="1" x14ac:dyDescent="0.25">
      <c r="A101" s="416"/>
      <c r="B101" s="222">
        <v>8.3299999999999999E-2</v>
      </c>
      <c r="C101" s="43"/>
      <c r="D101" s="222">
        <v>8.3299999999999999E-2</v>
      </c>
      <c r="E101" s="43"/>
      <c r="F101" s="222">
        <v>8.3299999999999999E-2</v>
      </c>
      <c r="G101" s="44"/>
      <c r="H101" s="48"/>
      <c r="I101" s="44"/>
    </row>
    <row r="102" spans="1:9" ht="55.9" customHeight="1" x14ac:dyDescent="0.25">
      <c r="A102" s="41" t="s">
        <v>235</v>
      </c>
      <c r="B102" s="421"/>
      <c r="C102" s="421"/>
      <c r="D102" s="421"/>
      <c r="E102" s="421"/>
      <c r="F102" s="421"/>
      <c r="G102" s="421"/>
      <c r="H102" s="421"/>
      <c r="I102" s="421"/>
    </row>
    <row r="103" spans="1:9" ht="35.450000000000003" customHeight="1" x14ac:dyDescent="0.25">
      <c r="A103" s="41" t="s">
        <v>238</v>
      </c>
      <c r="B103" s="419"/>
      <c r="C103" s="420"/>
      <c r="D103" s="419"/>
      <c r="E103" s="420"/>
      <c r="F103" s="419"/>
      <c r="G103" s="420"/>
      <c r="H103" s="419"/>
      <c r="I103" s="420"/>
    </row>
    <row r="104" spans="1:9" ht="24.95" customHeight="1" x14ac:dyDescent="0.25">
      <c r="A104" s="415" t="s">
        <v>182</v>
      </c>
      <c r="B104" s="88" t="s">
        <v>85</v>
      </c>
      <c r="C104" s="88" t="s">
        <v>87</v>
      </c>
      <c r="D104" s="88" t="s">
        <v>85</v>
      </c>
      <c r="E104" s="88" t="s">
        <v>87</v>
      </c>
      <c r="F104" s="88" t="s">
        <v>85</v>
      </c>
      <c r="G104" s="88" t="s">
        <v>87</v>
      </c>
      <c r="H104" s="88" t="s">
        <v>85</v>
      </c>
      <c r="I104" s="88" t="s">
        <v>87</v>
      </c>
    </row>
    <row r="105" spans="1:9" ht="24.95" customHeight="1" x14ac:dyDescent="0.25">
      <c r="A105" s="416"/>
      <c r="B105" s="222">
        <v>8.3400000000000002E-2</v>
      </c>
      <c r="C105" s="43"/>
      <c r="D105" s="222">
        <v>8.3400000000000002E-2</v>
      </c>
      <c r="E105" s="43"/>
      <c r="F105" s="222">
        <v>8.3400000000000002E-2</v>
      </c>
      <c r="G105" s="44"/>
      <c r="H105" s="48"/>
      <c r="I105" s="44"/>
    </row>
    <row r="106" spans="1:9" ht="49.9" customHeight="1" x14ac:dyDescent="0.25">
      <c r="A106" s="41" t="s">
        <v>235</v>
      </c>
      <c r="B106" s="421"/>
      <c r="C106" s="421"/>
      <c r="D106" s="421"/>
      <c r="E106" s="421"/>
      <c r="F106" s="421"/>
      <c r="G106" s="421"/>
      <c r="H106" s="421"/>
      <c r="I106" s="421"/>
    </row>
    <row r="107" spans="1:9" ht="37.9" customHeight="1" x14ac:dyDescent="0.25">
      <c r="A107" s="41" t="s">
        <v>238</v>
      </c>
      <c r="B107" s="419"/>
      <c r="C107" s="420"/>
      <c r="D107" s="419"/>
      <c r="E107" s="420"/>
      <c r="F107" s="419"/>
      <c r="G107" s="420"/>
      <c r="H107" s="419"/>
      <c r="I107" s="420"/>
    </row>
    <row r="108" spans="1:9" ht="24.95" customHeight="1" x14ac:dyDescent="0.25">
      <c r="A108" s="415" t="s">
        <v>183</v>
      </c>
      <c r="B108" s="88" t="s">
        <v>85</v>
      </c>
      <c r="C108" s="88" t="s">
        <v>87</v>
      </c>
      <c r="D108" s="88" t="s">
        <v>85</v>
      </c>
      <c r="E108" s="88" t="s">
        <v>87</v>
      </c>
      <c r="F108" s="88" t="s">
        <v>85</v>
      </c>
      <c r="G108" s="88" t="s">
        <v>87</v>
      </c>
      <c r="H108" s="88" t="s">
        <v>85</v>
      </c>
      <c r="I108" s="88" t="s">
        <v>87</v>
      </c>
    </row>
    <row r="109" spans="1:9" ht="24.95" customHeight="1" x14ac:dyDescent="0.25">
      <c r="A109" s="416"/>
      <c r="B109" s="222">
        <v>8.3299999999999999E-2</v>
      </c>
      <c r="C109" s="43"/>
      <c r="D109" s="222">
        <v>8.3299999999999999E-2</v>
      </c>
      <c r="E109" s="43"/>
      <c r="F109" s="222">
        <v>8.3299999999999999E-2</v>
      </c>
      <c r="G109" s="44"/>
      <c r="H109" s="48"/>
      <c r="I109" s="44"/>
    </row>
    <row r="110" spans="1:9" ht="61.9" customHeight="1" x14ac:dyDescent="0.25">
      <c r="A110" s="41" t="s">
        <v>235</v>
      </c>
      <c r="B110" s="421"/>
      <c r="C110" s="421"/>
      <c r="D110" s="421"/>
      <c r="E110" s="421"/>
      <c r="F110" s="421"/>
      <c r="G110" s="421"/>
      <c r="H110" s="421"/>
      <c r="I110" s="421"/>
    </row>
    <row r="111" spans="1:9" ht="37.9" customHeight="1" x14ac:dyDescent="0.25">
      <c r="A111" s="41" t="s">
        <v>238</v>
      </c>
      <c r="B111" s="419"/>
      <c r="C111" s="420"/>
      <c r="D111" s="419"/>
      <c r="E111" s="420"/>
      <c r="F111" s="419"/>
      <c r="G111" s="420"/>
      <c r="H111" s="419"/>
      <c r="I111" s="420"/>
    </row>
    <row r="112" spans="1:9" ht="24.95" customHeight="1" x14ac:dyDescent="0.25">
      <c r="A112" s="415" t="s">
        <v>184</v>
      </c>
      <c r="B112" s="88" t="s">
        <v>85</v>
      </c>
      <c r="C112" s="88" t="s">
        <v>87</v>
      </c>
      <c r="D112" s="88" t="s">
        <v>85</v>
      </c>
      <c r="E112" s="88" t="s">
        <v>87</v>
      </c>
      <c r="F112" s="88" t="s">
        <v>85</v>
      </c>
      <c r="G112" s="88" t="s">
        <v>87</v>
      </c>
      <c r="H112" s="88" t="s">
        <v>85</v>
      </c>
      <c r="I112" s="88" t="s">
        <v>87</v>
      </c>
    </row>
    <row r="113" spans="1:9" ht="24.95" customHeight="1" x14ac:dyDescent="0.25">
      <c r="A113" s="416"/>
      <c r="B113" s="222">
        <v>8.3299999999999999E-2</v>
      </c>
      <c r="C113" s="43"/>
      <c r="D113" s="222">
        <v>8.3299999999999999E-2</v>
      </c>
      <c r="E113" s="43"/>
      <c r="F113" s="222">
        <v>8.3299999999999999E-2</v>
      </c>
      <c r="G113" s="44"/>
      <c r="H113" s="163"/>
      <c r="I113" s="164"/>
    </row>
    <row r="114" spans="1:9" ht="55.9" customHeight="1" x14ac:dyDescent="0.25">
      <c r="A114" s="41" t="s">
        <v>235</v>
      </c>
      <c r="B114" s="519"/>
      <c r="C114" s="519"/>
      <c r="D114" s="519"/>
      <c r="E114" s="519"/>
      <c r="F114" s="519"/>
      <c r="G114" s="519"/>
      <c r="H114" s="519"/>
      <c r="I114" s="519"/>
    </row>
    <row r="115" spans="1:9" ht="42.6" customHeight="1" x14ac:dyDescent="0.25">
      <c r="A115" s="41" t="s">
        <v>238</v>
      </c>
      <c r="B115" s="419"/>
      <c r="C115" s="420"/>
      <c r="D115" s="419"/>
      <c r="E115" s="420"/>
      <c r="F115" s="419"/>
      <c r="G115" s="420"/>
      <c r="H115" s="419"/>
      <c r="I115" s="420"/>
    </row>
    <row r="116" spans="1:9" ht="16.5" x14ac:dyDescent="0.25">
      <c r="A116" s="42" t="s">
        <v>256</v>
      </c>
      <c r="B116" s="46">
        <f t="shared" ref="B116:I116" si="1">(B69+B73+B77+B81+B85+B89+B93+B97+B101+B105+B109+B113)</f>
        <v>1.0000000000000002</v>
      </c>
      <c r="C116" s="46">
        <f t="shared" si="1"/>
        <v>0.33340000000000003</v>
      </c>
      <c r="D116" s="46">
        <f t="shared" si="1"/>
        <v>1.0000000000000002</v>
      </c>
      <c r="E116" s="46">
        <f t="shared" si="1"/>
        <v>0.33340000000000003</v>
      </c>
      <c r="F116" s="46">
        <f t="shared" si="1"/>
        <v>1.0000000000000002</v>
      </c>
      <c r="G116" s="46">
        <f t="shared" si="1"/>
        <v>0.33340000000000003</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C71" r:id="rId1" display="https://secretariadistritald-my.sharepoint.com/shared?id=%2Fsites%2FSeguimientoPlandeAccinProyectodeInversin8225%2FDocumentos%20compartidos%2F01%2E%20Enero%202026%2FActividad%2007%2FTarea%201%20%2D%20Solicitar%20CDP&amp;listurl=https%3A%2F%2Fsecretariadistritald%2Esharepoint%2Ecom%2Fsites%2FSeguimientoPlandeAccinProyectodeInversin8225%2FDocumentos%20compartidos" xr:uid="{4954BE1A-05E3-4703-93C4-E690C8DA2914}"/>
    <hyperlink ref="D71:E71" r:id="rId2" display="https://secretariadistritald-my.sharepoint.com/shared?id=%2Fsites%2FSeguimientoPlandeAccinProyectodeInversin8225%2FDocumentos%20compartidos%2F01%2E%20Enero%202026%2FActividad%2007%2FTarea%202%20%2D%20Gestionar%20pagos%20radicados%20a%20la%20DAF&amp;listurl=https%3A%2F%2Fsecretariadistritald%2Esharepoint%2Ecom%2Fsites%2FSeguimientoPlandeAccinProyectodeInversin8225%2FDocumentos%20compartidos" xr:uid="{4195D205-3CF8-495D-8978-734E4C328C67}"/>
    <hyperlink ref="F71:G71" r:id="rId3" display="https://secretariadistritald-my.sharepoint.com/shared?id=%2Fsites%2FSeguimientoPlandeAccinProyectodeInversin8225%2FDocumentos%20compartidos%2F01%2E%20Enero%202026%2FActividad%2007%2FTarea%203%20%2D%20Ejecutar%20el%20100%25%20de%20las%20actividades&amp;listurl=https%3A%2F%2Fsecretariadistritald%2Esharepoint%2Ecom%2Fsites%2FSeguimientoPlandeAccinProyectodeInversin8225%2FDocumentos%20compartidos&amp;viewid=d752019d%2D39d3%2D4d92%2D94c6%2D18fccd703545" xr:uid="{75CD5AA7-BF35-4E18-81F1-C7F9C0815A6E}"/>
    <hyperlink ref="B75:C75" r:id="rId4" display="https://secretariadistritald-my.sharepoint.com/shared?id=%2Fsites%2FSeguimientoPlandeAccinProyectodeInversin8225%2FDocumentos%20compartidos%2F02%2E%20Febrero%202026%2FActividad%2007%2FTarea%201%20%2D%20Solicitar%20CDP&amp;listurl=https%3A%2F%2Fsecretariadistritald%2Esharepoint%2Ecom%2Fsites%2FSeguimientoPlandeAccinProyectodeInversin8225%2FDocumentos%20compartidos" xr:uid="{959A8897-558F-4110-B7A9-734914B44E25}"/>
    <hyperlink ref="D75:E75" r:id="rId5" display="https://secretariadistritald-my.sharepoint.com/shared?id=%2Fsites%2FSeguimientoPlandeAccinProyectodeInversin8225%2FDocumentos%20compartidos%2F02%2E%20Febrero%202026%2FActividad%2007%2FTarea%202%20%2D%20Gestionar%20pagos%20radicados%20a%20la%20DAF&amp;listurl=https%3A%2F%2Fsecretariadistritald%2Esharepoint%2Ecom%2Fsites%2FSeguimientoPlandeAccinProyectodeInversin8225%2FDocumentos%20compartidos" xr:uid="{EF666690-4B0B-49FD-A56F-7F253C444B13}"/>
    <hyperlink ref="F75:G75" r:id="rId6" display="https://secretariadistritald-my.sharepoint.com/shared?id=%2Fsites%2FSeguimientoPlandeAccinProyectodeInversin8225%2FDocumentos%20compartidos%2F02%2E%20Febrero%202026%2FActividad%2007%2FTarea%203%20%2D%20Ejecutar%20el%20100%25%20de%20las%20actividades&amp;listurl=https%3A%2F%2Fsecretariadistritald%2Esharepoint%2Ecom%2Fsites%2FSeguimientoPlandeAccinProyectodeInversin8225%2FDocumentos%20compartidos&amp;viewid=d752019d%2D39d3%2D4d92%2D94c6%2D18fccd703545" xr:uid="{1F302E8A-2074-455E-8886-1F8A0DE35E5F}"/>
    <hyperlink ref="B79" r:id="rId7" display="https://secretariadistritald.sharepoint.com/sites/SeguimientoPlandeAccinProyectodeInversin8225/Documentos%20compartidos/Forms/AllItems.aspx?id=%2Fsites%2FSeguimientoPlandeAccinProyectodeInversin8225%2FDocumentos%20compartidos%2F03%2E%20Marzo%202026%2FActividad%2007%2FTarea%201%20%2D%20Solicitar%20CDP&amp;p=true&amp;ga=1" xr:uid="{11029EAC-D66B-4CBD-8C7A-B0E11E575BEC}"/>
    <hyperlink ref="D79" r:id="rId8" display="https://secretariadistritald.sharepoint.com/sites/SeguimientoPlandeAccinProyectodeInversin8225/Documentos%20compartidos/Forms/AllItems.aspx?id=%2Fsites%2FSeguimientoPlandeAccinProyectodeInversin8225%2FDocumentos%20compartidos%2F03%2E%20Marzo%202026%2FActividad%2007%2FTarea%202%20%2D%20Gestionar%20pagos%20radicados%20a%20la%20DAF&amp;p=true&amp;ga=1" xr:uid="{5468A0F3-85DA-402F-8489-DA8795F6D37F}"/>
    <hyperlink ref="F79" r:id="rId9" display="https://secretariadistritald.sharepoint.com/sites/SeguimientoPlandeAccinProyectodeInversin8225/Documentos%20compartidos/Forms/AllItems.aspx?id=%2Fsites%2FSeguimientoPlandeAccinProyectodeInversin8225%2FDocumentos%20compartidos%2F03%2E%20Marzo%202026%2FActividad%2007%2FTarea%203%20%2D%20Ejecutar%20el%20100%25%20de%20las%20actividades&amp;p=true&amp;ga=1" xr:uid="{595D78ED-9386-422B-9330-2319942D8E8D}"/>
    <hyperlink ref="B83:C83" r:id="rId10" display="https://secretariadistritald-my.sharepoint.com/shared?id=%2Fsites%2FSeguimientoPlandeAccinProyectodeInversin8225%2FDocumentos%20compartidos%2F04%2E%20Abril%202026%2FActividad%2007%2FTarea%201%20%2D%20Solicitar%20CDP&amp;listurl=https%3A%2F%2Fsecretariadistritald%2Esharepoint%2Ecom%2Fsites%2FSeguimientoPlandeAccinProyectodeInversin8225%2FDocumentos%20compartidos&amp;viewid=d752019d%2D39d3%2D4d92%2D94c6%2D18fccd703545" xr:uid="{C9AADA36-EC6F-47F5-8891-F84F26B1E1C1}"/>
    <hyperlink ref="D83:E83" r:id="rId11" display="https://secretariadistritald-my.sharepoint.com/shared?id=%2Fsites%2FSeguimientoPlandeAccinProyectodeInversin8225%2FDocumentos%20compartidos%2F04%2E%20Abril%202026%2FActividad%2007%2FTarea%202%20%2D%20Gestionar%20pagos%20radicados%20a%20la%20DAF&amp;listurl=https%3A%2F%2Fsecretariadistritald%2Esharepoint%2Ecom%2Fsites%2FSeguimientoPlandeAccinProyectodeInversin8225%2FDocumentos%20compartidos&amp;viewid=d752019d%2D39d3%2D4d92%2D94c6%2D18fccd703545" xr:uid="{8D2A3502-F742-4CDE-890C-B41CBDDBF982}"/>
    <hyperlink ref="F83:G83" r:id="rId12" display="https://secretariadistritald-my.sharepoint.com/shared?id=%2Fsites%2FSeguimientoPlandeAccinProyectodeInversin8225%2FDocumentos%20compartidos%2F04%2E%20Abril%202026%2FActividad%2007%2FTarea%203%20%2D%20Ejecutar%20el%20100%25%20de%20las%20actividades&amp;listurl=https%3A%2F%2Fsecretariadistritald%2Esharepoint%2Ecom%2Fsites%2FSeguimientoPlandeAccinProyectodeInversin8225%2FDocumentos%20compartidos&amp;viewid=d752019d%2D39d3%2D4d92%2D94c6%2D18fccd703545" xr:uid="{1BC16738-A201-4145-81FF-B3ADC32BCDB2}"/>
  </hyperlinks>
  <pageMargins left="0" right="0" top="0" bottom="0" header="0.31496062992125984" footer="0.31496062992125984"/>
  <pageSetup scale="10" orientation="landscape" r:id="rId13"/>
  <ignoredErrors>
    <ignoredError sqref="N24:N29" emptyCellReference="1"/>
  </ignoredErrors>
  <drawing r:id="rId1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42AFD-0352-4F95-BBE7-2D5992B2139B}">
  <sheetPr>
    <tabColor theme="5" tint="0.59999389629810485"/>
    <pageSetUpPr fitToPage="1"/>
  </sheetPr>
  <dimension ref="A1:S126"/>
  <sheetViews>
    <sheetView showGridLines="0" topLeftCell="B79" zoomScale="80" zoomScaleNormal="80" zoomScaleSheetLayoutView="70" workbookViewId="0">
      <selection activeCell="F82" sqref="F82:G82"/>
    </sheetView>
  </sheetViews>
  <sheetFormatPr baseColWidth="10" defaultColWidth="10.85546875" defaultRowHeight="14.25" x14ac:dyDescent="0.25"/>
  <cols>
    <col min="1" max="1" width="49.7109375" style="1" customWidth="1"/>
    <col min="2" max="2" width="60.7109375" style="1" customWidth="1"/>
    <col min="3" max="3" width="46" style="1" customWidth="1"/>
    <col min="4" max="4" width="44.28515625" style="1" customWidth="1"/>
    <col min="5" max="5" width="77.7109375" style="1" customWidth="1"/>
    <col min="6" max="6" width="84" style="1" customWidth="1"/>
    <col min="7" max="7" width="77.42578125" style="1" customWidth="1"/>
    <col min="8" max="8" width="35.7109375" style="1" customWidth="1"/>
    <col min="9" max="9" width="81.57031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8" customFormat="1" ht="22.15" customHeight="1" thickBot="1" x14ac:dyDescent="0.3">
      <c r="A1" s="462"/>
      <c r="B1" s="443" t="s">
        <v>160</v>
      </c>
      <c r="C1" s="444"/>
      <c r="D1" s="444"/>
      <c r="E1" s="444"/>
      <c r="F1" s="444"/>
      <c r="G1" s="444"/>
      <c r="H1" s="444"/>
      <c r="I1" s="444"/>
      <c r="J1" s="444"/>
      <c r="K1" s="444"/>
      <c r="L1" s="445"/>
      <c r="M1" s="394" t="s">
        <v>161</v>
      </c>
      <c r="N1" s="395"/>
      <c r="O1" s="396"/>
    </row>
    <row r="2" spans="1:15" s="78" customFormat="1" ht="18" customHeight="1" thickBot="1" x14ac:dyDescent="0.3">
      <c r="A2" s="463"/>
      <c r="B2" s="446" t="s">
        <v>162</v>
      </c>
      <c r="C2" s="447"/>
      <c r="D2" s="447"/>
      <c r="E2" s="447"/>
      <c r="F2" s="447"/>
      <c r="G2" s="447"/>
      <c r="H2" s="447"/>
      <c r="I2" s="447"/>
      <c r="J2" s="447"/>
      <c r="K2" s="447"/>
      <c r="L2" s="448"/>
      <c r="M2" s="394" t="s">
        <v>163</v>
      </c>
      <c r="N2" s="395"/>
      <c r="O2" s="396"/>
    </row>
    <row r="3" spans="1:15" s="78" customFormat="1" ht="19.899999999999999" customHeight="1" thickBot="1" x14ac:dyDescent="0.3">
      <c r="A3" s="463"/>
      <c r="B3" s="446" t="s">
        <v>0</v>
      </c>
      <c r="C3" s="447"/>
      <c r="D3" s="447"/>
      <c r="E3" s="447"/>
      <c r="F3" s="447"/>
      <c r="G3" s="447"/>
      <c r="H3" s="447"/>
      <c r="I3" s="447"/>
      <c r="J3" s="447"/>
      <c r="K3" s="447"/>
      <c r="L3" s="448"/>
      <c r="M3" s="394" t="s">
        <v>164</v>
      </c>
      <c r="N3" s="395"/>
      <c r="O3" s="396"/>
    </row>
    <row r="4" spans="1:15" s="78" customFormat="1" ht="21.75" customHeight="1" thickBot="1" x14ac:dyDescent="0.3">
      <c r="A4" s="464"/>
      <c r="B4" s="449" t="s">
        <v>165</v>
      </c>
      <c r="C4" s="450"/>
      <c r="D4" s="450"/>
      <c r="E4" s="450"/>
      <c r="F4" s="450"/>
      <c r="G4" s="450"/>
      <c r="H4" s="450"/>
      <c r="I4" s="450"/>
      <c r="J4" s="450"/>
      <c r="K4" s="450"/>
      <c r="L4" s="451"/>
      <c r="M4" s="394" t="s">
        <v>166</v>
      </c>
      <c r="N4" s="395"/>
      <c r="O4" s="396"/>
    </row>
    <row r="5" spans="1:15" s="78" customFormat="1" ht="16.149999999999999" customHeight="1" thickBot="1" x14ac:dyDescent="0.3">
      <c r="A5" s="79"/>
      <c r="B5" s="80"/>
      <c r="C5" s="80"/>
      <c r="D5" s="80"/>
      <c r="E5" s="80"/>
      <c r="F5" s="80"/>
      <c r="G5" s="80"/>
      <c r="H5" s="80"/>
      <c r="I5" s="80"/>
      <c r="J5" s="80"/>
      <c r="K5" s="80"/>
      <c r="L5" s="80"/>
      <c r="M5" s="81"/>
      <c r="N5" s="81"/>
      <c r="O5" s="81"/>
    </row>
    <row r="6" spans="1:15" ht="40.35" customHeight="1" thickBot="1" x14ac:dyDescent="0.3">
      <c r="A6" s="50" t="s">
        <v>167</v>
      </c>
      <c r="B6" s="475" t="s">
        <v>168</v>
      </c>
      <c r="C6" s="476"/>
      <c r="D6" s="476"/>
      <c r="E6" s="476"/>
      <c r="F6" s="476"/>
      <c r="G6" s="476"/>
      <c r="H6" s="476"/>
      <c r="I6" s="476"/>
      <c r="J6" s="476"/>
      <c r="K6" s="477"/>
      <c r="L6" s="151" t="s">
        <v>169</v>
      </c>
      <c r="M6" s="478">
        <v>2024110010316</v>
      </c>
      <c r="N6" s="479"/>
      <c r="O6" s="480"/>
    </row>
    <row r="7" spans="1:15" s="78" customFormat="1" ht="18" customHeight="1" thickBot="1" x14ac:dyDescent="0.3">
      <c r="A7" s="79"/>
      <c r="B7" s="80"/>
      <c r="C7" s="80"/>
      <c r="D7" s="80"/>
      <c r="E7" s="80"/>
      <c r="F7" s="80"/>
      <c r="G7" s="80"/>
      <c r="H7" s="80"/>
      <c r="I7" s="80"/>
      <c r="J7" s="80"/>
      <c r="K7" s="80"/>
      <c r="L7" s="80"/>
      <c r="M7" s="81"/>
      <c r="N7" s="81"/>
      <c r="O7" s="81"/>
    </row>
    <row r="8" spans="1:15" s="78" customFormat="1" ht="21.75" customHeight="1" thickBot="1" x14ac:dyDescent="0.3">
      <c r="A8" s="466" t="s">
        <v>6</v>
      </c>
      <c r="B8" s="151" t="s">
        <v>170</v>
      </c>
      <c r="C8" s="119"/>
      <c r="D8" s="151" t="s">
        <v>171</v>
      </c>
      <c r="E8" s="119"/>
      <c r="F8" s="151" t="s">
        <v>172</v>
      </c>
      <c r="G8" s="119"/>
      <c r="H8" s="151" t="s">
        <v>173</v>
      </c>
      <c r="I8" s="120" t="s">
        <v>174</v>
      </c>
      <c r="J8" s="429" t="s">
        <v>8</v>
      </c>
      <c r="K8" s="465"/>
      <c r="L8" s="150" t="s">
        <v>175</v>
      </c>
      <c r="M8" s="428"/>
      <c r="N8" s="428"/>
      <c r="O8" s="428"/>
    </row>
    <row r="9" spans="1:15" s="78" customFormat="1" ht="21.75" customHeight="1" thickBot="1" x14ac:dyDescent="0.3">
      <c r="A9" s="466"/>
      <c r="B9" s="152" t="s">
        <v>176</v>
      </c>
      <c r="C9" s="121"/>
      <c r="D9" s="151" t="s">
        <v>177</v>
      </c>
      <c r="E9" s="122"/>
      <c r="F9" s="151" t="s">
        <v>178</v>
      </c>
      <c r="G9" s="122"/>
      <c r="H9" s="151" t="s">
        <v>179</v>
      </c>
      <c r="I9" s="120"/>
      <c r="J9" s="429"/>
      <c r="K9" s="465"/>
      <c r="L9" s="150" t="s">
        <v>180</v>
      </c>
      <c r="M9" s="428"/>
      <c r="N9" s="428"/>
      <c r="O9" s="428"/>
    </row>
    <row r="10" spans="1:15" s="78" customFormat="1" ht="21.75" customHeight="1" thickBot="1" x14ac:dyDescent="0.3">
      <c r="A10" s="466"/>
      <c r="B10" s="151" t="s">
        <v>181</v>
      </c>
      <c r="C10" s="119"/>
      <c r="D10" s="151" t="s">
        <v>182</v>
      </c>
      <c r="E10" s="122"/>
      <c r="F10" s="151" t="s">
        <v>183</v>
      </c>
      <c r="G10" s="122"/>
      <c r="H10" s="151" t="s">
        <v>184</v>
      </c>
      <c r="I10" s="120"/>
      <c r="J10" s="429"/>
      <c r="K10" s="465"/>
      <c r="L10" s="150" t="s">
        <v>185</v>
      </c>
      <c r="M10" s="428" t="s">
        <v>174</v>
      </c>
      <c r="N10" s="428"/>
      <c r="O10" s="428"/>
    </row>
    <row r="11" spans="1:15" ht="15" customHeight="1" thickBot="1" x14ac:dyDescent="0.3">
      <c r="A11" s="6"/>
      <c r="B11" s="7"/>
      <c r="C11" s="7"/>
      <c r="D11" s="9"/>
      <c r="E11" s="8"/>
      <c r="F11" s="8"/>
      <c r="G11" s="196"/>
      <c r="H11" s="196"/>
      <c r="I11" s="10"/>
      <c r="J11" s="10"/>
      <c r="K11" s="7"/>
      <c r="L11" s="7"/>
      <c r="M11" s="7"/>
      <c r="N11" s="7"/>
      <c r="O11" s="7"/>
    </row>
    <row r="12" spans="1:15" ht="15" customHeight="1" x14ac:dyDescent="0.25">
      <c r="A12" s="472" t="s">
        <v>186</v>
      </c>
      <c r="B12" s="452" t="s">
        <v>422</v>
      </c>
      <c r="C12" s="453"/>
      <c r="D12" s="453"/>
      <c r="E12" s="453"/>
      <c r="F12" s="453"/>
      <c r="G12" s="453"/>
      <c r="H12" s="453"/>
      <c r="I12" s="453"/>
      <c r="J12" s="453"/>
      <c r="K12" s="453"/>
      <c r="L12" s="453"/>
      <c r="M12" s="453"/>
      <c r="N12" s="453"/>
      <c r="O12" s="454"/>
    </row>
    <row r="13" spans="1:15" ht="15" customHeight="1" x14ac:dyDescent="0.25">
      <c r="A13" s="473"/>
      <c r="B13" s="455"/>
      <c r="C13" s="456"/>
      <c r="D13" s="456"/>
      <c r="E13" s="456"/>
      <c r="F13" s="456"/>
      <c r="G13" s="456"/>
      <c r="H13" s="456"/>
      <c r="I13" s="456"/>
      <c r="J13" s="456"/>
      <c r="K13" s="456"/>
      <c r="L13" s="456"/>
      <c r="M13" s="456"/>
      <c r="N13" s="456"/>
      <c r="O13" s="457"/>
    </row>
    <row r="14" spans="1:15" ht="15" customHeight="1" thickBot="1" x14ac:dyDescent="0.3">
      <c r="A14" s="474"/>
      <c r="B14" s="458"/>
      <c r="C14" s="459"/>
      <c r="D14" s="459"/>
      <c r="E14" s="459"/>
      <c r="F14" s="459"/>
      <c r="G14" s="459"/>
      <c r="H14" s="459"/>
      <c r="I14" s="459"/>
      <c r="J14" s="459"/>
      <c r="K14" s="459"/>
      <c r="L14" s="459"/>
      <c r="M14" s="459"/>
      <c r="N14" s="459"/>
      <c r="O14" s="460"/>
    </row>
    <row r="15" spans="1:15" ht="9" customHeight="1" thickBot="1" x14ac:dyDescent="0.3">
      <c r="A15" s="14"/>
      <c r="B15" s="77"/>
      <c r="C15" s="15"/>
      <c r="D15" s="15"/>
      <c r="E15" s="15"/>
      <c r="F15" s="15"/>
      <c r="G15" s="16"/>
      <c r="H15" s="16"/>
      <c r="I15" s="16"/>
      <c r="J15" s="16"/>
      <c r="K15" s="16"/>
      <c r="L15" s="17"/>
      <c r="M15" s="17"/>
      <c r="N15" s="17"/>
      <c r="O15" s="17"/>
    </row>
    <row r="16" spans="1:15" s="18" customFormat="1" ht="37.5" customHeight="1" thickBot="1" x14ac:dyDescent="0.3">
      <c r="A16" s="50" t="s">
        <v>13</v>
      </c>
      <c r="B16" s="376" t="s">
        <v>423</v>
      </c>
      <c r="C16" s="376"/>
      <c r="D16" s="376"/>
      <c r="E16" s="376"/>
      <c r="F16" s="376"/>
      <c r="G16" s="466" t="s">
        <v>15</v>
      </c>
      <c r="H16" s="466"/>
      <c r="I16" s="461" t="s">
        <v>424</v>
      </c>
      <c r="J16" s="461"/>
      <c r="K16" s="461"/>
      <c r="L16" s="461"/>
      <c r="M16" s="461"/>
      <c r="N16" s="461"/>
      <c r="O16" s="461"/>
    </row>
    <row r="17" spans="1:19" ht="9" customHeight="1" thickBot="1" x14ac:dyDescent="0.3">
      <c r="A17" s="14"/>
      <c r="B17" s="16"/>
      <c r="C17" s="15"/>
      <c r="D17" s="15"/>
      <c r="E17" s="15"/>
      <c r="F17" s="15"/>
      <c r="G17" s="16"/>
      <c r="H17" s="16"/>
      <c r="I17" s="16"/>
      <c r="J17" s="16"/>
      <c r="K17" s="16"/>
      <c r="L17" s="17"/>
      <c r="M17" s="17"/>
      <c r="N17" s="17"/>
      <c r="O17" s="17"/>
    </row>
    <row r="18" spans="1:19" ht="56.25" customHeight="1" thickBot="1" x14ac:dyDescent="0.3">
      <c r="A18" s="50" t="s">
        <v>17</v>
      </c>
      <c r="B18" s="539" t="s">
        <v>190</v>
      </c>
      <c r="C18" s="539"/>
      <c r="D18" s="539"/>
      <c r="E18" s="539"/>
      <c r="F18" s="50" t="s">
        <v>19</v>
      </c>
      <c r="G18" s="467" t="s">
        <v>191</v>
      </c>
      <c r="H18" s="467"/>
      <c r="I18" s="467"/>
      <c r="J18" s="50" t="s">
        <v>21</v>
      </c>
      <c r="K18" s="376" t="s">
        <v>192</v>
      </c>
      <c r="L18" s="376"/>
      <c r="M18" s="376"/>
      <c r="N18" s="376"/>
      <c r="O18" s="376"/>
    </row>
    <row r="19" spans="1:19" ht="9" customHeight="1" x14ac:dyDescent="0.25">
      <c r="A19" s="5"/>
      <c r="B19" s="2"/>
      <c r="C19" s="471"/>
      <c r="D19" s="471"/>
      <c r="E19" s="471"/>
      <c r="F19" s="471"/>
      <c r="G19" s="471"/>
      <c r="H19" s="471"/>
      <c r="I19" s="471"/>
      <c r="J19" s="471"/>
      <c r="K19" s="471"/>
      <c r="L19" s="471"/>
      <c r="M19" s="471"/>
      <c r="N19" s="471"/>
      <c r="O19" s="471"/>
    </row>
    <row r="20" spans="1:19" ht="16.5" customHeight="1" thickBot="1" x14ac:dyDescent="0.3">
      <c r="A20" s="75"/>
      <c r="B20" s="76"/>
      <c r="C20" s="76"/>
      <c r="D20" s="76"/>
      <c r="E20" s="76"/>
      <c r="F20" s="76"/>
      <c r="G20" s="76"/>
      <c r="H20" s="76"/>
      <c r="I20" s="76"/>
      <c r="J20" s="76"/>
      <c r="K20" s="76"/>
      <c r="L20" s="76"/>
      <c r="M20" s="76"/>
      <c r="N20" s="76"/>
      <c r="O20" s="76"/>
    </row>
    <row r="21" spans="1:19" ht="32.1" customHeight="1" thickBot="1" x14ac:dyDescent="0.3">
      <c r="A21" s="389" t="s">
        <v>23</v>
      </c>
      <c r="B21" s="390"/>
      <c r="C21" s="390"/>
      <c r="D21" s="390"/>
      <c r="E21" s="390"/>
      <c r="F21" s="390"/>
      <c r="G21" s="390"/>
      <c r="H21" s="390"/>
      <c r="I21" s="390"/>
      <c r="J21" s="390"/>
      <c r="K21" s="390"/>
      <c r="L21" s="390"/>
      <c r="M21" s="390"/>
      <c r="N21" s="390"/>
      <c r="O21" s="429"/>
    </row>
    <row r="22" spans="1:19" ht="32.1" customHeight="1" thickBot="1" x14ac:dyDescent="0.3">
      <c r="A22" s="389" t="s">
        <v>193</v>
      </c>
      <c r="B22" s="390"/>
      <c r="C22" s="390"/>
      <c r="D22" s="390"/>
      <c r="E22" s="390"/>
      <c r="F22" s="390"/>
      <c r="G22" s="390"/>
      <c r="H22" s="390"/>
      <c r="I22" s="390"/>
      <c r="J22" s="390"/>
      <c r="K22" s="390"/>
      <c r="L22" s="390"/>
      <c r="M22" s="390"/>
      <c r="N22" s="390"/>
      <c r="O22" s="429"/>
    </row>
    <row r="23" spans="1:19" ht="32.1" customHeight="1" thickBot="1" x14ac:dyDescent="0.3">
      <c r="A23" s="24"/>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19" ht="32.1" customHeight="1" x14ac:dyDescent="0.25">
      <c r="A24" s="21" t="s">
        <v>24</v>
      </c>
      <c r="B24" s="203">
        <v>645942000</v>
      </c>
      <c r="C24" s="203">
        <v>0</v>
      </c>
      <c r="D24" s="203"/>
      <c r="E24" s="190"/>
      <c r="F24" s="190"/>
      <c r="G24" s="190"/>
      <c r="H24" s="190"/>
      <c r="I24" s="190"/>
      <c r="J24" s="190"/>
      <c r="K24" s="190"/>
      <c r="L24" s="190"/>
      <c r="M24" s="190">
        <v>34846050</v>
      </c>
      <c r="N24" s="343">
        <f>SUM(B24:M24)</f>
        <v>680788050</v>
      </c>
      <c r="O24" s="191">
        <v>1</v>
      </c>
      <c r="Q24" s="346">
        <v>680788050</v>
      </c>
      <c r="R24" s="347"/>
      <c r="S24" s="346">
        <f>+N24-Q24</f>
        <v>0</v>
      </c>
    </row>
    <row r="25" spans="1:19" ht="32.1" customHeight="1" x14ac:dyDescent="0.25">
      <c r="A25" s="21" t="s">
        <v>26</v>
      </c>
      <c r="B25" s="198">
        <v>639896616</v>
      </c>
      <c r="C25" s="198">
        <v>0</v>
      </c>
      <c r="D25" s="203">
        <v>-8749286</v>
      </c>
      <c r="E25" s="190">
        <v>0</v>
      </c>
      <c r="F25" s="190"/>
      <c r="G25" s="190"/>
      <c r="H25" s="190"/>
      <c r="I25" s="190"/>
      <c r="J25" s="190"/>
      <c r="K25" s="190"/>
      <c r="L25" s="190"/>
      <c r="M25" s="190"/>
      <c r="N25" s="204">
        <f t="shared" ref="N25:N29" si="0">SUM(B25:M25)</f>
        <v>631147330</v>
      </c>
      <c r="O25" s="192">
        <f>N25/N24</f>
        <v>0.92708344395880626</v>
      </c>
      <c r="Q25" s="308">
        <f>+N25+ACTIVIDAD_7!N25+ACTIVIDAD_6!N25+ACTIVIDAD_5!N25+ACTIVIDAD_4!N25+ACTIVIDAD_3!N25+ACTIVIDAD_2!N25+ACTIVIDAD_1!N25</f>
        <v>10857304102</v>
      </c>
    </row>
    <row r="26" spans="1:19" ht="32.1" customHeight="1" x14ac:dyDescent="0.25">
      <c r="A26" s="21" t="s">
        <v>28</v>
      </c>
      <c r="B26" s="199">
        <v>0</v>
      </c>
      <c r="C26" s="203">
        <v>16222961</v>
      </c>
      <c r="D26" s="203">
        <v>58235549</v>
      </c>
      <c r="E26" s="193">
        <v>55668882</v>
      </c>
      <c r="F26" s="193"/>
      <c r="G26" s="193"/>
      <c r="H26" s="193"/>
      <c r="I26" s="193"/>
      <c r="J26" s="193"/>
      <c r="K26" s="193"/>
      <c r="L26" s="193"/>
      <c r="M26" s="193"/>
      <c r="N26" s="204">
        <f t="shared" si="0"/>
        <v>130127392</v>
      </c>
      <c r="O26" s="192">
        <f>N26/N24</f>
        <v>0.19114229751829515</v>
      </c>
    </row>
    <row r="27" spans="1:19" ht="32.1" customHeight="1" x14ac:dyDescent="0.25">
      <c r="A27" s="21" t="s">
        <v>196</v>
      </c>
      <c r="B27" s="203">
        <v>9100000</v>
      </c>
      <c r="C27" s="203">
        <v>47647999</v>
      </c>
      <c r="D27" s="203"/>
      <c r="E27" s="190"/>
      <c r="F27" s="190"/>
      <c r="G27" s="190"/>
      <c r="H27" s="190"/>
      <c r="I27" s="190"/>
      <c r="J27" s="190"/>
      <c r="K27" s="190"/>
      <c r="L27" s="190"/>
      <c r="M27" s="190"/>
      <c r="N27" s="204">
        <f t="shared" si="0"/>
        <v>56747999</v>
      </c>
      <c r="O27" s="192">
        <v>1</v>
      </c>
    </row>
    <row r="28" spans="1:19" ht="32.1" customHeight="1" x14ac:dyDescent="0.25">
      <c r="A28" s="21" t="s">
        <v>197</v>
      </c>
      <c r="B28" s="203">
        <v>0</v>
      </c>
      <c r="C28" s="203">
        <v>11909999</v>
      </c>
      <c r="D28" s="203">
        <v>0</v>
      </c>
      <c r="E28" s="193">
        <v>0</v>
      </c>
      <c r="F28" s="193"/>
      <c r="G28" s="193"/>
      <c r="H28" s="193"/>
      <c r="I28" s="193"/>
      <c r="J28" s="193"/>
      <c r="K28" s="193"/>
      <c r="L28" s="193"/>
      <c r="M28" s="193"/>
      <c r="N28" s="204">
        <f t="shared" si="0"/>
        <v>11909999</v>
      </c>
      <c r="O28" s="192">
        <f>N28/N27</f>
        <v>0.20987522397045225</v>
      </c>
    </row>
    <row r="29" spans="1:19" ht="32.1" customHeight="1" x14ac:dyDescent="0.25">
      <c r="A29" s="22" t="s">
        <v>34</v>
      </c>
      <c r="B29" s="203">
        <v>9100000</v>
      </c>
      <c r="C29" s="203">
        <v>31392000</v>
      </c>
      <c r="D29" s="203">
        <v>4346000</v>
      </c>
      <c r="E29" s="194">
        <v>0</v>
      </c>
      <c r="F29" s="194"/>
      <c r="G29" s="194"/>
      <c r="H29" s="194"/>
      <c r="I29" s="194"/>
      <c r="J29" s="194"/>
      <c r="K29" s="194"/>
      <c r="L29" s="194"/>
      <c r="M29" s="194"/>
      <c r="N29" s="205">
        <f t="shared" si="0"/>
        <v>44838000</v>
      </c>
      <c r="O29" s="195">
        <f>N29/N27</f>
        <v>0.79012477602954778</v>
      </c>
    </row>
    <row r="30" spans="1:19" s="23" customFormat="1" ht="16.5" customHeight="1" x14ac:dyDescent="0.2"/>
    <row r="31" spans="1:19" s="23" customFormat="1" ht="17.25" customHeight="1" x14ac:dyDescent="0.2"/>
    <row r="32" spans="1:19" ht="5.25" customHeight="1" thickBot="1" x14ac:dyDescent="0.3"/>
    <row r="33" spans="1:13" ht="48" customHeight="1" thickBot="1" x14ac:dyDescent="0.3">
      <c r="A33" s="489" t="s">
        <v>198</v>
      </c>
      <c r="B33" s="490"/>
      <c r="C33" s="490"/>
      <c r="D33" s="490"/>
      <c r="E33" s="490"/>
      <c r="F33" s="490"/>
      <c r="G33" s="490"/>
      <c r="H33" s="490"/>
      <c r="I33" s="491"/>
      <c r="J33" s="27"/>
    </row>
    <row r="34" spans="1:13" ht="50.25" customHeight="1" thickBot="1" x14ac:dyDescent="0.3">
      <c r="A34" s="36" t="s">
        <v>199</v>
      </c>
      <c r="B34" s="492" t="str">
        <f>+B12</f>
        <v>Fortalecer el 100% de las herramientas para el seguimiento a de los planes, políticas públicas, proyectos y presupuesto asociados a la inversión de la entidad</v>
      </c>
      <c r="C34" s="493"/>
      <c r="D34" s="493"/>
      <c r="E34" s="493"/>
      <c r="F34" s="493"/>
      <c r="G34" s="493"/>
      <c r="H34" s="493"/>
      <c r="I34" s="494"/>
      <c r="J34" s="25"/>
      <c r="M34" s="179"/>
    </row>
    <row r="35" spans="1:13" ht="18.75" customHeight="1" thickBot="1" x14ac:dyDescent="0.3">
      <c r="A35" s="509" t="s">
        <v>39</v>
      </c>
      <c r="B35" s="83">
        <v>2024</v>
      </c>
      <c r="C35" s="83">
        <v>2025</v>
      </c>
      <c r="D35" s="83">
        <v>2026</v>
      </c>
      <c r="E35" s="83">
        <v>2027</v>
      </c>
      <c r="F35" s="83" t="s">
        <v>200</v>
      </c>
      <c r="G35" s="511" t="s">
        <v>41</v>
      </c>
      <c r="H35" s="591" t="s">
        <v>201</v>
      </c>
      <c r="I35" s="591"/>
      <c r="J35" s="25"/>
      <c r="M35" s="179"/>
    </row>
    <row r="36" spans="1:13" ht="50.25" customHeight="1" thickBot="1" x14ac:dyDescent="0.3">
      <c r="A36" s="510"/>
      <c r="B36" s="223">
        <v>1</v>
      </c>
      <c r="C36" s="223">
        <v>1</v>
      </c>
      <c r="D36" s="223">
        <v>1</v>
      </c>
      <c r="E36" s="223">
        <v>1</v>
      </c>
      <c r="F36" s="224">
        <v>1</v>
      </c>
      <c r="G36" s="511"/>
      <c r="H36" s="591"/>
      <c r="I36" s="591"/>
      <c r="J36" s="25"/>
      <c r="M36" s="180"/>
    </row>
    <row r="37" spans="1:13" ht="52.5" customHeight="1" thickBot="1" x14ac:dyDescent="0.3">
      <c r="A37" s="37" t="s">
        <v>43</v>
      </c>
      <c r="B37" s="495">
        <v>0.33</v>
      </c>
      <c r="C37" s="496"/>
      <c r="D37" s="502" t="s">
        <v>202</v>
      </c>
      <c r="E37" s="503"/>
      <c r="F37" s="503"/>
      <c r="G37" s="503"/>
      <c r="H37" s="503"/>
      <c r="I37" s="504"/>
    </row>
    <row r="38" spans="1:13" s="26" customFormat="1" ht="48" customHeight="1" x14ac:dyDescent="0.25">
      <c r="A38" s="509" t="s">
        <v>203</v>
      </c>
      <c r="B38" s="37" t="s">
        <v>204</v>
      </c>
      <c r="C38" s="36" t="s">
        <v>87</v>
      </c>
      <c r="D38" s="487" t="s">
        <v>89</v>
      </c>
      <c r="E38" s="488"/>
      <c r="F38" s="487" t="s">
        <v>91</v>
      </c>
      <c r="G38" s="488"/>
      <c r="H38" s="38" t="s">
        <v>93</v>
      </c>
      <c r="I38" s="40" t="s">
        <v>94</v>
      </c>
      <c r="M38" s="181"/>
    </row>
    <row r="39" spans="1:13" ht="409.5" customHeight="1" x14ac:dyDescent="0.25">
      <c r="A39" s="510"/>
      <c r="B39" s="232">
        <v>7.4999999999999997E-2</v>
      </c>
      <c r="C39" s="305">
        <v>7.4999999999999997E-2</v>
      </c>
      <c r="D39" s="497" t="s">
        <v>425</v>
      </c>
      <c r="E39" s="498"/>
      <c r="F39" s="497" t="s">
        <v>425</v>
      </c>
      <c r="G39" s="498"/>
      <c r="H39" s="188" t="s">
        <v>207</v>
      </c>
      <c r="I39" s="285" t="s">
        <v>426</v>
      </c>
      <c r="M39" s="179"/>
    </row>
    <row r="40" spans="1:13" s="26" customFormat="1" ht="54" customHeight="1" x14ac:dyDescent="0.25">
      <c r="A40" s="509" t="s">
        <v>209</v>
      </c>
      <c r="B40" s="251" t="s">
        <v>204</v>
      </c>
      <c r="C40" s="38" t="s">
        <v>87</v>
      </c>
      <c r="D40" s="487" t="s">
        <v>89</v>
      </c>
      <c r="E40" s="488"/>
      <c r="F40" s="487" t="s">
        <v>91</v>
      </c>
      <c r="G40" s="488"/>
      <c r="H40" s="38" t="s">
        <v>93</v>
      </c>
      <c r="I40" s="40" t="s">
        <v>94</v>
      </c>
    </row>
    <row r="41" spans="1:13" ht="357.6" customHeight="1" x14ac:dyDescent="0.25">
      <c r="A41" s="510"/>
      <c r="B41" s="252">
        <v>7.4999999999999997E-2</v>
      </c>
      <c r="C41" s="252">
        <v>7.4999999999999997E-2</v>
      </c>
      <c r="D41" s="499" t="s">
        <v>427</v>
      </c>
      <c r="E41" s="500"/>
      <c r="F41" s="505" t="s">
        <v>428</v>
      </c>
      <c r="G41" s="506"/>
      <c r="H41" s="188" t="s">
        <v>207</v>
      </c>
      <c r="I41" s="285" t="s">
        <v>429</v>
      </c>
    </row>
    <row r="42" spans="1:13" s="26" customFormat="1" ht="45" customHeight="1" thickBot="1" x14ac:dyDescent="0.3">
      <c r="A42" s="509" t="s">
        <v>213</v>
      </c>
      <c r="B42" s="251" t="s">
        <v>204</v>
      </c>
      <c r="C42" s="38" t="s">
        <v>87</v>
      </c>
      <c r="D42" s="487" t="s">
        <v>89</v>
      </c>
      <c r="E42" s="488"/>
      <c r="F42" s="487" t="s">
        <v>91</v>
      </c>
      <c r="G42" s="488"/>
      <c r="H42" s="38" t="s">
        <v>93</v>
      </c>
      <c r="I42" s="40" t="s">
        <v>94</v>
      </c>
    </row>
    <row r="43" spans="1:13" ht="409.15" customHeight="1" thickBot="1" x14ac:dyDescent="0.3">
      <c r="A43" s="510"/>
      <c r="B43" s="252">
        <v>0.115</v>
      </c>
      <c r="C43" s="252">
        <v>0.115</v>
      </c>
      <c r="D43" s="607" t="s">
        <v>430</v>
      </c>
      <c r="E43" s="608"/>
      <c r="F43" s="499" t="s">
        <v>431</v>
      </c>
      <c r="G43" s="500"/>
      <c r="H43" s="188" t="s">
        <v>207</v>
      </c>
      <c r="I43" s="312" t="s">
        <v>432</v>
      </c>
    </row>
    <row r="44" spans="1:13" s="26" customFormat="1" ht="44.25" customHeight="1" x14ac:dyDescent="0.25">
      <c r="A44" s="509" t="s">
        <v>218</v>
      </c>
      <c r="B44" s="251" t="s">
        <v>204</v>
      </c>
      <c r="C44" s="39" t="s">
        <v>87</v>
      </c>
      <c r="D44" s="487" t="s">
        <v>89</v>
      </c>
      <c r="E44" s="488"/>
      <c r="F44" s="487" t="s">
        <v>91</v>
      </c>
      <c r="G44" s="488"/>
      <c r="H44" s="38" t="s">
        <v>93</v>
      </c>
      <c r="I44" s="38" t="s">
        <v>94</v>
      </c>
    </row>
    <row r="45" spans="1:13" ht="408.6" customHeight="1" x14ac:dyDescent="0.25">
      <c r="A45" s="510"/>
      <c r="B45" s="252">
        <v>7.4999999999999997E-2</v>
      </c>
      <c r="C45" s="252">
        <v>7.4999999999999997E-2</v>
      </c>
      <c r="D45" s="607" t="s">
        <v>433</v>
      </c>
      <c r="E45" s="608"/>
      <c r="F45" s="609" t="s">
        <v>434</v>
      </c>
      <c r="G45" s="513"/>
      <c r="H45" s="188" t="s">
        <v>207</v>
      </c>
      <c r="I45" s="338" t="s">
        <v>435</v>
      </c>
    </row>
    <row r="46" spans="1:13" s="26" customFormat="1" ht="47.25" customHeight="1" x14ac:dyDescent="0.25">
      <c r="A46" s="509" t="s">
        <v>223</v>
      </c>
      <c r="B46" s="251" t="s">
        <v>204</v>
      </c>
      <c r="C46" s="38" t="s">
        <v>87</v>
      </c>
      <c r="D46" s="487" t="s">
        <v>89</v>
      </c>
      <c r="E46" s="488"/>
      <c r="F46" s="487" t="s">
        <v>91</v>
      </c>
      <c r="G46" s="488"/>
      <c r="H46" s="38" t="s">
        <v>93</v>
      </c>
      <c r="I46" s="40" t="s">
        <v>94</v>
      </c>
    </row>
    <row r="47" spans="1:13" ht="102.6" customHeight="1" x14ac:dyDescent="0.25">
      <c r="A47" s="510"/>
      <c r="B47" s="252">
        <v>7.4999999999999997E-2</v>
      </c>
      <c r="C47" s="31"/>
      <c r="D47" s="417"/>
      <c r="E47" s="418"/>
      <c r="F47" s="417"/>
      <c r="G47" s="418"/>
      <c r="H47" s="28"/>
      <c r="I47" s="30"/>
    </row>
    <row r="48" spans="1:13" s="26" customFormat="1" ht="52.5" customHeight="1" x14ac:dyDescent="0.25">
      <c r="A48" s="509" t="s">
        <v>224</v>
      </c>
      <c r="B48" s="251" t="s">
        <v>204</v>
      </c>
      <c r="C48" s="38" t="s">
        <v>87</v>
      </c>
      <c r="D48" s="487" t="s">
        <v>89</v>
      </c>
      <c r="E48" s="488"/>
      <c r="F48" s="487" t="s">
        <v>91</v>
      </c>
      <c r="G48" s="488"/>
      <c r="H48" s="38" t="s">
        <v>93</v>
      </c>
      <c r="I48" s="40" t="s">
        <v>94</v>
      </c>
    </row>
    <row r="49" spans="1:9" ht="90.6" customHeight="1" thickBot="1" x14ac:dyDescent="0.3">
      <c r="A49" s="510"/>
      <c r="B49" s="252">
        <v>0.105</v>
      </c>
      <c r="C49" s="32"/>
      <c r="D49" s="417"/>
      <c r="E49" s="418"/>
      <c r="F49" s="417"/>
      <c r="G49" s="418"/>
      <c r="H49" s="28"/>
      <c r="I49" s="30"/>
    </row>
    <row r="50" spans="1:9" ht="35.1" customHeight="1" thickBot="1" x14ac:dyDescent="0.3">
      <c r="A50" s="509" t="s">
        <v>225</v>
      </c>
      <c r="B50" s="253" t="s">
        <v>204</v>
      </c>
      <c r="C50" s="36" t="s">
        <v>87</v>
      </c>
      <c r="D50" s="487" t="s">
        <v>89</v>
      </c>
      <c r="E50" s="488"/>
      <c r="F50" s="487" t="s">
        <v>91</v>
      </c>
      <c r="G50" s="488"/>
      <c r="H50" s="38" t="s">
        <v>93</v>
      </c>
      <c r="I50" s="40" t="s">
        <v>94</v>
      </c>
    </row>
    <row r="51" spans="1:9" ht="96.6" customHeight="1" thickBot="1" x14ac:dyDescent="0.3">
      <c r="A51" s="510"/>
      <c r="B51" s="252">
        <v>7.4999999999999997E-2</v>
      </c>
      <c r="C51" s="32"/>
      <c r="D51" s="417"/>
      <c r="E51" s="514"/>
      <c r="F51" s="417"/>
      <c r="G51" s="418"/>
      <c r="H51" s="28"/>
      <c r="I51" s="30"/>
    </row>
    <row r="52" spans="1:9" ht="35.1" customHeight="1" thickBot="1" x14ac:dyDescent="0.3">
      <c r="A52" s="509" t="s">
        <v>226</v>
      </c>
      <c r="B52" s="253" t="s">
        <v>204</v>
      </c>
      <c r="C52" s="36" t="s">
        <v>87</v>
      </c>
      <c r="D52" s="487" t="s">
        <v>89</v>
      </c>
      <c r="E52" s="488"/>
      <c r="F52" s="487" t="s">
        <v>91</v>
      </c>
      <c r="G52" s="488"/>
      <c r="H52" s="38" t="s">
        <v>93</v>
      </c>
      <c r="I52" s="40" t="s">
        <v>94</v>
      </c>
    </row>
    <row r="53" spans="1:9" ht="90.6" customHeight="1" thickBot="1" x14ac:dyDescent="0.3">
      <c r="A53" s="510"/>
      <c r="B53" s="252">
        <v>7.4999999999999997E-2</v>
      </c>
      <c r="C53" s="32"/>
      <c r="D53" s="417"/>
      <c r="E53" s="514"/>
      <c r="F53" s="417"/>
      <c r="G53" s="418"/>
      <c r="H53" s="47"/>
      <c r="I53" s="30"/>
    </row>
    <row r="54" spans="1:9" ht="35.1" customHeight="1" thickBot="1" x14ac:dyDescent="0.3">
      <c r="A54" s="509" t="s">
        <v>227</v>
      </c>
      <c r="B54" s="253" t="s">
        <v>204</v>
      </c>
      <c r="C54" s="36" t="s">
        <v>87</v>
      </c>
      <c r="D54" s="487" t="s">
        <v>89</v>
      </c>
      <c r="E54" s="488"/>
      <c r="F54" s="487" t="s">
        <v>91</v>
      </c>
      <c r="G54" s="488"/>
      <c r="H54" s="38" t="s">
        <v>93</v>
      </c>
      <c r="I54" s="40" t="s">
        <v>94</v>
      </c>
    </row>
    <row r="55" spans="1:9" ht="84.6" customHeight="1" thickBot="1" x14ac:dyDescent="0.3">
      <c r="A55" s="510"/>
      <c r="B55" s="252">
        <v>0.105</v>
      </c>
      <c r="C55" s="32"/>
      <c r="D55" s="417"/>
      <c r="E55" s="418"/>
      <c r="F55" s="417"/>
      <c r="G55" s="418"/>
      <c r="H55" s="28"/>
      <c r="I55" s="28"/>
    </row>
    <row r="56" spans="1:9" ht="35.1" customHeight="1" thickBot="1" x14ac:dyDescent="0.3">
      <c r="A56" s="509" t="s">
        <v>228</v>
      </c>
      <c r="B56" s="253" t="s">
        <v>204</v>
      </c>
      <c r="C56" s="36" t="s">
        <v>87</v>
      </c>
      <c r="D56" s="487" t="s">
        <v>89</v>
      </c>
      <c r="E56" s="488"/>
      <c r="F56" s="487" t="s">
        <v>91</v>
      </c>
      <c r="G56" s="488"/>
      <c r="H56" s="38" t="s">
        <v>93</v>
      </c>
      <c r="I56" s="40" t="s">
        <v>94</v>
      </c>
    </row>
    <row r="57" spans="1:9" ht="90.6" customHeight="1" thickBot="1" x14ac:dyDescent="0.3">
      <c r="A57" s="510"/>
      <c r="B57" s="252">
        <v>7.4999999999999997E-2</v>
      </c>
      <c r="C57" s="32"/>
      <c r="D57" s="417"/>
      <c r="E57" s="418"/>
      <c r="F57" s="417"/>
      <c r="G57" s="418"/>
      <c r="H57" s="28"/>
      <c r="I57" s="30"/>
    </row>
    <row r="58" spans="1:9" ht="35.1" customHeight="1" thickBot="1" x14ac:dyDescent="0.3">
      <c r="A58" s="509" t="s">
        <v>229</v>
      </c>
      <c r="B58" s="253" t="s">
        <v>204</v>
      </c>
      <c r="C58" s="36" t="s">
        <v>87</v>
      </c>
      <c r="D58" s="487" t="s">
        <v>89</v>
      </c>
      <c r="E58" s="488"/>
      <c r="F58" s="487" t="s">
        <v>91</v>
      </c>
      <c r="G58" s="488"/>
      <c r="H58" s="38" t="s">
        <v>93</v>
      </c>
      <c r="I58" s="40" t="s">
        <v>94</v>
      </c>
    </row>
    <row r="59" spans="1:9" ht="90.6" customHeight="1" thickBot="1" x14ac:dyDescent="0.3">
      <c r="A59" s="510"/>
      <c r="B59" s="252">
        <v>7.4999999999999997E-2</v>
      </c>
      <c r="C59" s="32"/>
      <c r="D59" s="417"/>
      <c r="E59" s="418"/>
      <c r="F59" s="514"/>
      <c r="G59" s="514"/>
      <c r="H59" s="28"/>
      <c r="I59" s="28"/>
    </row>
    <row r="60" spans="1:9" ht="35.1" customHeight="1" thickBot="1" x14ac:dyDescent="0.3">
      <c r="A60" s="509" t="s">
        <v>230</v>
      </c>
      <c r="B60" s="253" t="s">
        <v>204</v>
      </c>
      <c r="C60" s="36" t="s">
        <v>87</v>
      </c>
      <c r="D60" s="487" t="s">
        <v>89</v>
      </c>
      <c r="E60" s="488"/>
      <c r="F60" s="487" t="s">
        <v>91</v>
      </c>
      <c r="G60" s="488"/>
      <c r="H60" s="38" t="s">
        <v>93</v>
      </c>
      <c r="I60" s="40" t="s">
        <v>94</v>
      </c>
    </row>
    <row r="61" spans="1:9" ht="90.6" customHeight="1" thickBot="1" x14ac:dyDescent="0.3">
      <c r="A61" s="510"/>
      <c r="B61" s="252">
        <v>7.4999999999999997E-2</v>
      </c>
      <c r="C61" s="32"/>
      <c r="D61" s="417"/>
      <c r="E61" s="418"/>
      <c r="F61" s="417"/>
      <c r="G61" s="418"/>
      <c r="H61" s="28"/>
      <c r="I61" s="28"/>
    </row>
    <row r="62" spans="1:9" x14ac:dyDescent="0.25">
      <c r="B62" s="240">
        <f>B39+B47+B43+B41+B45+B49+B51+B53+B55+B57+B59+B61</f>
        <v>0.99999999999999978</v>
      </c>
    </row>
    <row r="63" spans="1:9" ht="1.9" customHeight="1" x14ac:dyDescent="0.25"/>
    <row r="64" spans="1:9" s="25" customFormat="1" ht="30" customHeight="1" x14ac:dyDescent="0.25">
      <c r="A64" s="1"/>
      <c r="B64" s="1"/>
      <c r="C64" s="1"/>
      <c r="D64" s="1"/>
      <c r="E64" s="1"/>
      <c r="F64" s="1"/>
      <c r="G64" s="1"/>
      <c r="H64" s="1"/>
      <c r="I64" s="1"/>
    </row>
    <row r="65" spans="1:9" ht="34.5" customHeight="1" x14ac:dyDescent="0.25">
      <c r="A65" s="430" t="s">
        <v>57</v>
      </c>
      <c r="B65" s="430"/>
      <c r="C65" s="430"/>
      <c r="D65" s="430"/>
      <c r="E65" s="430"/>
      <c r="F65" s="430"/>
      <c r="G65" s="430"/>
      <c r="H65" s="430"/>
      <c r="I65" s="430"/>
    </row>
    <row r="66" spans="1:9" ht="67.5" customHeight="1" x14ac:dyDescent="0.25">
      <c r="A66" s="41" t="s">
        <v>58</v>
      </c>
      <c r="B66" s="582" t="s">
        <v>436</v>
      </c>
      <c r="C66" s="583"/>
      <c r="D66" s="582" t="s">
        <v>437</v>
      </c>
      <c r="E66" s="583"/>
      <c r="F66" s="582" t="s">
        <v>438</v>
      </c>
      <c r="G66" s="606"/>
      <c r="H66" s="582" t="s">
        <v>439</v>
      </c>
      <c r="I66" s="606"/>
    </row>
    <row r="67" spans="1:9" ht="45.75" customHeight="1" x14ac:dyDescent="0.25">
      <c r="A67" s="41" t="s">
        <v>234</v>
      </c>
      <c r="B67" s="441">
        <v>0.12</v>
      </c>
      <c r="C67" s="442"/>
      <c r="D67" s="441">
        <v>0.06</v>
      </c>
      <c r="E67" s="442"/>
      <c r="F67" s="441">
        <v>0.03</v>
      </c>
      <c r="G67" s="442"/>
      <c r="H67" s="441">
        <v>0.12</v>
      </c>
      <c r="I67" s="442"/>
    </row>
    <row r="68" spans="1:9" ht="30" customHeight="1" x14ac:dyDescent="0.25">
      <c r="A68" s="415" t="s">
        <v>170</v>
      </c>
      <c r="B68" s="88" t="s">
        <v>85</v>
      </c>
      <c r="C68" s="88" t="s">
        <v>87</v>
      </c>
      <c r="D68" s="88" t="s">
        <v>85</v>
      </c>
      <c r="E68" s="88" t="s">
        <v>87</v>
      </c>
      <c r="F68" s="88" t="s">
        <v>85</v>
      </c>
      <c r="G68" s="88" t="s">
        <v>87</v>
      </c>
      <c r="H68" s="88" t="s">
        <v>85</v>
      </c>
      <c r="I68" s="88" t="s">
        <v>87</v>
      </c>
    </row>
    <row r="69" spans="1:9" ht="30" customHeight="1" x14ac:dyDescent="0.25">
      <c r="A69" s="416"/>
      <c r="B69" s="222">
        <v>8.3400000000000002E-2</v>
      </c>
      <c r="C69" s="222">
        <v>8.3400000000000002E-2</v>
      </c>
      <c r="D69" s="222">
        <v>8.3400000000000002E-2</v>
      </c>
      <c r="E69" s="222">
        <v>8.3400000000000002E-2</v>
      </c>
      <c r="F69" s="246">
        <v>0</v>
      </c>
      <c r="G69" s="246">
        <v>0</v>
      </c>
      <c r="H69" s="222">
        <v>8.3400000000000002E-2</v>
      </c>
      <c r="I69" s="222">
        <v>8.3400000000000002E-2</v>
      </c>
    </row>
    <row r="70" spans="1:9" ht="263.45" customHeight="1" x14ac:dyDescent="0.25">
      <c r="A70" s="41" t="s">
        <v>235</v>
      </c>
      <c r="B70" s="515" t="s">
        <v>440</v>
      </c>
      <c r="C70" s="516"/>
      <c r="D70" s="515" t="s">
        <v>441</v>
      </c>
      <c r="E70" s="516"/>
      <c r="F70" s="602" t="s">
        <v>237</v>
      </c>
      <c r="G70" s="603"/>
      <c r="H70" s="515" t="s">
        <v>442</v>
      </c>
      <c r="I70" s="516"/>
    </row>
    <row r="71" spans="1:9" ht="167.25" customHeight="1" x14ac:dyDescent="0.25">
      <c r="A71" s="41" t="s">
        <v>238</v>
      </c>
      <c r="B71" s="422" t="s">
        <v>443</v>
      </c>
      <c r="C71" s="423"/>
      <c r="D71" s="422" t="s">
        <v>444</v>
      </c>
      <c r="E71" s="423"/>
      <c r="F71" s="604" t="s">
        <v>240</v>
      </c>
      <c r="G71" s="605"/>
      <c r="H71" s="422" t="s">
        <v>445</v>
      </c>
      <c r="I71" s="423"/>
    </row>
    <row r="72" spans="1:9" ht="30.75" customHeight="1" x14ac:dyDescent="0.25">
      <c r="A72" s="415" t="s">
        <v>171</v>
      </c>
      <c r="B72" s="88" t="s">
        <v>85</v>
      </c>
      <c r="C72" s="88" t="s">
        <v>87</v>
      </c>
      <c r="D72" s="88" t="s">
        <v>85</v>
      </c>
      <c r="E72" s="88" t="s">
        <v>87</v>
      </c>
      <c r="F72" s="248" t="s">
        <v>85</v>
      </c>
      <c r="G72" s="248" t="s">
        <v>87</v>
      </c>
      <c r="H72" s="88" t="s">
        <v>85</v>
      </c>
      <c r="I72" s="88" t="s">
        <v>87</v>
      </c>
    </row>
    <row r="73" spans="1:9" ht="30.75" customHeight="1" x14ac:dyDescent="0.25">
      <c r="A73" s="416"/>
      <c r="B73" s="222">
        <v>8.3299999999999999E-2</v>
      </c>
      <c r="C73" s="222">
        <v>8.3299999999999999E-2</v>
      </c>
      <c r="D73" s="222">
        <v>8.3299999999999999E-2</v>
      </c>
      <c r="E73" s="222">
        <v>8.3299999999999999E-2</v>
      </c>
      <c r="F73" s="246">
        <v>0</v>
      </c>
      <c r="G73" s="246">
        <v>0</v>
      </c>
      <c r="H73" s="222">
        <v>8.3299999999999999E-2</v>
      </c>
      <c r="I73" s="222">
        <v>8.3299999999999999E-2</v>
      </c>
    </row>
    <row r="74" spans="1:9" ht="250.15" customHeight="1" x14ac:dyDescent="0.25">
      <c r="A74" s="41" t="s">
        <v>235</v>
      </c>
      <c r="B74" s="515" t="s">
        <v>446</v>
      </c>
      <c r="C74" s="516"/>
      <c r="D74" s="515" t="s">
        <v>447</v>
      </c>
      <c r="E74" s="516"/>
      <c r="F74" s="602" t="s">
        <v>243</v>
      </c>
      <c r="G74" s="603"/>
      <c r="H74" s="515" t="s">
        <v>448</v>
      </c>
      <c r="I74" s="516"/>
    </row>
    <row r="75" spans="1:9" ht="105.75" customHeight="1" x14ac:dyDescent="0.25">
      <c r="A75" s="41" t="s">
        <v>238</v>
      </c>
      <c r="B75" s="422" t="s">
        <v>449</v>
      </c>
      <c r="C75" s="423"/>
      <c r="D75" s="422" t="s">
        <v>450</v>
      </c>
      <c r="E75" s="423"/>
      <c r="F75" s="604" t="s">
        <v>240</v>
      </c>
      <c r="G75" s="605"/>
      <c r="H75" s="422" t="s">
        <v>451</v>
      </c>
      <c r="I75" s="423"/>
    </row>
    <row r="76" spans="1:9" ht="30.75" customHeight="1" x14ac:dyDescent="0.25">
      <c r="A76" s="415" t="s">
        <v>172</v>
      </c>
      <c r="B76" s="88" t="s">
        <v>85</v>
      </c>
      <c r="C76" s="88" t="s">
        <v>87</v>
      </c>
      <c r="D76" s="88" t="s">
        <v>85</v>
      </c>
      <c r="E76" s="88" t="s">
        <v>87</v>
      </c>
      <c r="F76" s="248" t="s">
        <v>85</v>
      </c>
      <c r="G76" s="248" t="s">
        <v>87</v>
      </c>
      <c r="H76" s="88" t="s">
        <v>85</v>
      </c>
      <c r="I76" s="88" t="s">
        <v>87</v>
      </c>
    </row>
    <row r="77" spans="1:9" ht="30.75" customHeight="1" x14ac:dyDescent="0.25">
      <c r="A77" s="416"/>
      <c r="B77" s="222">
        <v>8.3299999999999999E-2</v>
      </c>
      <c r="C77" s="222">
        <v>8.3299999999999999E-2</v>
      </c>
      <c r="D77" s="222">
        <v>8.3299999999999999E-2</v>
      </c>
      <c r="E77" s="222">
        <v>8.3299999999999999E-2</v>
      </c>
      <c r="F77" s="246">
        <v>0.39999999999999997</v>
      </c>
      <c r="G77" s="246">
        <v>0.39999999999999997</v>
      </c>
      <c r="H77" s="222">
        <v>8.3299999999999999E-2</v>
      </c>
      <c r="I77" s="222">
        <v>8.3299999999999999E-2</v>
      </c>
    </row>
    <row r="78" spans="1:9" ht="279" customHeight="1" x14ac:dyDescent="0.25">
      <c r="A78" s="41" t="s">
        <v>235</v>
      </c>
      <c r="B78" s="594" t="s">
        <v>452</v>
      </c>
      <c r="C78" s="595"/>
      <c r="D78" s="594" t="s">
        <v>453</v>
      </c>
      <c r="E78" s="595"/>
      <c r="F78" s="594" t="s">
        <v>454</v>
      </c>
      <c r="G78" s="595"/>
      <c r="H78" s="594" t="s">
        <v>455</v>
      </c>
      <c r="I78" s="595"/>
    </row>
    <row r="79" spans="1:9" ht="93.75" customHeight="1" x14ac:dyDescent="0.25">
      <c r="A79" s="41" t="s">
        <v>238</v>
      </c>
      <c r="B79" s="422" t="s">
        <v>456</v>
      </c>
      <c r="C79" s="423"/>
      <c r="D79" s="422" t="s">
        <v>457</v>
      </c>
      <c r="E79" s="423"/>
      <c r="F79" s="422" t="s">
        <v>458</v>
      </c>
      <c r="G79" s="423"/>
      <c r="H79" s="422" t="s">
        <v>459</v>
      </c>
      <c r="I79" s="423"/>
    </row>
    <row r="80" spans="1:9" ht="30.75" customHeight="1" x14ac:dyDescent="0.25">
      <c r="A80" s="415" t="s">
        <v>173</v>
      </c>
      <c r="B80" s="88" t="s">
        <v>85</v>
      </c>
      <c r="C80" s="88" t="s">
        <v>87</v>
      </c>
      <c r="D80" s="88" t="s">
        <v>85</v>
      </c>
      <c r="E80" s="88" t="s">
        <v>87</v>
      </c>
      <c r="F80" s="248" t="s">
        <v>85</v>
      </c>
      <c r="G80" s="248" t="s">
        <v>87</v>
      </c>
      <c r="H80" s="88" t="s">
        <v>85</v>
      </c>
      <c r="I80" s="88" t="s">
        <v>87</v>
      </c>
    </row>
    <row r="81" spans="1:9" ht="30.75" customHeight="1" x14ac:dyDescent="0.25">
      <c r="A81" s="416"/>
      <c r="B81" s="222">
        <v>8.3400000000000002E-2</v>
      </c>
      <c r="C81" s="222">
        <v>8.3400000000000002E-2</v>
      </c>
      <c r="D81" s="222">
        <v>8.3400000000000002E-2</v>
      </c>
      <c r="E81" s="222">
        <v>8.3400000000000002E-2</v>
      </c>
      <c r="F81" s="246">
        <v>0</v>
      </c>
      <c r="G81" s="246">
        <v>0</v>
      </c>
      <c r="H81" s="222">
        <v>8.3400000000000002E-2</v>
      </c>
      <c r="I81" s="222">
        <v>8.3400000000000002E-2</v>
      </c>
    </row>
    <row r="82" spans="1:9" ht="324.75" customHeight="1" x14ac:dyDescent="0.25">
      <c r="A82" s="41" t="s">
        <v>235</v>
      </c>
      <c r="B82" s="524" t="s">
        <v>460</v>
      </c>
      <c r="C82" s="525"/>
      <c r="D82" s="524" t="s">
        <v>461</v>
      </c>
      <c r="E82" s="525"/>
      <c r="F82" s="602" t="s">
        <v>253</v>
      </c>
      <c r="G82" s="603"/>
      <c r="H82" s="524" t="s">
        <v>462</v>
      </c>
      <c r="I82" s="525"/>
    </row>
    <row r="83" spans="1:9" ht="90" customHeight="1" x14ac:dyDescent="0.25">
      <c r="A83" s="41" t="s">
        <v>238</v>
      </c>
      <c r="B83" s="422" t="s">
        <v>463</v>
      </c>
      <c r="C83" s="423"/>
      <c r="D83" s="427" t="s">
        <v>464</v>
      </c>
      <c r="E83" s="425"/>
      <c r="F83" s="604" t="s">
        <v>240</v>
      </c>
      <c r="G83" s="605"/>
      <c r="H83" s="422" t="s">
        <v>465</v>
      </c>
      <c r="I83" s="423"/>
    </row>
    <row r="84" spans="1:9" ht="30" customHeight="1" x14ac:dyDescent="0.25">
      <c r="A84" s="415" t="s">
        <v>176</v>
      </c>
      <c r="B84" s="88" t="s">
        <v>85</v>
      </c>
      <c r="C84" s="88" t="s">
        <v>87</v>
      </c>
      <c r="D84" s="88" t="s">
        <v>85</v>
      </c>
      <c r="E84" s="88" t="s">
        <v>87</v>
      </c>
      <c r="F84" s="248" t="s">
        <v>85</v>
      </c>
      <c r="G84" s="248" t="s">
        <v>87</v>
      </c>
      <c r="H84" s="88" t="s">
        <v>85</v>
      </c>
      <c r="I84" s="88" t="s">
        <v>87</v>
      </c>
    </row>
    <row r="85" spans="1:9" ht="30" customHeight="1" x14ac:dyDescent="0.25">
      <c r="A85" s="416"/>
      <c r="B85" s="222">
        <v>8.3299999999999999E-2</v>
      </c>
      <c r="C85" s="43"/>
      <c r="D85" s="222">
        <v>8.3299999999999999E-2</v>
      </c>
      <c r="E85" s="43"/>
      <c r="F85" s="246">
        <v>0</v>
      </c>
      <c r="G85" s="246"/>
      <c r="H85" s="222">
        <v>8.3299999999999999E-2</v>
      </c>
      <c r="I85" s="43"/>
    </row>
    <row r="86" spans="1:9" ht="80.25" customHeight="1" x14ac:dyDescent="0.25">
      <c r="A86" s="41" t="s">
        <v>235</v>
      </c>
      <c r="B86" s="426"/>
      <c r="C86" s="426"/>
      <c r="D86" s="426"/>
      <c r="E86" s="426"/>
      <c r="F86" s="573"/>
      <c r="G86" s="573"/>
      <c r="H86" s="426"/>
      <c r="I86" s="426"/>
    </row>
    <row r="87" spans="1:9" ht="46.15" customHeight="1" x14ac:dyDescent="0.25">
      <c r="A87" s="41" t="s">
        <v>238</v>
      </c>
      <c r="B87" s="419"/>
      <c r="C87" s="420"/>
      <c r="D87" s="419"/>
      <c r="E87" s="420"/>
      <c r="F87" s="571"/>
      <c r="G87" s="572"/>
      <c r="H87" s="419"/>
      <c r="I87" s="420"/>
    </row>
    <row r="88" spans="1:9" ht="29.25" customHeight="1" x14ac:dyDescent="0.25">
      <c r="A88" s="415" t="s">
        <v>177</v>
      </c>
      <c r="B88" s="88" t="s">
        <v>85</v>
      </c>
      <c r="C88" s="88" t="s">
        <v>87</v>
      </c>
      <c r="D88" s="88" t="s">
        <v>85</v>
      </c>
      <c r="E88" s="88" t="s">
        <v>87</v>
      </c>
      <c r="F88" s="248" t="s">
        <v>85</v>
      </c>
      <c r="G88" s="248" t="s">
        <v>87</v>
      </c>
      <c r="H88" s="88" t="s">
        <v>85</v>
      </c>
      <c r="I88" s="88" t="s">
        <v>87</v>
      </c>
    </row>
    <row r="89" spans="1:9" ht="29.25" customHeight="1" x14ac:dyDescent="0.25">
      <c r="A89" s="416"/>
      <c r="B89" s="222">
        <v>8.3299999999999999E-2</v>
      </c>
      <c r="C89" s="43"/>
      <c r="D89" s="222">
        <v>8.3299999999999999E-2</v>
      </c>
      <c r="E89" s="43"/>
      <c r="F89" s="246">
        <v>0.3</v>
      </c>
      <c r="G89" s="246"/>
      <c r="H89" s="222">
        <v>8.3299999999999999E-2</v>
      </c>
      <c r="I89" s="43"/>
    </row>
    <row r="90" spans="1:9" ht="80.25" customHeight="1" x14ac:dyDescent="0.25">
      <c r="A90" s="41" t="s">
        <v>235</v>
      </c>
      <c r="B90" s="421"/>
      <c r="C90" s="421"/>
      <c r="D90" s="421"/>
      <c r="E90" s="421"/>
      <c r="F90" s="421"/>
      <c r="G90" s="421"/>
      <c r="H90" s="421"/>
      <c r="I90" s="421"/>
    </row>
    <row r="91" spans="1:9" ht="43.9" customHeight="1" x14ac:dyDescent="0.25">
      <c r="A91" s="41" t="s">
        <v>238</v>
      </c>
      <c r="B91" s="419"/>
      <c r="C91" s="420"/>
      <c r="D91" s="419"/>
      <c r="E91" s="420"/>
      <c r="F91" s="571"/>
      <c r="G91" s="572"/>
      <c r="H91" s="419"/>
      <c r="I91" s="420"/>
    </row>
    <row r="92" spans="1:9" ht="24.95" customHeight="1" x14ac:dyDescent="0.25">
      <c r="A92" s="415" t="s">
        <v>178</v>
      </c>
      <c r="B92" s="88" t="s">
        <v>85</v>
      </c>
      <c r="C92" s="88" t="s">
        <v>87</v>
      </c>
      <c r="D92" s="88" t="s">
        <v>85</v>
      </c>
      <c r="E92" s="88" t="s">
        <v>87</v>
      </c>
      <c r="F92" s="248" t="s">
        <v>85</v>
      </c>
      <c r="G92" s="248" t="s">
        <v>87</v>
      </c>
      <c r="H92" s="88" t="s">
        <v>85</v>
      </c>
      <c r="I92" s="88" t="s">
        <v>87</v>
      </c>
    </row>
    <row r="93" spans="1:9" ht="24.95" customHeight="1" x14ac:dyDescent="0.25">
      <c r="A93" s="416"/>
      <c r="B93" s="222">
        <v>8.3400000000000002E-2</v>
      </c>
      <c r="C93" s="43"/>
      <c r="D93" s="222">
        <v>8.3400000000000002E-2</v>
      </c>
      <c r="E93" s="43"/>
      <c r="F93" s="246">
        <v>0</v>
      </c>
      <c r="G93" s="246"/>
      <c r="H93" s="222">
        <v>8.3400000000000002E-2</v>
      </c>
      <c r="I93" s="43"/>
    </row>
    <row r="94" spans="1:9" ht="66" customHeight="1" x14ac:dyDescent="0.25">
      <c r="A94" s="41" t="s">
        <v>235</v>
      </c>
      <c r="B94" s="421"/>
      <c r="C94" s="421"/>
      <c r="D94" s="421"/>
      <c r="E94" s="421"/>
      <c r="F94" s="421"/>
      <c r="G94" s="421"/>
      <c r="H94" s="421"/>
      <c r="I94" s="421"/>
    </row>
    <row r="95" spans="1:9" ht="42" customHeight="1" x14ac:dyDescent="0.25">
      <c r="A95" s="41" t="s">
        <v>238</v>
      </c>
      <c r="B95" s="419"/>
      <c r="C95" s="420"/>
      <c r="D95" s="419"/>
      <c r="E95" s="420"/>
      <c r="F95" s="571"/>
      <c r="G95" s="572"/>
      <c r="H95" s="419"/>
      <c r="I95" s="420"/>
    </row>
    <row r="96" spans="1:9" ht="24.95" customHeight="1" x14ac:dyDescent="0.25">
      <c r="A96" s="415" t="s">
        <v>179</v>
      </c>
      <c r="B96" s="88" t="s">
        <v>85</v>
      </c>
      <c r="C96" s="88" t="s">
        <v>87</v>
      </c>
      <c r="D96" s="88" t="s">
        <v>85</v>
      </c>
      <c r="E96" s="88" t="s">
        <v>87</v>
      </c>
      <c r="F96" s="248" t="s">
        <v>85</v>
      </c>
      <c r="G96" s="248" t="s">
        <v>87</v>
      </c>
      <c r="H96" s="88" t="s">
        <v>85</v>
      </c>
      <c r="I96" s="88" t="s">
        <v>87</v>
      </c>
    </row>
    <row r="97" spans="1:9" ht="24.95" customHeight="1" x14ac:dyDescent="0.25">
      <c r="A97" s="416"/>
      <c r="B97" s="222">
        <v>8.3299999999999999E-2</v>
      </c>
      <c r="C97" s="43"/>
      <c r="D97" s="222">
        <v>8.3299999999999999E-2</v>
      </c>
      <c r="E97" s="43"/>
      <c r="F97" s="246">
        <v>0</v>
      </c>
      <c r="G97" s="246"/>
      <c r="H97" s="222">
        <v>8.3299999999999999E-2</v>
      </c>
      <c r="I97" s="43"/>
    </row>
    <row r="98" spans="1:9" ht="63.6" customHeight="1" x14ac:dyDescent="0.25">
      <c r="A98" s="41" t="s">
        <v>235</v>
      </c>
      <c r="B98" s="421"/>
      <c r="C98" s="421"/>
      <c r="D98" s="421"/>
      <c r="E98" s="421"/>
      <c r="F98" s="421"/>
      <c r="G98" s="421"/>
      <c r="H98" s="421"/>
      <c r="I98" s="421"/>
    </row>
    <row r="99" spans="1:9" ht="41.45" customHeight="1" x14ac:dyDescent="0.25">
      <c r="A99" s="41" t="s">
        <v>238</v>
      </c>
      <c r="B99" s="419"/>
      <c r="C99" s="420"/>
      <c r="D99" s="419"/>
      <c r="E99" s="420"/>
      <c r="F99" s="571"/>
      <c r="G99" s="572"/>
      <c r="H99" s="419"/>
      <c r="I99" s="420"/>
    </row>
    <row r="100" spans="1:9" ht="24.95" customHeight="1" x14ac:dyDescent="0.25">
      <c r="A100" s="415" t="s">
        <v>181</v>
      </c>
      <c r="B100" s="88" t="s">
        <v>85</v>
      </c>
      <c r="C100" s="88" t="s">
        <v>87</v>
      </c>
      <c r="D100" s="88" t="s">
        <v>85</v>
      </c>
      <c r="E100" s="88" t="s">
        <v>87</v>
      </c>
      <c r="F100" s="248" t="s">
        <v>85</v>
      </c>
      <c r="G100" s="248" t="s">
        <v>87</v>
      </c>
      <c r="H100" s="88" t="s">
        <v>85</v>
      </c>
      <c r="I100" s="88" t="s">
        <v>87</v>
      </c>
    </row>
    <row r="101" spans="1:9" ht="24.95" customHeight="1" x14ac:dyDescent="0.25">
      <c r="A101" s="416"/>
      <c r="B101" s="222">
        <v>8.3299999999999999E-2</v>
      </c>
      <c r="C101" s="43"/>
      <c r="D101" s="222">
        <v>8.3299999999999999E-2</v>
      </c>
      <c r="E101" s="43"/>
      <c r="F101" s="246">
        <v>0.3</v>
      </c>
      <c r="G101" s="246"/>
      <c r="H101" s="222">
        <v>8.3299999999999999E-2</v>
      </c>
      <c r="I101" s="43"/>
    </row>
    <row r="102" spans="1:9" ht="63.6" customHeight="1" x14ac:dyDescent="0.25">
      <c r="A102" s="41" t="s">
        <v>235</v>
      </c>
      <c r="B102" s="421"/>
      <c r="C102" s="421"/>
      <c r="D102" s="421"/>
      <c r="E102" s="421"/>
      <c r="F102" s="421"/>
      <c r="G102" s="421"/>
      <c r="H102" s="421"/>
      <c r="I102" s="421"/>
    </row>
    <row r="103" spans="1:9" ht="45.6" customHeight="1" x14ac:dyDescent="0.25">
      <c r="A103" s="41" t="s">
        <v>238</v>
      </c>
      <c r="B103" s="419"/>
      <c r="C103" s="420"/>
      <c r="D103" s="419"/>
      <c r="E103" s="420"/>
      <c r="F103" s="571"/>
      <c r="G103" s="572"/>
      <c r="H103" s="419"/>
      <c r="I103" s="420"/>
    </row>
    <row r="104" spans="1:9" ht="24.95" customHeight="1" x14ac:dyDescent="0.25">
      <c r="A104" s="415" t="s">
        <v>182</v>
      </c>
      <c r="B104" s="88" t="s">
        <v>85</v>
      </c>
      <c r="C104" s="88" t="s">
        <v>87</v>
      </c>
      <c r="D104" s="88" t="s">
        <v>85</v>
      </c>
      <c r="E104" s="88" t="s">
        <v>87</v>
      </c>
      <c r="F104" s="248" t="s">
        <v>85</v>
      </c>
      <c r="G104" s="248" t="s">
        <v>87</v>
      </c>
      <c r="H104" s="88" t="s">
        <v>85</v>
      </c>
      <c r="I104" s="88" t="s">
        <v>87</v>
      </c>
    </row>
    <row r="105" spans="1:9" ht="24.95" customHeight="1" x14ac:dyDescent="0.25">
      <c r="A105" s="416"/>
      <c r="B105" s="222">
        <v>8.3400000000000002E-2</v>
      </c>
      <c r="C105" s="43"/>
      <c r="D105" s="222">
        <v>8.3400000000000002E-2</v>
      </c>
      <c r="E105" s="43"/>
      <c r="F105" s="246">
        <v>0</v>
      </c>
      <c r="G105" s="246"/>
      <c r="H105" s="222">
        <v>8.3400000000000002E-2</v>
      </c>
      <c r="I105" s="43"/>
    </row>
    <row r="106" spans="1:9" ht="60" customHeight="1" x14ac:dyDescent="0.25">
      <c r="A106" s="41" t="s">
        <v>235</v>
      </c>
      <c r="B106" s="421"/>
      <c r="C106" s="421"/>
      <c r="D106" s="421"/>
      <c r="E106" s="421"/>
      <c r="F106" s="421"/>
      <c r="G106" s="421"/>
      <c r="H106" s="421"/>
      <c r="I106" s="421"/>
    </row>
    <row r="107" spans="1:9" ht="46.15" customHeight="1" x14ac:dyDescent="0.25">
      <c r="A107" s="41" t="s">
        <v>238</v>
      </c>
      <c r="B107" s="419"/>
      <c r="C107" s="420"/>
      <c r="D107" s="419"/>
      <c r="E107" s="420"/>
      <c r="F107" s="571"/>
      <c r="G107" s="572"/>
      <c r="H107" s="419"/>
      <c r="I107" s="420"/>
    </row>
    <row r="108" spans="1:9" ht="24.95" customHeight="1" x14ac:dyDescent="0.25">
      <c r="A108" s="415" t="s">
        <v>183</v>
      </c>
      <c r="B108" s="88" t="s">
        <v>85</v>
      </c>
      <c r="C108" s="88" t="s">
        <v>87</v>
      </c>
      <c r="D108" s="88" t="s">
        <v>85</v>
      </c>
      <c r="E108" s="88" t="s">
        <v>87</v>
      </c>
      <c r="F108" s="248" t="s">
        <v>85</v>
      </c>
      <c r="G108" s="248" t="s">
        <v>87</v>
      </c>
      <c r="H108" s="88" t="s">
        <v>85</v>
      </c>
      <c r="I108" s="88" t="s">
        <v>87</v>
      </c>
    </row>
    <row r="109" spans="1:9" ht="24.95" customHeight="1" x14ac:dyDescent="0.25">
      <c r="A109" s="416"/>
      <c r="B109" s="222">
        <v>8.3299999999999999E-2</v>
      </c>
      <c r="C109" s="43"/>
      <c r="D109" s="222">
        <v>8.3299999999999999E-2</v>
      </c>
      <c r="E109" s="43"/>
      <c r="F109" s="246">
        <v>0</v>
      </c>
      <c r="G109" s="246"/>
      <c r="H109" s="222">
        <v>8.3299999999999999E-2</v>
      </c>
      <c r="I109" s="43"/>
    </row>
    <row r="110" spans="1:9" ht="80.25" customHeight="1" x14ac:dyDescent="0.25">
      <c r="A110" s="41" t="s">
        <v>235</v>
      </c>
      <c r="B110" s="421"/>
      <c r="C110" s="421"/>
      <c r="D110" s="421"/>
      <c r="E110" s="421"/>
      <c r="F110" s="421"/>
      <c r="G110" s="421"/>
      <c r="H110" s="421"/>
      <c r="I110" s="421"/>
    </row>
    <row r="111" spans="1:9" ht="46.15" customHeight="1" x14ac:dyDescent="0.25">
      <c r="A111" s="41" t="s">
        <v>238</v>
      </c>
      <c r="B111" s="419"/>
      <c r="C111" s="420"/>
      <c r="D111" s="419"/>
      <c r="E111" s="420"/>
      <c r="F111" s="571"/>
      <c r="G111" s="572"/>
      <c r="H111" s="419"/>
      <c r="I111" s="420"/>
    </row>
    <row r="112" spans="1:9" ht="24.95" customHeight="1" x14ac:dyDescent="0.25">
      <c r="A112" s="415" t="s">
        <v>184</v>
      </c>
      <c r="B112" s="88" t="s">
        <v>85</v>
      </c>
      <c r="C112" s="88" t="s">
        <v>87</v>
      </c>
      <c r="D112" s="88" t="s">
        <v>85</v>
      </c>
      <c r="E112" s="88" t="s">
        <v>87</v>
      </c>
      <c r="F112" s="248" t="s">
        <v>85</v>
      </c>
      <c r="G112" s="248" t="s">
        <v>87</v>
      </c>
      <c r="H112" s="88" t="s">
        <v>85</v>
      </c>
      <c r="I112" s="88" t="s">
        <v>87</v>
      </c>
    </row>
    <row r="113" spans="1:9" ht="24.95" customHeight="1" x14ac:dyDescent="0.25">
      <c r="A113" s="416"/>
      <c r="B113" s="222">
        <v>8.3299999999999999E-2</v>
      </c>
      <c r="C113" s="43"/>
      <c r="D113" s="222">
        <v>8.3299999999999999E-2</v>
      </c>
      <c r="E113" s="43"/>
      <c r="F113" s="246">
        <v>0</v>
      </c>
      <c r="G113" s="246"/>
      <c r="H113" s="222">
        <v>8.3299999999999999E-2</v>
      </c>
      <c r="I113" s="43"/>
    </row>
    <row r="114" spans="1:9" ht="72" customHeight="1" x14ac:dyDescent="0.25">
      <c r="A114" s="41" t="s">
        <v>235</v>
      </c>
      <c r="B114" s="519"/>
      <c r="C114" s="519"/>
      <c r="D114" s="519"/>
      <c r="E114" s="519"/>
      <c r="F114" s="519"/>
      <c r="G114" s="519"/>
      <c r="H114" s="519"/>
      <c r="I114" s="519"/>
    </row>
    <row r="115" spans="1:9" ht="37.9" customHeight="1" x14ac:dyDescent="0.25">
      <c r="A115" s="41" t="s">
        <v>238</v>
      </c>
      <c r="B115" s="419"/>
      <c r="C115" s="420"/>
      <c r="D115" s="419"/>
      <c r="E115" s="420"/>
      <c r="F115" s="419"/>
      <c r="G115" s="420"/>
      <c r="H115" s="419"/>
      <c r="I115" s="420"/>
    </row>
    <row r="116" spans="1:9" ht="16.5" x14ac:dyDescent="0.25">
      <c r="A116" s="42" t="s">
        <v>256</v>
      </c>
      <c r="B116" s="46">
        <f t="shared" ref="B116:I116" si="1">(B69+B73+B77+B81+B85+B89+B93+B97+B101+B105+B109+B113)</f>
        <v>1.0000000000000002</v>
      </c>
      <c r="C116" s="290">
        <f t="shared" si="1"/>
        <v>0.33340000000000003</v>
      </c>
      <c r="D116" s="46">
        <f t="shared" si="1"/>
        <v>1.0000000000000002</v>
      </c>
      <c r="E116" s="290">
        <f t="shared" si="1"/>
        <v>0.33340000000000003</v>
      </c>
      <c r="F116" s="46">
        <f t="shared" si="1"/>
        <v>1</v>
      </c>
      <c r="G116" s="46">
        <f t="shared" si="1"/>
        <v>0.39999999999999997</v>
      </c>
      <c r="H116" s="46">
        <f t="shared" si="1"/>
        <v>1.0000000000000002</v>
      </c>
      <c r="I116" s="46">
        <f t="shared" si="1"/>
        <v>0.33340000000000003</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C71" r:id="rId1" display="https://secretariadistritald-my.sharepoint.com/shared?id=%2Fsites%2FSeguimientoPlandeAccinProyectodeInversin8225%2FDocumentos%20compartidos%2F01%2E%20Enero%202026%2FActividad%2008%2FTarea%201%20%2D%20Realizar%20seguimiento%20a%20los%20planes%20institucionales&amp;listurl=https%3A%2F%2Fsecretariadistritald%2Esharepoint%2Ecom%2Fsites%2FSeguimientoPlandeAccinProyectodeInversin8225%2FDocumentos%20compartidos" xr:uid="{24E8AD70-F754-40EB-BE04-7023389B5FE6}"/>
    <hyperlink ref="H71:I71" r:id="rId2" display="https://secretariadistritald-my.sharepoint.com/shared?id=%2Fsites%2FSeguimientoPlandeAccinProyectodeInversin8225%2FDocumentos%20compartidos%2F01%2E%20Enero%202026%2FActividad%2008%2FTarea%204%20%2D%20Realizar%20seguimiento%20a%20los%20PI&amp;listurl=https%3A%2F%2Fsecretariadistritald%2Esharepoint%2Ecom%2Fsites%2FSeguimientoPlandeAccinProyectodeInversin8225%2FDocumentos%20compartidos" xr:uid="{3DD64FD2-0213-4DF5-94B2-9067D809276A}"/>
    <hyperlink ref="D71:E71" r:id="rId3" display="https://secretariadistritald-my.sharepoint.com/shared?id=%2Fsites%2FSeguimientoPlandeAccinProyectodeInversin8225%2FDocumentos%20compartidos%2F01%2E%20Enero%202026%2FActividad%2008%2FTarea%202%20%2D%20Seguimiento%20a%20las%20pol%C3%ADticas%20publicas&amp;listurl=https%3A%2F%2Fsecretariadistritald%2Esharepoint%2Ecom%2Fsites%2FSeguimientoPlandeAccinProyectodeInversin8225%2FDocumentos%20compartidos" xr:uid="{3BD1FEF3-BADD-47A0-BD54-6D310A2C0FD3}"/>
    <hyperlink ref="B75:C75" r:id="rId4" display="https://secretariadistritald-my.sharepoint.com/shared?id=%2Fsites%2FSeguimientoPlandeAccinProyectodeInversin8225%2FDocumentos%20compartidos%2F02%2E%20Febrero%202026%2FActividad%2008%2FTarea%201%20%2D%20Realizar%20seguimiento%20a%20los%20planes%20institucionales&amp;listurl=https%3A%2F%2Fsecretariadistritald%2Esharepoint%2Ecom%2Fsites%2FSeguimientoPlandeAccinProyectodeInversin8225%2FDocumentos%20compartidos" xr:uid="{5C229438-F161-49D3-8CEF-30627FF943C3}"/>
    <hyperlink ref="H75:I75" r:id="rId5" display="https://secretariadistritald-my.sharepoint.com/shared?id=%2Fsites%2FSeguimientoPlandeAccinProyectodeInversin8225%2FDocumentos%20compartidos%2F02%2E%20Febrero%202026%2FActividad%2008%2FTarea%204%20%2D%20Realizar%20seguimiento%20a%20los%20PI&amp;listurl=https%3A%2F%2Fsecretariadistritald%2Esharepoint%2Ecom%2Fsites%2FSeguimientoPlandeAccinProyectodeInversin8225%2FDocumentos%20compartidos&amp;viewid=d752019d%2D39d3%2D4d92%2D94c6%2D18fccd703545" xr:uid="{196F3907-3F47-4F9C-88B5-633E31F65885}"/>
    <hyperlink ref="D75:E75" r:id="rId6" display="https://secretariadistritald-my.sharepoint.com/shared?id=%2Fsites%2FSeguimientoPlandeAccinProyectodeInversin8225%2FDocumentos%20compartidos%2F02%2E%20Febrero%202026%2FActividad%2008%2FTarea%202%20%2D%20Seguimiento%20a%20las%20pol%C3%ADticas%20publicas&amp;listurl=https%3A%2F%2Fsecretariadistritald%2Esharepoint%2Ecom%2Fsites%2FSeguimientoPlandeAccinProyectodeInversin8225%2FDocumentos%20compartidos" xr:uid="{33ABB766-9D2A-44E7-8CD5-F885A9537509}"/>
    <hyperlink ref="B79:C79" r:id="rId7" display="https://secretariadistritald-my.sharepoint.com/shared?id=%2Fsites%2FSeguimientoPlandeAccinProyectodeInversin8225%2FDocumentos%20compartidos%2F03%2E%20Marzo%202026%2FActividad%2008%2FTarea%201%20%2D%20Realizar%20seguimiento%20a%20los%20planes%20institucionales&amp;listurl=https%3A%2F%2Fsecretariadistritald%2Esharepoint%2Ecom%2Fsites%2FSeguimientoPlandeAccinProyectodeInversin8225%2FDocumentos%20compartidos&amp;viewid=d752019d%2D39d3%2D4d92%2D94c6%2D18fccd703545" xr:uid="{70B67A28-D8BF-419F-B18A-06DC42A85A0A}"/>
    <hyperlink ref="D79:E79" r:id="rId8" display="https://secretariadistritald-my.sharepoint.com/shared?id=%2Fsites%2FSeguimientoPlandeAccinProyectodeInversin8225%2FDocumentos%20compartidos%2F03%2E%20Marzo%202026%2FActividad%2008%2FTarea%202%20%2D%20Seguimiento%20a%20las%20pol%C3%ADticas%20publicas&amp;listurl=https%3A%2F%2Fsecretariadistritald%2Esharepoint%2Ecom%2Fsites%2FSeguimientoPlandeAccinProyectodeInversin8225%2FDocumentos%20compartidos&amp;viewid=d752019d%2D39d3%2D4d92%2D94c6%2D18fccd703545" xr:uid="{D74DC6F7-C4E5-4BD1-9C75-F96713005F2C}"/>
    <hyperlink ref="F79:G79" r:id="rId9" display="https://secretariadistritald-my.sharepoint.com/shared?id=%2Fsites%2FSeguimientoPlandeAccinProyectodeInversin8225%2FDocumentos%20compartidos%2F03%2E%20Marzo%202026%2FActividad%2008%2FTarea%203%20%2D%20Crear%20tablero%20de%20control%20para%20el%20seguimiento%20de%20los%20PI&amp;listurl=https%3A%2F%2Fsecretariadistritald%2Esharepoint%2Ecom%2Fsites%2FSeguimientoPlandeAccinProyectodeInversin8225%2FDocumentos%20compartidos&amp;viewid=d752019d%2D39d3%2D4d92%2D94c6%2D18fccd703545" xr:uid="{F1E36236-D60F-488B-B310-239D141C3847}"/>
    <hyperlink ref="H79:I79" r:id="rId10" display="https://secretariadistritald-my.sharepoint.com/shared?id=%2Fsites%2FSeguimientoPlandeAccinProyectodeInversin8225%2FDocumentos%20compartidos%2F03%2E%20Marzo%202026%2FActividad%2008%2FTarea%204%20%2D%20Realizar%20seguimiento%20a%20los%20PI&amp;listurl=https%3A%2F%2Fsecretariadistritald%2Esharepoint%2Ecom%2Fsites%2FSeguimientoPlandeAccinProyectodeInversin8225%2FDocumentos%20compartidos&amp;viewid=d752019d%2D39d3%2D4d92%2D94c6%2D18fccd703545" xr:uid="{6064A1B9-0559-412C-B4E7-4397351463DF}"/>
    <hyperlink ref="B83:C83" r:id="rId11" display="https://secretariadistritald-my.sharepoint.com/shared?id=%2Fsites%2FSeguimientoPlandeAccinProyectodeInversin8225%2FDocumentos%20compartidos%2F04%2E%20Abril%202026%2FActividad%2008%2FTarea%201%20%2D%20Realizar%20seguimiento%20a%20los%20planes%20institucionales&amp;listurl=https%3A%2F%2Fsecretariadistritald%2Esharepoint%2Ecom%2Fsites%2FSeguimientoPlandeAccinProyectodeInversin8225%2FDocumentos%20compartidos&amp;viewid=d752019d%2D39d3%2D4d92%2D94c6%2D18fccd703545" xr:uid="{A0134D1C-FAC5-4161-9313-AB31F2D4FDB0}"/>
    <hyperlink ref="D83:E83" r:id="rId12" display="https://secretariadistritald-my.sharepoint.com/shared?id=%2Fsites%2FSeguimientoPlandeAccinProyectodeInversin8225%2FDocumentos%20compartidos%2F04%2E%20Abril%202026%2FActividad%2008%2FTarea%202%20%2D%20Seguimiento%20a%20las%20pol%C3%ADticas%20publicas&amp;listurl=https%3A%2F%2Fsecretariadistritald%2Esharepoint%2Ecom%2Fsites%2FSeguimientoPlandeAccinProyectodeInversin8225%2FDocumentos%20compartidos&amp;viewid=d752019d%2D39d3%2D4d92%2D94c6%2D18fccd703545" xr:uid="{088DCBF2-5F09-4C62-8F0D-CDC8C030DFF9}"/>
    <hyperlink ref="H83:I83" r:id="rId13" display="https://secretariadistritald-my.sharepoint.com/shared?id=%2Fsites%2FSeguimientoPlandeAccinProyectodeInversin8225%2FDocumentos%20compartidos%2F04%2E%20Abril%202026%2FActividad%2008%2FTarea%204%20%2D%20Realizar%20seguimiento%20a%20los%20PI&amp;listurl=https%3A%2F%2Fsecretariadistritald%2Esharepoint%2Ecom%2Fsites%2FSeguimientoPlandeAccinProyectodeInversin8225%2FDocumentos%20compartidos&amp;viewid=d752019d%2D39d3%2D4d92%2D94c6%2D18fccd703545" xr:uid="{B7DC68B9-E4D2-4686-9515-5DE47682BF45}"/>
  </hyperlinks>
  <pageMargins left="0" right="0" top="0" bottom="0" header="0.31496062992125984" footer="0.31496062992125984"/>
  <pageSetup scale="10" orientation="landscape" r:id="rId14"/>
  <ignoredErrors>
    <ignoredError sqref="N24:N29" emptyCellReference="1"/>
  </ignoredErrors>
  <drawing r:id="rId15"/>
  <legacyDrawing r:id="rId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B9AE32-8813-41A9-9DB5-CA0A84908C67}"/>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b623930c-95bc-4b85-ba58-04a06221faa3"/>
    <ds:schemaRef ds:uri="e3884154-7b4e-4764-a6ce-e6f78a69de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Instructivo</vt:lpstr>
      <vt:lpstr>ACTIVIDAD_1</vt:lpstr>
      <vt:lpstr>ACTIVIDAD_2</vt:lpstr>
      <vt:lpstr>ACTIVIDAD_3</vt:lpstr>
      <vt:lpstr>ACTIVIDAD_4</vt:lpstr>
      <vt:lpstr>ACTIVIDAD_5</vt:lpstr>
      <vt:lpstr>ACTIVIDAD_6</vt:lpstr>
      <vt:lpstr>ACTIVIDAD_7</vt:lpstr>
      <vt:lpstr>ACTIVIDAD_8</vt:lpstr>
      <vt:lpstr>META_PDD</vt:lpstr>
      <vt:lpstr>PRODUCTO_MGA</vt:lpstr>
      <vt:lpstr>PMR</vt:lpstr>
      <vt:lpstr>TERRITORIALIZACIÓN</vt:lpstr>
      <vt:lpstr>CONTROL DE CAMBIOS</vt:lpstr>
      <vt:lpstr>ACTIVIDAD_1!Área_de_impresión</vt:lpstr>
      <vt:lpstr>ACTIVIDAD_2!Área_de_impresión</vt:lpstr>
      <vt:lpstr>ACTIVIDAD_3!Área_de_impresión</vt:lpstr>
      <vt:lpstr>ACTIVIDAD_4!Área_de_impresión</vt:lpstr>
      <vt:lpstr>ACTIVIDAD_5!Área_de_impresión</vt:lpstr>
      <vt:lpstr>ACTIVIDAD_6!Área_de_impresión</vt:lpstr>
      <vt:lpstr>ACTIVIDAD_7!Área_de_impresión</vt:lpstr>
      <vt:lpstr>ACTIVIDAD_8!Área_de_impresión</vt:lpstr>
      <vt:lpstr>'CONTROL DE CAMBIOS'!Área_de_impresión</vt:lpstr>
      <vt:lpstr>Instructivo!Área_de_impresión</vt:lpstr>
      <vt:lpstr>META_PDD!Área_de_impresión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2026-05-20T19:15:35Z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