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2/SeguimientoPA/"/>
    </mc:Choice>
  </mc:AlternateContent>
  <xr:revisionPtr revIDLastSave="0" documentId="8_{ED4C9269-2A9B-4B04-BCDF-500AD0486386}" xr6:coauthVersionLast="47" xr6:coauthVersionMax="47" xr10:uidLastSave="{00000000-0000-0000-0000-000000000000}"/>
  <bookViews>
    <workbookView xWindow="-110" yWindow="-110" windowWidth="19420" windowHeight="10300" tabRatio="731" firstSheet="1" activeTab="6"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E29" i="49" l="1"/>
  <c r="N28" i="20"/>
  <c r="N29" i="20"/>
  <c r="D25" i="50"/>
  <c r="E25" i="50" s="1"/>
  <c r="C29" i="51" l="1"/>
  <c r="C29" i="50"/>
  <c r="C26" i="50"/>
  <c r="D29" i="50" l="1"/>
  <c r="E29" i="50" s="1"/>
  <c r="D26" i="50"/>
  <c r="E26" i="50" s="1"/>
  <c r="D29" i="51"/>
  <c r="E29" i="51" s="1"/>
  <c r="C29" i="20"/>
  <c r="E29" i="20" l="1"/>
  <c r="D29" i="20"/>
  <c r="C29" i="49"/>
  <c r="D29" i="49" l="1"/>
  <c r="C26" i="51"/>
  <c r="C25" i="51"/>
  <c r="C26" i="49"/>
  <c r="C25" i="49"/>
  <c r="C26" i="20"/>
  <c r="C25" i="20"/>
  <c r="D25" i="49" l="1"/>
  <c r="E25" i="49" s="1"/>
  <c r="D25" i="20"/>
  <c r="E25" i="20" s="1"/>
  <c r="D25" i="51"/>
  <c r="E25" i="51" s="1"/>
  <c r="D26" i="49"/>
  <c r="E26" i="49" s="1"/>
  <c r="D26" i="20"/>
  <c r="E26" i="20" s="1"/>
  <c r="D26" i="51"/>
  <c r="E26" i="51" s="1"/>
  <c r="K66" i="49"/>
  <c r="F26" i="38"/>
  <c r="I116" i="51" l="1"/>
  <c r="H116" i="51"/>
  <c r="G116" i="51"/>
  <c r="F116" i="51"/>
  <c r="E116" i="51"/>
  <c r="D116" i="51"/>
  <c r="C116" i="51"/>
  <c r="B116" i="51"/>
  <c r="B34" i="51"/>
  <c r="N29" i="51"/>
  <c r="N28" i="51"/>
  <c r="N27" i="51"/>
  <c r="N26" i="51"/>
  <c r="O26" i="51" s="1"/>
  <c r="N25" i="5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N26" i="49"/>
  <c r="N25" i="49"/>
  <c r="N24" i="49"/>
  <c r="O25" i="49" l="1"/>
  <c r="O28" i="51"/>
  <c r="O26" i="49"/>
  <c r="O25" i="51"/>
  <c r="O28" i="49"/>
  <c r="O28" i="50"/>
  <c r="O29" i="50"/>
  <c r="O26" i="50"/>
  <c r="O25" i="50"/>
  <c r="O29" i="49"/>
  <c r="O29" i="51"/>
  <c r="N27" i="20" l="1"/>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Maritza Angel Hernández</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E28" authorId="1" shapeId="0" xr:uid="{18AE6254-4A21-4964-975A-9AC92CDA23FA}">
      <text>
        <r>
          <rPr>
            <b/>
            <sz val="9"/>
            <color indexed="81"/>
            <rFont val="Tahoma"/>
            <family val="2"/>
          </rPr>
          <t>Maritza Angel Hernández:</t>
        </r>
        <r>
          <rPr>
            <sz val="9"/>
            <color indexed="81"/>
            <rFont val="Tahoma"/>
            <family val="2"/>
          </rPr>
          <t xml:space="preserve">
Saldo contrato 258-25. OPS.
Saldo contrato 1034-25, OPS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Maritza Angel Hernández</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E28" authorId="1" shapeId="0" xr:uid="{B25F637C-C02A-42DE-A4B3-8F78A174893B}">
      <text>
        <r>
          <rPr>
            <b/>
            <sz val="9"/>
            <color indexed="81"/>
            <rFont val="Tahoma"/>
            <family val="2"/>
          </rPr>
          <t>Maritza Angel Hernández:</t>
        </r>
        <r>
          <rPr>
            <sz val="9"/>
            <color indexed="81"/>
            <rFont val="Tahoma"/>
            <family val="2"/>
          </rPr>
          <t xml:space="preserve">
Liberación saldo contrato 258/25, OPS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<sst xmlns="http://schemas.openxmlformats.org/spreadsheetml/2006/main" count="2085" uniqueCount="472">
  <si>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</si>
  <si>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</si>
  <si>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</si>
  <si>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</si>
  <si>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</si>
  <si>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</si>
  <si>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</si>
  <si>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</si>
  <si>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</si>
  <si>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</si>
  <si>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</si>
  <si>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</si>
  <si>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</si>
  <si>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</si>
  <si>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</si>
  <si>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</si>
  <si>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</si>
  <si>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</si>
  <si>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</si>
  <si>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</si>
  <si>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</si>
  <si>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</si>
  <si>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</si>
  <si>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</si>
  <si>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</si>
  <si>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</si>
  <si>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</si>
  <si>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</si>
  <si>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</si>
  <si>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</si>
  <si>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</si>
  <si>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</si>
  <si>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</si>
  <si>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</si>
  <si>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</si>
  <si>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</si>
  <si>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</si>
  <si>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</si>
  <si>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</si>
  <si>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</si>
  <si>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</si>
  <si>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</si>
  <si>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</si>
  <si>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</si>
  <si>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</si>
  <si>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</si>
  <si>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</si>
  <si>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</si>
  <si>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</si>
  <si>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</si>
  <si>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</si>
  <si>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</si>
  <si>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</si>
  <si>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</si>
  <si>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</si>
  <si>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</si>
  <si>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</si>
  <si>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</si>
  <si>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</si>
  <si>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</si>
  <si>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</si>
  <si>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</si>
  <si>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</si>
  <si>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</si>
  <si>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</si>
  <si>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</si>
  <si>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</si>
  <si>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</si>
  <si>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</si>
  <si>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</si>
  <si>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</si>
  <si>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</si>
  <si>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</si>
  <si>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</si>
  <si>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</si>
  <si>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</si>
  <si>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</si>
  <si>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</si>
  <si>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</si>
  <si>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</si>
  <si>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</si>
  <si>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</si>
  <si>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</si>
  <si>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</si>
  <si>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</si>
  <si>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</si>
  <si>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</si>
  <si>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</si>
  <si>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</si>
  <si>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</si>
  <si>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</si>
  <si>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</si>
  <si>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</si>
  <si>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</si>
  <si>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</si>
  <si>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</si>
  <si>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</si>
  <si>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</si>
  <si>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</si>
  <si>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</si>
  <si>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</si>
  <si>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</si>
  <si>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</si>
  <si>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</si>
  <si>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</si>
  <si>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</si>
  <si>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</si>
  <si>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</si>
  <si>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</si>
  <si>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</si>
  <si>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</si>
  <si>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</si>
  <si>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</si>
  <si>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</si>
  <si>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</si>
  <si>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</si>
  <si>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</si>
  <si>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</si>
  <si>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</si>
  <si>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</si>
  <si>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</si>
  <si>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</si>
  <si>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</si>
  <si>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</si>
  <si>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</si>
  <si>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</si>
  <si>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</si>
  <si>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</si>
  <si>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</si>
  <si>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</si>
  <si>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</si>
  <si>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</si>
  <si>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</si>
  <si>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</si>
  <si>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</si>
  <si>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</si>
  <si>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</si>
  <si>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</si>
  <si>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</si>
  <si>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</si>
  <si>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</si>
  <si>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</si>
  <si>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</si>
  <si>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</si>
  <si>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</si>
  <si>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</si>
  <si>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</si>
  <si>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</si>
  <si>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</si>
  <si>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</si>
  <si>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</si>
  <si>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</si>
  <si>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</si>
  <si>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</si>
  <si>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</si>
  <si>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</si>
  <si>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</si>
  <si>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</si>
  <si>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</si>
  <si>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</si>
  <si>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</si>
  <si>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</si>
  <si>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</si>
  <si>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</si>
  <si>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</si>
  <si>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</si>
  <si>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</si>
  <si>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</si>
  <si>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</si>
  <si>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</si>
  <si>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</si>
  <si>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</si>
  <si>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</si>
  <si>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</si>
  <si>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</si>
  <si>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</si>
  <si>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</si>
  <si>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</si>
  <si>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</si>
  <si>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</si>
  <si>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</si>
  <si>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</si>
  <si>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</si>
  <si>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</si>
  <si>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</si>
  <si>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</si>
  <si>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</si>
  <si>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</si>
  <si>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</si>
  <si>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</si>
  <si>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</si>
  <si>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</si>
  <si>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</si>
  <si>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</si>
  <si>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</si>
  <si>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</si>
  <si>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</si>
  <si>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</si>
  <si>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</si>
  <si>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</si>
  <si>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</si>
  <si>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</si>
  <si>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</si>
  <si>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</si>
  <si>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</si>
  <si>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</si>
  <si>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</si>
  <si>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</si>
  <si>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</si>
  <si>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</si>
  <si>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</si>
  <si>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</si>
  <si>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</si>
  <si>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</si>
  <si>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</si>
  <si>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</si>
  <si>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</si>
  <si>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</si>
  <si>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</si>
  <si>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</si>
  <si>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</si>
  <si>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</si>
  <si>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</si>
  <si>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</si>
  <si>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</si>
  <si>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</si>
  <si>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</si>
  <si>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</si>
  <si>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</si>
  <si>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</si>
  <si>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</si>
  <si>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</si>
  <si>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</si>
  <si>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</si>
  <si>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</si>
  <si>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</si>
  <si>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</si>
  <si>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</si>
  <si>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</si>
  <si>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</si>
  <si>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</si>
  <si>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</si>
  <si>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</si>
  <si>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</si>
  <si>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</si>
  <si>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</si>
  <si>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</si>
  <si>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</si>
  <si>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</si>
  <si>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</si>
  <si>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</si>
  <si>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</si>
  <si>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</si>
  <si>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</si>
  <si>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</si>
  <si>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</si>
  <si>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</si>
  <si>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</si>
  <si>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</si>
  <si>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</si>
  <si>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</si>
  <si>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</si>
  <si>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</si>
  <si>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</si>
  <si>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</si>
  <si>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</si>
  <si>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</si>
  <si>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</si>
  <si>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</si>
  <si>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</si>
  <si>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</si>
  <si>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</si>
  <si>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</si>
  <si>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</si>
  <si>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</si>
  <si>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</si>
  <si>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</si>
  <si>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</si>
  <si>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</si>
  <si>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</si>
  <si>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</si>
  <si>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</si>
  <si>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</si>
  <si>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</si>
  <si>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</si>
  <si>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</si>
  <si>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</si>
  <si>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</si>
  <si>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</si>
  <si>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</si>
  <si>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</si>
  <si>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</si>
  <si>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</si>
  <si>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</si>
  <si>
    <t>Implementación de acciones afirmativas como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realizan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</si>
  <si>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No se presentan retrasos</t>
  </si>
  <si>
    <t xml:space="preserve">No se tienen programadas acciones para el mes de reporte. </t>
  </si>
  <si>
    <t>Con el fin de realizar espacios EMMA se realizó planeación y programación de las acciones a adelantar en el año 2026</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</si>
  <si>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realizan permanentemente jornadas de Educación Menstrual con niñas y adolescentes rurales y campesinas, negras/Afrocolombianas, migrantes, niñas y niños del sistema escolar que habitan en la diferentes localidades de Bogotá.</t>
  </si>
  <si>
    <t xml:space="preserve">No se presentan retrasos </t>
  </si>
  <si>
    <t xml:space="preserve">Con el objetivo de acompañar la mesa distrital de cuidado menstrual para el mes de enero se adelantó proceso contractual del equipo que liderará la estrategia y se avanzó en la programación de indicadores y metas del plan de acción 2026  </t>
  </si>
  <si>
    <t>Con el objetivo de implementar la estrategia distrital de cuidado menstrual para el mes de enero se adelantó proceso contractual del equipo que liderará la estrategia y se avanzó en la programación de indicadores y metas del plan de acción 2026</t>
  </si>
  <si>
    <t xml:space="preserve">Con el objetivo de implementar la estrategia distrital de cuidado menstrual para el mes de enero se  avanzó en la programación de indicadores y metas del plan de acción 2026  </t>
  </si>
  <si>
    <t>Con el fin de implementar la estrategia de formación en herramientas para el empoderamiento y las capacidades psicoemocionales, durante el mes de enero se avanaza con: 
1.	TRANSFERENCIAS DE CONOCIMIENTO: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 
2.	GESTION Y PLANEACIÓN (i) Se realiza se realiza 1 reunión de  articulación para planificación  de 1 espacio de transferencia  de conocimientos y 1 realización de curso Tejiendo redes orientada a servidores con la delegada de la política pública de salud mental, consumo de sustancias psicoactivas y del fenómeno de habitabilidad en calle para la localidad de Tunjuelito Sub Red sur- de SD Salud en este espacio queda pendiente confirmación de cronogramas</t>
  </si>
  <si>
    <t>https://secretariadistritald-my.sharepoint.com/:f:/g/personal/kforero_sdmujer_gov_co/IgASr5ustkTNQ63nqowa6iFdAXCoJG8S_lEwxrcd8GigwMo?e=xR7cIs</t>
  </si>
  <si>
    <t xml:space="preserve">Para el mes de enero no se tienen programadas acciones para la estrategia de educación flexible </t>
  </si>
  <si>
    <t>https://secretariadistritald-my.sharepoint.com/:b:/g/personal/kforero_sdmujer_gov_co/IQDnnovhpe56QZCZIGlOOHY0AQMuYF2AP0uwSTryjA5Op7w?e=E683XB</t>
  </si>
  <si>
    <t xml:space="preserve">Con el fin de realziar la sistematización y organización de una caja de herramientas, durante el mes de Enero se realizó evaluación del avance durante los años 2024 y 2025 y se organizó la programación de metas y plan de trabajo para la revisión de los documentos existentes en la caja. </t>
  </si>
  <si>
    <t xml:space="preserve">Durante el mes de enero se realizó planeación, organización y articulación de los procesos que se establecerán para la prestación de servicios durante 2026 y consolidación del plan de trabajo del equipo de lengua de señas </t>
  </si>
  <si>
    <t>https://secretariadistritald-my.sharepoint.com/:f:/g/personal/kforero_sdmujer_gov_co/IgDyqqPcTln4QL_7qVmhC8tMAU5lj2YMWkjZvDLvSQ0SZjU?e=cVKBdP</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</si>
  <si>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</si>
  <si>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Para el mes de enero no se tiene programación de espacios o actividades de trasnversalización  del enfoque diferencial  a demanda de entidades del  sector público y privado.</t>
  </si>
  <si>
    <t xml:space="preserve">Para el mes de enero no se tienen programadas actividades de asistencia técnica para la la incorporación del enfoque diferencial a los sectores de la Administración Distrital.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</si>
  <si>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durante el mes de enero se realizaron espacios de planeación, articulación y gestión para la realización de espacios de transversalización y prestación de servicios de lengua de señas, organizando el plan de trabajo y cronogramas para implementar durante el año 2026 </t>
  </si>
  <si>
    <t xml:space="preserve">Durante el mes de enero no se tiene previstas acciones para el desarrollo del plan de acción para la realización de eventos </t>
  </si>
  <si>
    <t xml:space="preserve">Para el mes de enero no se tiene previstas acciones para la construcción de fichas metodológicas </t>
  </si>
  <si>
    <t xml:space="preserve">Durante el mes de enero se realizó planeación, programación de actividades y articulación entre estrategias para la realización del plan de trabajo orientado a población LBT </t>
  </si>
  <si>
    <t xml:space="preserve">Durante el mes de enero se realizó planeación, programación de actividades y articulación entre estrategias para la realización del plan de trabajo orientado a población migrante y con discapacidad </t>
  </si>
  <si>
    <t xml:space="preserve">Con el objetivo de Implementar 1 estrategia de reconocimiento a la diversidad de las mujeres del Distrito Capital, para el mes de enero se realizó planeación, articulación entre estrategias y programación para la realización de acciones afirmativas. </t>
  </si>
  <si>
    <t xml:space="preserve">no se presentan retrasos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</si>
  <si>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</si>
  <si>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https://secretariadistritald-my.sharepoint.com/:f:/g/personal/kforero_sdmujer_gov_co/IgDyqqPcTln4QL_7qVmhC8tMAU5lj2YMWkjZvDLvSQ0SZjU?e=LhTCHp</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</si>
  <si>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</si>
  <si>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y que se encuentran en protección. </t>
  </si>
  <si>
    <t>https://secretariadistritald-my.sharepoint.com/:f:/g/personal/kforero_sdmujer_gov_co/IgASr5ustkTNQ63nqowa6iFdAXCoJG8S_lEwxrcd8GigwMo?e=BZsGP0</t>
  </si>
  <si>
    <t>https://secretariadistritald-my.sharepoint.com/:f:/g/personal/kforero_sdmujer_gov_co/IgDMLXe9vZZeSL9600Y8VlPYAUE300CsxNlE2eAliSCFzjk?e=ACxMyg</t>
  </si>
  <si>
    <t>https://secretariadistritald-my.sharepoint.com/:f:/g/personal/kforero_sdmujer_gov_co/IgBCANEm8SDpQ7dKZ0Lh3XI7AdARIIbFSFcyC6uqpBtEZAI?e=dywsW8</t>
  </si>
  <si>
    <t>https://secretariadistritald-my.sharepoint.com/:f:/g/personal/kforero_sdmujer_gov_co/IgBChEbArnDtQ5bSEpLgOfIVAaPVjIg4SKfMP1ndMe7cnB4?e=ILPWtH</t>
  </si>
  <si>
    <t>https://secretariadistritald-my.sharepoint.com/:b:/g/personal/kforero_sdmujer_gov_co/IQCBbn9qdfbNTYSxC-BxeztxAYjX9iQzPdK3HQy4_1E7CJU?e=wBM7GS</t>
  </si>
  <si>
    <t>https://secretariadistritald-my.sharepoint.com/:f:/g/personal/kforero_sdmujer_gov_co/IgDpqF_b0DxzQrHNKaZ5PX7zAdCWKRurNUHEfgJEjuzYhf4?e=dne4Z4</t>
  </si>
  <si>
    <t xml:space="preserve">Para el mes de Enero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</si>
  <si>
    <r>
      <t xml:space="preserve">Para el mes de Enero con el objetivo de dar cumplimiento a la meta plan de Desarrollo </t>
    </r>
    <r>
      <rPr>
        <i/>
        <sz val="11"/>
        <color theme="1"/>
        <rFont val="Arial"/>
        <family val="2"/>
      </rPr>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r>
    <r>
      <rPr>
        <sz val="11"/>
        <color theme="1"/>
        <rFont val="Arial"/>
        <family val="2"/>
      </rPr>
      <t xml:space="preserve">, </t>
    </r>
    <r>
      <rPr>
        <u/>
        <sz val="11"/>
        <color theme="1"/>
        <rFont val="Arial"/>
        <family val="2"/>
      </rPr>
      <t xml:space="preserve">se precisa que el proyecto 8222 contribuye directamente al desarrollo del 25% de ésta estrategia. </t>
    </r>
    <r>
      <rPr>
        <sz val="11"/>
        <color theme="1"/>
        <rFont val="Arial"/>
        <family val="2"/>
      </rPr>
      <t xml:space="preserve">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r>
  </si>
  <si>
    <r>
      <t xml:space="preserve">Con el fin de implementar la estrategia de formación en herramientas para el empoderamiento y las capacidades psicoemocionales, durante el mes de febrero se avanza con:
CURSOS VIRTUALES: Seguimiento a las participantes del curso Observo, Identifico y Protejo, identificando que en el mes de febrero </t>
    </r>
    <r>
      <rPr>
        <b/>
        <sz val="13"/>
        <color theme="1"/>
        <rFont val="Arial"/>
        <family val="2"/>
      </rPr>
      <t>se certificaron 4 personas</t>
    </r>
    <r>
      <rPr>
        <sz val="13"/>
        <color theme="1"/>
        <rFont val="Arial"/>
        <family val="2"/>
      </rPr>
      <t xml:space="preserve">, fortaleciendo sus conocimientos y competencias en el abordaje de temas relacionados con la prevención y atención de violencias contra la niñez y la adolescencia. 
ARTICULACIÓN: se realiza 1 reunión de  articulación de planificación para la realización de 1 espacio de transferencia  de conocimientos y 1 realización de curso Tejiendo redes servidores con  coordinadores de Centros Intégrate Suba, CAD 30 y Engativá, de igual manera se realiza una reunión de  articulación para planificación  de 1 espacio de transferencia  de conocimientos y 1 realización de curso Tejiendo redes servidores con  profesionales psicosociales de cárcel distrital , pendiente confirmación de cronogramas. </t>
    </r>
  </si>
  <si>
    <t>En el mes de febrero con el objetivo de Implementar la estrategia de Educación Flexible, se avanzó con la planeación y proceso precontractual orientado al patrocinio para la presentación de pruebas SABER-11_2026, y en este proceso se avanza con la  solicitud a diferentes organizaciones una cotización sobre el acompañamiento en las pruebas Saber-11, proyección del anexo técnico para la contratación del proveedor para las pruebas saber-11, remisión del glosario para el anexo técnico y ajuste a las observaciones realizadas por el área de contratación para la cotización en SECOP, adicionalmente se realizó ajuste al formulario de focalización de las 200 mujeres que presentaran las pruebas saber-11. 
Para Febrero también se logra avanzar en la focalización de cursos para el 2026 a realizar a través del convenio SENA- SdMujer.</t>
  </si>
  <si>
    <t xml:space="preserve">Con el objetivo de Acompañar y liderar la Mesa Distrital de Cuidado Menstrual Distrital, en el mes de febrero se realizó la primera mesa del año 2026 en la que se formuló el plan de acción para el año y se definieron las prioridades para cada entidad así: IDIPRON ampliará cobertura mediante recorridos territoriales y ajustará su modelo pedagógico hacia juventud-prevención; SD Mujer focalizará la garantía de derechos de personas menstruantes (énfasis en habitantes de calle), impulsará la formalización de la Mesa y exigirá rigurosidad técnica, mientras el componente jurídico hará seguimiento al decreto en revisión. SDIS priorizó la sistematización del monitoreo de la atención a mujeres, la actualización de la metodología EMAA y la transversalización en la Política de Habitabilidad en Calle; Sd SALUD fortalecerá el componente técnico con lineamientos para asegurar monitoreo y respuesta oportuna. Adicionalmente, SDIS socializó el rediseño del portafolio para habitabilidad en calle con base en el censo 2024, orientado a cerrar brechas oferta-demanda y estructurar el modelo en autocuidado, centros de acogida, hospedaje social y centros de inclusión; los hogares de paso migran a centros de acogida (mínimo 1 semana), se cierra comunidad de vida, se ajustan centros para mujeres y se implementan centros de alta permanencia cognitiva con 250 cupos.
Compromisos (i) Planificación recorrido y jornada: A modo de cierre y con el propósito de materializar los acuerdos alcanzados, se definió el cronograma de actividades proyectadas para el mes de marzo. (ii) El recorrido se realizará el 11 de marzo en la localidad de Suba; el punto de encuentro queda sujetos a confirmación y posterior socialización por parte de la Secretaría Distrital de Integración Social (SDIS). (iii) Posteriormente, se llevará a cabo una jornada de atención y oferta de servicios el 18 de marzo, cuyo despliegue tendrá lugar en el Parque Tercer Milenio. 
</t>
  </si>
  <si>
    <t>Para el mes de febrero con el objetivo de Realizar Espacios de Educación Menstrual para el Autocuidado y el Autoconocimiento EMAA, se realizó reunión de articulación con la referente María de la Subdirección de Aprovechamiento, con el objetivo de articular la realización de espacios EMAA con mujeres recicladoras ambientales, asimismo, lograr la articulación como se venía realizando en las jornadas distritales.</t>
  </si>
  <si>
    <t>Con el objetivo de Realizar Asistencia Técnica para la incorporación del enfoque diferencial a los sectores de la Administración Distrital, para el mes de febrero se  asistió a la reunión convocada por la Dirección de Derechos y Diseño de Política - DDDP para analizar la asistencia técnica brindada a los 15 sectores de la Administración Distrital durante la vigencia anterior, a fin de identificar logros, dificultades y necesidades frente a la transversalización de los enfoques de derechos humanos de las mujeres, género y poblacional-diferencial en la gestión de las entidades. Lo anterior, en cumplimiento de las actividades establecidas en el Procedimiento de Asistencia técnica para la transversalización de los enfoques de derechos humanos de las mujeres, de género y poblacional - diferencial en los sectores de la Administración Distrital. De otra parte, se avanzó en la concertación de acciones de sensibilización dirigidas al personal del Departamento Administrativo del Servicio Civil – DASCD, con la referente del Sector Gestión Pública de la DDDP. Asimismo, se hicieron dos reuniones, una con la referente para mujeres negras/afrocolombianas y otra con las referentes para mujeres lesbianas y bisexuales y mujeres trans, de la DED para definir las metodologías a trabajar en las sensibilizaciones con el DASCD, Adicionalmente,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</si>
  <si>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En febrero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El 16 de febrero se llevó a cabo el lanzamiento e inicio formal del “Taller Nivel 1”, y posteriormente se desarrollaron las primeras sesiones, centradas en la fundamentación de las temáticas propuestas con 27 formadoras de la Manzana del Cuidado.
2.	En el mes de febrero de 2026 se avanzó en la construcción técnica del documento correspondiente al Nivel II del Taller de Acercamiento a la Lengua de Señas Colombiana (LSC), garantizando la continuidad y coherencia del proceso formativo. De igual manera, se gestionó un espacio de articulación con mujeres Sordas, quienes aceptaron participar en jornadas de socialización dirigidas a las alumnas del segundo nivel. Este componente práctico tiene como propósito fortalecer las habilidades comunicativas y promover un aprendizaje más vivencial y significativo.
3.	Durante el mes de febrero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t>
  </si>
  <si>
    <t xml:space="preserve">En febrero con el objetivo de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El 11 de febrero se recibieron, por parte de María Camila Hincapié López —líder del podcast del semillero Soma LAB del Politécnico Grancolombiano—, las escaletas correspondientes a los cinco capítulos, las cuales fueron compartidas en una carpeta de OneDrive para su revisión y trabajo conjunto. En cuanto al estado de avance, se cuenta con las escaletas ajustadas de los capítulos 1 y 2, correspondientes a las categorías de Expresiones artísticas y Gastronomía, que habían sido previamente retroalimentadas en diciembre de 2025. Asimismo, se realizó la revisión de las escaletas de los capítulos 3, 4 y 5 —relacionados con Cuidado y estética, Rituales fúnebres y Cuidado—, sobre las cuales el 25 de febrero se incorporaron aportes y observaciones, quedando actualmente en proceso de ajuste. </t>
  </si>
  <si>
    <t xml:space="preserve">Durante el mes de febrero, desde la Dirección de Enfoque Diferencial se formuló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que se llevarán a cabo en el 2026,  identificando las acciones estratégicas orientadas a la planeación, articulación, gestión de apoyo, concertación con comunidades y grupos de interés y organización logística de 32 eventos programados. 
Adicionalmente, durante el mes se llevaron a cabo dos reuniones de articulación y planeación. La primera se realizó con las referentas de Enfoque Diferencial y las referentas de Acciones Afirmativas del Sistema Distrital de Cuidado, con el propósito de coordinar acciones y fortalecer el trabajo conjunto. La segunda reunión estuvo orientada a definir lineamientos, responsabilidades y la ruta de trabajo para la planeación, ejecución, seguimiento y cierre de las conmemoraciones y encuentros de Mujeres Indígenas 2026, estableciendo acuerdos clave para el desarrollo organizado y articulado de estas actividades. </t>
  </si>
  <si>
    <t xml:space="preserve">Durante el mes de febrero, con el fin de construir  fichas metodológicas para la realización de actividades de capacitación y sensibilización sobre el enfoque diferencial, se realizó una revisión de las metodologías trabajadas anteriormente, convocando a las referentes, con el fin de ajustar la propuesta previamente construida, incorporando las recomendaciones en invitando al trabajo colaborativo para la creación. De tal manera que se proyectan realizar 12 fichas para el año 2026. Así mismo,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t>
  </si>
  <si>
    <t>En el mes de febrero, con el objetivo de Implementar plan de trabajo para la realización de espacios, actividades y eventos orientados al reconocimiento y garantía de los derechos de las mujeres Lesbianas, bisexuales y trans, se avanza con: 
1.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y funcionarias a cargo.
2.	Reunión de articulación con SDIS con el fin de articular dos actividades de encuentro para mujeres LB, las cuales son la  celebración del día de la visibilidad lésbica y la apertura del Fiestón Lesbiarte en el marco del Festival por la Igualdad, con las cuales se busca visibilizar la contribución de las mujeres LB a la ciudad y fortalecer el proceso de la conmemoración LesBiarte.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Durante el encuentro se promovió la reflexión sobre estereotipos, prácticas excluyentes y retos institucionales, así como la identificación de acciones concretas para garantizar una atención respetuosa, libre de discriminación y coherente con la política pública LBT El espacio permitió fortalecer conocimientos técnicos del equipo participante y avanzar en la incorporación transversal del enfoque diferencial en los procesos de acompañamiento para la generación de ingresos y el cierre de brechas de acceso para mujeres Trans y personas con identidades de género diversas.</t>
  </si>
  <si>
    <t>Con el objetivo de ejecutar proyecto orientado al reconocimiento y garantía de los derechos de las mujeres con discapacidad y migrantes, para el mes de febrero se avanzó así: 
1.	Se realizó reunión para generar acciones de articulación entre los componentes de la Dirección de Enfoque Diferencial de la SD Mujer con los coordinadores de Centros Intégrate, quienes brindan una gran atención a población migrante, con el fin de establecer acuerdos de trabajo con la comunidad migrante para el año 2026 y facilitar espacios de conexión emocional con esta población. 
2.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3.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4.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5.	Se realizó una reunión de equipo orientada a fortalecer la gestión interna, la organización del trabajo y la articulación entre los componentes estratégicos. En este espacio se llevó a cabo una presentación y reconocimiento entre las integrantes, considerando la reciente vinculación de algunas profesionales, en donde se socializaron las acciones que viene desarrollando y el plan de acción correspondiente a su componente, lo que permitió identificar puntos de encuentro, posibles articulaciones y responsabilidades compartidas. Asimismo, se definieron estrategias de trabajo conjunto, con el fin de optimizar recursos, evitar duplicidades y fortalecer el enfoque integral de las acciones dirigidas a las mujeres con discapacidad.</t>
  </si>
  <si>
    <t xml:space="preserve">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a cargo.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7.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t>
  </si>
  <si>
    <t>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5.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6.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7.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</si>
  <si>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febrero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</si>
  <si>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 xml:space="preserve">Para el mes de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</si>
  <si>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 xml:space="preserve">Para el periodo acumulado de enero a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</si>
  <si>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https://secretariadistritald-my.sharepoint.com/:f:/g/personal/kforero_sdmujer_gov_co/IgAxLSq6fXGRTaXkEkbgyoUPAX1G1fono-3nhmJHRwSSN3Y?e=ecjzXX</t>
  </si>
  <si>
    <t>https://secretariadistritald-my.sharepoint.com/:f:/g/personal/kforero_sdmujer_gov_co/IgBKQSVKN_uwQbqdQtUGJmw2Af-zC1Srt4LUg9Vfr2WD2B0?e=pEj7eR</t>
  </si>
  <si>
    <t>https://secretariadistritald-my.sharepoint.com/:f:/g/personal/kforero_sdmujer_gov_co/IgCQhWj2wQ82Q6jKlyLheWyPAR69thQggtsmHPBLYBjT_9U?e=HeJLu3</t>
  </si>
  <si>
    <t>https://secretariadistritald-my.sharepoint.com/:f:/g/personal/kforero_sdmujer_gov_co/IgAv-IVIjyQxR5QB1oUUfR7JAe0AnQkawwtcSUl22INyaoA?e=erHuyn</t>
  </si>
  <si>
    <t>https://secretariadistritald-my.sharepoint.com/:f:/g/personal/kforero_sdmujer_gov_co/IgDwSDWEqMsVS5jvrKzFZiMBAW5nLbgCsjOHJR9vnS4_lik?e=KqPu5c</t>
  </si>
  <si>
    <t>https://secretariadistritald-my.sharepoint.com/:f:/g/personal/kforero_sdmujer_gov_co/IgDzUH4wGWfgQoJ5uY-Hu8CQAWds2WOmR8TJiYe7mJMTN-g?e=ydUJha</t>
  </si>
  <si>
    <t>https://secretariadistritald-my.sharepoint.com/:f:/g/personal/kforero_sdmujer_gov_co/IgCcfM8Hsd2ZT7-4g88JJoUTAbVAHhlBKi66e6GUqx4pPcQ?e=a9pFlE</t>
  </si>
  <si>
    <t>https://secretariadistritald-my.sharepoint.com/:f:/g/personal/kforero_sdmujer_gov_co/IgDKC82Wv1msR5xFtP2fb640ASFq4QWf4pBLsf2346h34bQ?e=VDBd76</t>
  </si>
  <si>
    <t>https://secretariadistritald-my.sharepoint.com/:f:/g/personal/kforero_sdmujer_gov_co/IgAzFD_DyjlgQZW6vRR0lqnpAVLTOgTmHrBpYZru3g4tHxw?e=el8m5W</t>
  </si>
  <si>
    <t>https://secretariadistritald-my.sharepoint.com/:f:/g/personal/kforero_sdmujer_gov_co/IgA_0Hd5xBLUQbnR2mR-RUwvAVerbqHl_aPTZcvIbYGjtxg?e=m3fY7l</t>
  </si>
  <si>
    <t>https://secretariadistritald-my.sharepoint.com/:f:/g/personal/kforero_sdmujer_gov_co/IgCeLqx62oTXQIg2LOR8SytNAcYvsYg8ZYP3JcBYXF0bZms?e=Uh8K4D</t>
  </si>
  <si>
    <t>https://secretariadistritald-my.sharepoint.com/:f:/g/personal/kforero_sdmujer_gov_co/IgBIeLXIpgLITb8-FLXwBZJ1AbjI29NQHL5mXHMRnFAKQ4Y?e=zPnmFm</t>
  </si>
  <si>
    <t>https://secretariadistritald-my.sharepoint.com/:f:/g/personal/kforero_sdmujer_gov_co/IgCajHzZ80qCRbIWQ3XqjsQrAQdQMuzHi7gJxklbr6TSaMc?e=3kRToi</t>
  </si>
  <si>
    <t>https://secretariadistritald-my.sharepoint.com/:f:/g/personal/kforero_sdmujer_gov_co/IgCFs9h4xZpARYxEfh1jkRbgAXoN0zgqyiSqNnUBjyYVqj0?e=23zJWf</t>
  </si>
  <si>
    <t>En el perido acumulado de enero a febrero, con el objetivo de Implementar 1 estrategia de asistencia técnica dirigidas a los Sectores de la Administración Distrital y al Sector Privado, para la incorporación del enfoque diferencial en los servicios, programas y estrategias dirigidas a mujeres,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</si>
  <si>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r>
      <t>Con el objetivo de implementar la estrategia de acciones afirmativas para el empoderamiento de las mujeres, en el mes de enero se realizó</t>
    </r>
    <r>
      <rPr>
        <b/>
        <sz val="13"/>
        <color theme="1"/>
        <rFont val="Arial"/>
        <family val="2"/>
      </rPr>
      <t xml:space="preserve"> 1 una jornada significativa con mujeres migrantes y refugiadas (19 mujeres) </t>
    </r>
    <r>
      <rPr>
        <sz val="13"/>
        <color theme="1"/>
        <rFont val="Arial"/>
        <family val="2"/>
      </rPr>
      <t xml:space="preserve">en donde se abordaron temas relacionados con el empoderamiento, proyecto de vida y emociones de las mujeres en el marco de la captura de Nicolas Maduro y las implicaciones para sus vidas. </t>
    </r>
  </si>
  <si>
    <r>
      <t xml:space="preserve">En el mes de febrero con el objetivo de Implementar la estrategia de acciones afirmativas para el empoderamiento de las mujeres, se avanzó con la realización de: 
1.	Se realizaron </t>
    </r>
    <r>
      <rPr>
        <b/>
        <sz val="13"/>
        <color theme="1"/>
        <rFont val="Arial"/>
        <family val="2"/>
      </rPr>
      <t>3 JORNADAS SIGNIFICATIVAS</t>
    </r>
    <r>
      <rPr>
        <sz val="13"/>
        <color theme="1"/>
        <rFont val="Arial"/>
        <family val="2"/>
      </rPr>
      <t xml:space="preserve"> </t>
    </r>
    <r>
      <rPr>
        <b/>
        <sz val="13"/>
        <color theme="1"/>
        <rFont val="Arial"/>
        <family val="2"/>
      </rPr>
      <t>con la participació de 74 mujeres</t>
    </r>
    <r>
      <rPr>
        <sz val="13"/>
        <color theme="1"/>
        <rFont val="Arial"/>
        <family val="2"/>
      </rPr>
      <t xml:space="preserve"> en sus diferencias y diversidad que van a participar en la construcción del mural de 10 marzo en el Salón Comunal de Suba Tibabuyes, así: (i) 14 de febrero. Temas escritura creativa, empoderamiento a través de la construcción línea gráfica del mural en el marco de la conmemoración del 8 de marzo (30 personas) (ii) 21 de febrero Casa de Todas Creación artística mural (35 personas) (iii) 28 de febrero Casa de Todas  Lectura creativa y construcción gráfica de sentires de las mujeres (35 personas)
</t>
    </r>
  </si>
  <si>
    <r>
      <t xml:space="preserve">Con el objetivo de implementar la estrategia de acciones afirmativas, para el fortalecimiento de capacidades psicoemocionales de las mujeres, para el mes de Enero, se realizan </t>
    </r>
    <r>
      <rPr>
        <b/>
        <sz val="12"/>
        <color theme="1"/>
        <rFont val="Arial"/>
        <family val="2"/>
      </rPr>
      <t>2 espacios de conexión emocional</t>
    </r>
    <r>
      <rPr>
        <sz val="12"/>
        <color theme="1"/>
        <rFont val="Arial"/>
        <family val="2"/>
      </rPr>
      <t xml:space="preserve"> </t>
    </r>
    <r>
      <rPr>
        <b/>
        <sz val="12"/>
        <color theme="1"/>
        <rFont val="Arial"/>
        <family val="2"/>
      </rPr>
      <t>ECE</t>
    </r>
    <r>
      <rPr>
        <sz val="12"/>
        <color theme="1"/>
        <rFont val="Arial"/>
        <family val="2"/>
      </rPr>
      <t xml:space="preserve"> </t>
    </r>
    <r>
      <rPr>
        <b/>
        <sz val="12"/>
        <color theme="1"/>
        <rFont val="Arial"/>
        <family val="2"/>
      </rPr>
      <t xml:space="preserve">con la participación de 26 mujeres, así: </t>
    </r>
    <r>
      <rPr>
        <sz val="12"/>
        <color theme="1"/>
        <rFont val="Arial"/>
        <family val="2"/>
      </rPr>
      <t xml:space="preserve">
(i) Un ECE con 19 Mujeres migrantes, refugiadas y retornadas A través de prácticas de escritura, musicales, sensoriales y relacionales, que buscan fortalecer la autorregulación emocional, la conexión con el cuerpo, el reconocimiento de las emociones y el fortalecimiento de los vínculos, promoviendo el disfrute, el gozo y el cuidado mutuo como elementos fundamentales para la convivencia y el bienestar individual y colectivo (ii) ECE con 7mujeres mayoras se abordó un primer acercamiento al enfoque de salud mental, autocuidado y cuidado mutuo, desde una perspectiva comunitaria, relacional y sensible a la etapa del ciclo vital de las participante. 
Adicionalmente, Se realiza  articulación con la  estrategia redes de cuidado comunitario de la subdirección para la vejez SDIS, para establecer acuerdos de trabajo con las mujeres mayores de  Bosa programando el inicio de 2 Escuelas AMARTE para realizar en el mes de febrero.</t>
    </r>
  </si>
  <si>
    <t>Actividades mediante las cuales se brinda acompañamiento, orientación y asesoramiento desde la Direccion de Enfoque Diferencial de la SDMujer a los 15 sectores de la Administración Distrital (incluyendo sus entidades adscritas y vinculadas), con el objetivo de generar, fortalecer y mejorar su comprensión y capacidades para la incorporación de los enfoques de derechos humanos de las mujeres, de género y poblacional-diferencial en sus competencias, planeación y gestión administrativa e institucional. Incluye la transferencia de conocimientos e insumos conceptuales, técnicos y metodológicos para que las políticas públicas, planes, programas, proyectos, estrategias y demás iniciativas y acciones de la Administración Distrital aporten a la garantía de los derechos humanos de las mujeres en sus diferencias y diversidad, al cierre de brechas de género y a la igualdad. Las actividades concretas de asistencia técnica a realizar durante cada vigencia dependen de las solicitudes, necesidades, particularidades y dinámicas de cada sector de la Administración Distrital.</t>
  </si>
  <si>
    <t>https://secretariadistritald-my.sharepoint.com/:f:/g/personal/kforero_sdmujer_gov_co/IgDKC82Wv1msR5xFtP2fb640ASFq4QWf4pBLsf2346h34bQ?e=4154hY</t>
  </si>
  <si>
    <t>En febrero con el objetivo de acompañar espacios y actividades para la transversalización del enfoque diferencial a demanda de entidades del sector público y privado, se avanzó en la definición de la ruta de trabajo relacionada con la creación de la metodología; no obstante, aún no se ha alcanzado la fase de implementación dentro del proceso. A pesar de ello, se adelantaron conversaciones con el Politécnico para explorar la posibilidad de desarrollar en estos espacios las jornadas de asistencia técnica, con el fin de ir gestionando escenarios propicios para su futura ejecución.</t>
  </si>
  <si>
    <t>https://secretariadistritald-my.sharepoint.com/:f:/g/personal/kforero_sdmujer_gov_co/IgDzZtU8un-tR7qO2sU4uYFWAQlElP1dwxq0lTzHUWgtTSU?e=wZvodb</t>
  </si>
  <si>
    <t>https://secretariadistritald-my.sharepoint.com/:f:/g/personal/kforero_sdmujer_gov_co/IgAyBNjleQoLQ53RPKaS2dqeAT_ClzBJLkihpx93OnRktv0?e=Kb0wWO</t>
  </si>
  <si>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t>
    </r>
    <r>
      <rPr>
        <b/>
        <sz val="11"/>
        <color theme="1"/>
        <rFont val="Arial"/>
        <family val="2"/>
      </rPr>
      <t>Se realizan 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</si>
  <si>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Se realizan </t>
    </r>
    <r>
      <rPr>
        <b/>
        <sz val="11"/>
        <color theme="1"/>
        <rFont val="Arial"/>
        <family val="2"/>
      </rPr>
      <t>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</si>
  <si>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febrero, así:
1.	Se realizaron </t>
    </r>
    <r>
      <rPr>
        <b/>
        <sz val="11"/>
        <color theme="1"/>
        <rFont val="Arial"/>
        <family val="2"/>
      </rPr>
      <t>3 JORNADAS SIGNIFICATIVAS con la participación de 74 mujeres</t>
    </r>
    <r>
      <rPr>
        <sz val="11"/>
        <color theme="1"/>
        <rFont val="Arial"/>
        <family val="2"/>
      </rPr>
      <t xml:space="preserve"> en sus diferencias y diversidad que van a participar en la construcción del mural de 10 marzo en el Salón Comunal de Suba Tibabuyes. 
2.	Se realizaron en total </t>
    </r>
    <r>
      <rPr>
        <b/>
        <sz val="11"/>
        <color theme="1"/>
        <rFont val="Arial"/>
        <family val="2"/>
      </rPr>
      <t>5 Escuelas AMARTE, con la participación de 148 mujeres en sus diferencias y diversidades</t>
    </r>
    <r>
      <rPr>
        <sz val="11"/>
        <color theme="1"/>
        <rFont val="Arial"/>
        <family val="2"/>
      </rPr>
      <t xml:space="preserve">, así: 3 escuelas con la participación de 72 mujeres en ASP y 2 escuelas con 76 mujeres mayoras.
3.	Se realizan </t>
    </r>
    <r>
      <rPr>
        <b/>
        <sz val="11"/>
        <color theme="1"/>
        <rFont val="Arial"/>
        <family val="2"/>
      </rPr>
      <t xml:space="preserve">3 Espacios de Conexión Emocional ECE con la participación de 85 mujeres </t>
    </r>
    <r>
      <rPr>
        <sz val="11"/>
        <color theme="1"/>
        <rFont val="Arial"/>
        <family val="2"/>
      </rPr>
      <t>en sus diferencias y diversidades 
4.	Seguimiento a las participantes del curso Observo, Identifico y Protejo, identificando que en el mes de febrero</t>
    </r>
    <r>
      <rPr>
        <b/>
        <sz val="11"/>
        <color theme="1"/>
        <rFont val="Arial"/>
        <family val="2"/>
      </rPr>
      <t xml:space="preserve"> se certificaron 4 personas</t>
    </r>
    <r>
      <rPr>
        <sz val="11"/>
        <color theme="1"/>
        <rFont val="Arial"/>
        <family val="2"/>
      </rPr>
      <t xml:space="preserve">
5.	Se realizaron en total</t>
    </r>
    <r>
      <rPr>
        <b/>
        <sz val="11"/>
        <color theme="1"/>
        <rFont val="Arial"/>
        <family val="2"/>
      </rPr>
      <t xml:space="preserve"> dos espacios de cualificación de equipos</t>
    </r>
    <r>
      <rPr>
        <sz val="11"/>
        <color theme="1"/>
        <rFont val="Arial"/>
        <family val="2"/>
      </rPr>
      <t xml:space="preserve">, transferencia metodológica y de conocimientos en educación menstrual  </t>
    </r>
    <r>
      <rPr>
        <b/>
        <sz val="11"/>
        <color theme="1"/>
        <rFont val="Arial"/>
        <family val="2"/>
      </rPr>
      <t>a 17 funcionarios, así</t>
    </r>
    <r>
      <rPr>
        <sz val="11"/>
        <color theme="1"/>
        <rFont val="Arial"/>
        <family val="2"/>
      </rPr>
      <t>: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</si>
  <si>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febrero, así:
1.	</t>
    </r>
    <r>
      <rPr>
        <b/>
        <sz val="11"/>
        <color theme="1"/>
        <rFont val="Arial"/>
        <family val="2"/>
      </rPr>
      <t>Se realizaron 4 JORNADAS SIGNIFICATIVAS con la participación de 93 mujeres</t>
    </r>
    <r>
      <rPr>
        <sz val="11"/>
        <color theme="1"/>
        <rFont val="Arial"/>
        <family val="2"/>
      </rPr>
      <t xml:space="preserve"> en sus diferencias y diversidad. 
2.	Se iniciaron en total </t>
    </r>
    <r>
      <rPr>
        <b/>
        <sz val="11"/>
        <color theme="1"/>
        <rFont val="Arial"/>
        <family val="2"/>
      </rPr>
      <t xml:space="preserve">5 Escuelas AMARTE, con la participación de 148 mujeres </t>
    </r>
    <r>
      <rPr>
        <sz val="11"/>
        <color theme="1"/>
        <rFont val="Arial"/>
        <family val="2"/>
      </rPr>
      <t xml:space="preserve">en sus diferencias y diversidades, así: 3 escuelas con la participación de 72 mujeres en ASP y 2 escuelas con 76 mujeres mayoras.
3.	</t>
    </r>
    <r>
      <rPr>
        <b/>
        <sz val="11"/>
        <color theme="1"/>
        <rFont val="Arial"/>
        <family val="2"/>
      </rPr>
      <t xml:space="preserve">Se realizan 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realizaron en total </t>
    </r>
    <r>
      <rPr>
        <b/>
        <sz val="11"/>
        <color theme="1"/>
        <rFont val="Arial"/>
        <family val="2"/>
      </rPr>
      <t>dos espacios de cualificación de equipos</t>
    </r>
    <r>
      <rPr>
        <sz val="11"/>
        <color theme="1"/>
        <rFont val="Arial"/>
        <family val="2"/>
      </rPr>
      <t>, transferencia metodológica y de conocimientos en educación menstrual,</t>
    </r>
    <r>
      <rPr>
        <b/>
        <sz val="11"/>
        <color theme="1"/>
        <rFont val="Arial"/>
        <family val="2"/>
      </rPr>
      <t xml:space="preserve"> a 17 funcionarios, así</t>
    </r>
    <r>
      <rPr>
        <sz val="11"/>
        <color theme="1"/>
        <rFont val="Arial"/>
        <family val="2"/>
      </rPr>
      <t xml:space="preserve">: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 
7.	Se realizó </t>
    </r>
    <r>
      <rPr>
        <b/>
        <sz val="11"/>
        <color theme="1"/>
        <rFont val="Arial"/>
        <family val="2"/>
      </rPr>
      <t xml:space="preserve">un espacio de transferencia de conocimiento con 9 profesionales </t>
    </r>
    <r>
      <rPr>
        <sz val="11"/>
        <color theme="1"/>
        <rFont val="Arial"/>
        <family val="2"/>
      </rPr>
      <t>de la Red de Empleo a personas con Discapacidad RECA. En donde se abordaron temas relacionados con la prevención de violencias basadas en género, reconocimiento de rutas de atención y empoderamiento femenino.</t>
    </r>
  </si>
  <si>
    <t xml:space="preserve">En el periodo acumulado de enero a febrero, con el fin de implementar la estrategia distrital de cuidado menstrual,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t>
  </si>
  <si>
    <t xml:space="preserve">Con el objetivo de implementar la estrategia distrital de cuidado menstrual para el mes de febrero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(ii) Cualificación en Cuidado menstrual Metodología EMAA (Educación Menstrual para el Autocuidado y Autoconocimiento) con la participación de 11 Contratistas profesionales de territorio que hacen parte de las acciones de la UAESP. </t>
  </si>
  <si>
    <r>
      <t xml:space="preserve">En febrero, con el objetivo de realizar espacios para la cualificación de equipos, transferencia metodológica y de conocimientos en educación menstrual, se realizaron en total </t>
    </r>
    <r>
      <rPr>
        <b/>
        <sz val="12"/>
        <color rgb="FF000000"/>
        <rFont val="Arial"/>
        <family val="2"/>
      </rPr>
      <t>dos espacios de cualificación</t>
    </r>
    <r>
      <rPr>
        <sz val="12"/>
        <color rgb="FF000000"/>
        <rFont val="Arial"/>
        <family val="2"/>
      </rPr>
      <t>, a 17 funcionarios así: (i) Calificación en Cuidado menstrual para mujeres en ASP con la participación de 6 Profesionales de casa de todas en atención a mujeres en ASP (ii) Culificación en Cuidado menstrual Metodología EMAA (Educación Menstrual para el Autocuidado y Autoconocimiento) con la participación de 11 Contratistas profesionales de territorio que hacen parte de las acciones de la UAESP</t>
    </r>
  </si>
  <si>
    <t xml:space="preserve">Con el fin de implementar la estrategia de formación en herramientas para el empoderamiento y las capacidades psicoemocionales, durante el mes de marzo se avanza con:
CURSOS VIRTUALES: Seguimiento a las participantes del curso disponibe en la plataforma virtual de la SdMujer: ¨Observo, Identifico y Protejo¨ para el que se certificaron 10 personas, fortaleciendo sus conocimientos y competencias en el abordaje de temas relacionados con la prevención y atención de violencias contra la niñez y la adolescencia.
CUALIFICACIÓN EQUIPOS PROFESIONALES: Se realizaron tres espacios de transferencia metodológica y de conocimientos en Empoderamiento y capacidades psicoemocionales a 51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t>
  </si>
  <si>
    <t>En el mes de marzo con el objetivo de Implementar la estrategia de acciones afirmativas para el empoderamiento de las mujeres, se avanzó con la realización de: 
1.	Se realizaron 10 Jornadas Significativas con la participación de 82 jóvenes de la Universidad Minuto de Dios, 71 mujeres en ASP, 23 indígenas emberá víctimas del conflicto y 32 niñas del colegio ciudadela educativa BOSA. 
2.	Se realizó un encuentro intergeneracional con la participación de 59 mujeres, en el salón comunal de Modelia, en el que se llevó a cabo la construcción colectiva de un mural que representó a mujeres en sus diferencias, diversidades y en distintos cursos de vida. Este espacio permitió el diálogo y el reconocimiento jóvenes, adultas y mayores, quienes, desde sus experiencias, saberes y trayectorias, aportaron a la resignificación de sus identidades y al fortalecimiento de sus procesos de empoderamiento. El ejercicio artístico no solo visibilizó la diversidad de realidades que atraviesan las mujeres, sino que también promovió la sororidad, el reconocimiento de derechos y la construcción de redes de apoyo, generando un impacto positivo en sus vidas al propiciar reflexiones sobre su valor, sus capacidades y su papel transformador en la comunidad. En el marco del avance de gestión y la preparación del evento, se destacan como hitos concretos las acciones de articulación interinstitucional adelantadas con entidades como Espacio Público e Integración Social, así como la vinculación de muralistas de Afromupaz, lo que permitió fortalecer el enfoque territorial, comunitario y diferencial de la actividad. Como logro significativo, se contó con la participación de personas provenientes de diversos sectores, incluyendo población LGBTI, personas con discapacidad y mujeres en distintos cursos de vida, garantizando así un espacio incluyente, representativo y acorde con los principios de diversidad y enfoque interseccional</t>
  </si>
  <si>
    <r>
      <t xml:space="preserve">En el mes de febrero con el objetivo de Implementar la estrategia de acciones afirmativas para el fortalecimiento de capacidades emocionales, se avanzó con la realización de: 
1.	Se iniciaron en total </t>
    </r>
    <r>
      <rPr>
        <b/>
        <sz val="13"/>
        <color theme="1"/>
        <rFont val="Arial"/>
        <family val="2"/>
      </rPr>
      <t>5 Escuelas AMARTE,</t>
    </r>
    <r>
      <rPr>
        <sz val="13"/>
        <color theme="1"/>
        <rFont val="Arial"/>
        <family val="2"/>
      </rPr>
      <t xml:space="preserve"> </t>
    </r>
    <r>
      <rPr>
        <b/>
        <sz val="13"/>
        <color theme="1"/>
        <rFont val="Arial"/>
        <family val="2"/>
      </rPr>
      <t>con la participación de 148 mujeres</t>
    </r>
    <r>
      <rPr>
        <sz val="13"/>
        <color theme="1"/>
        <rFont val="Arial"/>
        <family val="2"/>
      </rPr>
      <t>, realizados asi: 3 con la participación de 72 mujeres en ASP y 2 escuelas con 76 mujeres mayoras, en estas escuelas se han ha trabajado en liderazgo inspirador, violencias basadas en género, - identifico y gestiono mis emociones, toma de decisiones, comunicación asertiva, trabajo en equipo y resolución de conflictos:  así:  (i) escuela amarte mujeres mayores bosa la estación (ii) escuela amarte mujeres mayores bosa carbonel, (iii) escuela amarte mujeres en ASP en nuevo porvenir (iv) escuela amarte mujeres en asp en nuevo porvenir (v) escuela amarte mujeres en ASP estudio webcam alba 
2.	Se realizan</t>
    </r>
    <r>
      <rPr>
        <b/>
        <sz val="13"/>
        <color theme="1"/>
        <rFont val="Arial"/>
        <family val="2"/>
      </rPr>
      <t xml:space="preserve"> 3 Espacios de Conexión Emocional ECE</t>
    </r>
    <r>
      <rPr>
        <sz val="13"/>
        <color theme="1"/>
        <rFont val="Arial"/>
        <family val="2"/>
      </rPr>
      <t xml:space="preserve">, </t>
    </r>
    <r>
      <rPr>
        <b/>
        <sz val="13"/>
        <color theme="1"/>
        <rFont val="Arial"/>
        <family val="2"/>
      </rPr>
      <t>con la participación de 85 mujeres,</t>
    </r>
    <r>
      <rPr>
        <sz val="13"/>
        <color theme="1"/>
        <rFont val="Arial"/>
        <family val="2"/>
      </rPr>
      <t xml:space="preserve"> realizados así: 2 espacios interseccionales en el marco del mural 8M y un espacio con mujeres Trans en ASP.  (i) Febrero 14: ECE Interseccional: promoción del bienestar psicoemocional a través de la escritura creativa con la participación de 35 mujeres en sus diferencias y diversidad. (ii) Febrero 19: ECE con 25 Mujeres Trans en ASP:  se abordó espacio de conexión emocional de mujeres Trans en ASP y  madres Trans, del barrio Santa Fe que han visto afectado su bienestar emocional por las situaciones de seguridad y discriminación del sector. (iii) Febrero 21: ECE con la participación de 34 mujeres en dónde se abordó la promoción del bienestar psicoemocional a través de la pintura, el dibujo y la escultura en plastilina creativa  para realizar primer espacio de co – construcción en el marco del mural del 8m, con mujeres en sus diferencias y diversidad.  </t>
    </r>
  </si>
  <si>
    <t xml:space="preserve">En el mes de marzo con el objetivo de Implementar la estrategia de acciones afirmativas para el fortalecimiento de capacidades psicoemocionales, se avanzó, así: 
1.	Se realizó la última sesión y cierre de las 5 Escuelas AMARTE iniciadas en el mes anterior, con la certificación de 134 mujeres, en estas escuelas se han ha trabajado en liderazgo inspirador, violencias basadas en género, - identifico y gestiono mis emociones, toma de decisiones, comunicación asertiva, trabajo en equipo y resolución de conflictos: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2.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t>
  </si>
  <si>
    <t>En el mes de marzo con el objetivo de Implementar la estrategia de Educación Flexible, se avanzó con: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SENA: *Se realizo el seguimiento del convenio SENA-SD MUJER y a partir de ello, se hicieron las solicitudes respectivas para focalizar los cursos identificados por las diferentes referentas poblacionales de la DED, iniciando la convocatoria de las mujeres para organizar los grupos de dichos cursos focalizados. 
ATENEA: Se realiza gestión con Academia Atenea para realizar una metodología de cursos para las poblaciones de la DED y para realizar socialización la oferta a las mujeres que atiende Casa de Todas el 9 de Abril. 
CASA DE TODAS: Se llevan a cabo 3 sesiones del Plan emprendedoras - Curso manicure de forma articulada entre la estrategia Casa de todas y Masglo academia y Diseño de pieza informativa, se convocaron e inscribieron las estudiantes de ciclo V y ciclo VI de Casa de todas, así como otras ciudadanas graduadas en años anteriores y que cumplieron los requisitos para realizar la preinscripción.
OTROS CONVENIOS: Se inicio una conversación con la universidad Pedagógica para implementar un modelo de educación flexible para las poblaciones foco de la DED.</t>
  </si>
  <si>
    <r>
      <t>Con el objetivo de implementar 3 estrategias que contribuyan al reconocimiento y garantía de los  derechos de las mujeres en sus diferencias y diversidad, para el mes de Enero, se realizan</t>
    </r>
    <r>
      <rPr>
        <b/>
        <sz val="11"/>
        <color theme="1"/>
        <rFont val="Arial"/>
        <family val="2"/>
      </rPr>
      <t xml:space="preserve"> 2 espacios de conexión emocional con la participación de 26 mujeres</t>
    </r>
    <r>
      <rPr>
        <sz val="11"/>
        <color theme="1"/>
        <rFont val="Arial"/>
        <family val="2"/>
      </rPr>
      <t xml:space="preserve">, y </t>
    </r>
    <r>
      <rPr>
        <b/>
        <sz val="11"/>
        <color theme="1"/>
        <rFont val="Arial"/>
        <family val="2"/>
      </rPr>
      <t>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</si>
  <si>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3 estrategias que contribuyan al reconocimiento y garantía de los  derechos de las mujeres en sus diferencias y diversidad, para el mes de febrero, se avanza en: 
1.	Se realizaron </t>
    </r>
    <r>
      <rPr>
        <b/>
        <sz val="11"/>
        <color theme="1"/>
        <rFont val="Arial"/>
        <family val="2"/>
      </rPr>
      <t xml:space="preserve">3 JORNADAS SIGNIFICATIVAS con la participación de 74 mujeres </t>
    </r>
    <r>
      <rPr>
        <sz val="11"/>
        <color theme="1"/>
        <rFont val="Arial"/>
        <family val="2"/>
      </rPr>
      <t>en sus diferencias y diversidad que van a participar en la construcción del mural de 10 marzo en el Salón Comunal de Suba Tibabuyes. 
2.	Se realizaron en tota</t>
    </r>
    <r>
      <rPr>
        <b/>
        <sz val="11"/>
        <color theme="1"/>
        <rFont val="Arial"/>
        <family val="2"/>
      </rPr>
      <t xml:space="preserve">l 5 Escuelas AMARTE, con la participación de 148 mujeres </t>
    </r>
    <r>
      <rPr>
        <sz val="11"/>
        <color theme="1"/>
        <rFont val="Arial"/>
        <family val="2"/>
      </rPr>
      <t>en susdiferencias y diversidades, así: 3 escuelas con la participación de 72 mujeres en ASP y 2 escuelas con 76 mujeres mayoras.
3.	Se realizan</t>
    </r>
    <r>
      <rPr>
        <b/>
        <sz val="11"/>
        <color theme="1"/>
        <rFont val="Arial"/>
        <family val="2"/>
      </rPr>
      <t xml:space="preserve"> 3 Espacios de Conexión Emocional ECE con la participación de 85 mujeres</t>
    </r>
    <r>
      <rPr>
        <sz val="11"/>
        <color theme="1"/>
        <rFont val="Arial"/>
        <family val="2"/>
      </rPr>
      <t xml:space="preserve"> en sus diferencias y diversidades 
4.	Seguimiento a las participantes del curso Observo, Identifico y Protejo, identificando que en el mes de febrero</t>
    </r>
    <r>
      <rPr>
        <b/>
        <sz val="11"/>
        <color theme="1"/>
        <rFont val="Arial"/>
        <family val="2"/>
      </rPr>
      <t xml:space="preserve"> se certificaron 4 personas</t>
    </r>
  </si>
  <si>
    <r>
      <t>Con el objetivo de implementar 3 estrategias que contribuyan al reconocimiento y garantía de los  derechos de las mujeres en sus diferencias y diversidad, para el mes de febrero, se avanza en: 
1.	Se realizaron</t>
    </r>
    <r>
      <rPr>
        <b/>
        <sz val="11"/>
        <color theme="1"/>
        <rFont val="Arial"/>
        <family val="2"/>
      </rPr>
      <t xml:space="preserve"> 4 JORNADAS SIGNIFICATIVAS con la participación de 93 mujeres </t>
    </r>
    <r>
      <rPr>
        <sz val="11"/>
        <color theme="1"/>
        <rFont val="Arial"/>
        <family val="2"/>
      </rPr>
      <t>en sus diferencias y diversidad. 
2.	Se iniciaron en total</t>
    </r>
    <r>
      <rPr>
        <b/>
        <sz val="11"/>
        <color theme="1"/>
        <rFont val="Arial"/>
        <family val="2"/>
      </rPr>
      <t xml:space="preserve"> 5 Escuelas AMARTE, con la participación de 148 mujeres</t>
    </r>
    <r>
      <rPr>
        <sz val="11"/>
        <color theme="1"/>
        <rFont val="Arial"/>
        <family val="2"/>
      </rPr>
      <t xml:space="preserve"> en susdiferencias y diversidades, así: 3 escuelas con la participación de 72 mujeres en ASP y 2 escuelas con 76 mujeres mayoras. 
3.	Se realizan </t>
    </r>
    <r>
      <rPr>
        <b/>
        <sz val="11"/>
        <color theme="1"/>
        <rFont val="Arial"/>
        <family val="2"/>
      </rPr>
      <t xml:space="preserve">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realizó un espacio de</t>
    </r>
    <r>
      <rPr>
        <b/>
        <sz val="11"/>
        <color theme="1"/>
        <rFont val="Arial"/>
        <family val="2"/>
      </rPr>
      <t xml:space="preserve"> transferencia de conocimiento con 9 profesionales</t>
    </r>
    <r>
      <rPr>
        <sz val="11"/>
        <color theme="1"/>
        <rFont val="Arial"/>
        <family val="2"/>
      </rPr>
      <t xml:space="preserve"> de la Red de Empleo a personas con Discapacidad RECA. </t>
    </r>
  </si>
  <si>
    <t xml:space="preserve">En marzo con el objetivo de Acompañar y liderar la Mesa Distrital de Cuidado Menstrual Distrital, desarrollando el plan de acción acordado y articulando las acciones programadas, se avanza con: 
1.	MESA DISTRITAL: Se realizó la segunda mesa Distrital del año 2026 en donde se socializaron las acciones territoriales durante el recorrido y jornada Distrital dirigidas a mujeres habitantes de calle o en riesgo de estarlo en Suba y se abordó la articulación interinstitucional, los casos priorizados para seguimiento y la importancia de consolidar esta información para la entrega del informe en el marco del Acuerdo 883. Compromisos: Entrega de los insumos por las entidades de SDIS-SDS-IDIPRON, para la elaboración del informe por parte de SDMUJER. Recorrido en la localidad de Puente Aranda. Se agenda próxima mesa distrital de cuidado menstrual 22 de abril y seguimiento por parte de SDIS y SDS en los casos de las mujeres en habitabilidad en calle según el recorrido o jornada.
2.	JORNADAS POR LA DIGNIDAD MENSTRUAL: Se realizó una jornada en el Parque tercer milenio- Localidad Santafé, participan las entidades de IDIPRON, SDIS, SDS, SdMUJER en el marco del cumplimiento del  Acuerdo 883.  Como resultado se atienden por parte de la SDMUJER 13 mujeres, promoviendo la dignidad menstrual, el reconocimiento de derechos menstruales, la atención integral de las personas menstruantes en habitabilidad en calle o en riesgo de estarlo. 
3.	RECORRIDOS: Se realizó un recorrido en la localidad de Suba como acción territorial de sensibilización, orientación y acercamiento a la oferta institucional, que contribuyan a garantizar los derechos menstruales, reconocer la dignidad humana y brindar atención integral a las personas menstruantes, Durante el recorrido se realizó el abordaje a 14 personas menstruantes de las cuales: 3 de ellas, pertenecen a la población afrocolombiana. </t>
  </si>
  <si>
    <t xml:space="preserve">Para el mes de marzo con el objetivo de Realizar Espacios de Educación Menstrual para el Autocuidado y el Autoconocimiento EMAA,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Durante el espacio se abordaron los derechos menstruales, los imaginarios sociales frente a la menstruación, la anatomía y fisiología del ciclo menstrual, y los elementos de gestión menstrual. </t>
  </si>
  <si>
    <t>En marzo, con el objetivo de realizar espacios para la cualificación de equipos, transferencia metodológica y de conocimientos en educación menstrual, se avanza con la realización de 3 espacios dirigidos a 62 profesionales, así: (i) espacio de cualificación al equipo de la secretaria de salud de la zona rural  en cuidado menstrual mediante la metodología EMAA (Educación Menstrual para el Autocuidado y el Autoconocimiento), con el propósito de fortalecer las capacidades conceptuales, pedagógicas y metodológicas de los equipos territoriales que hacen parte de la Estrategia de Cuidado Menstrual, con 17 participantes. (ii) En articulación con la Secretaría Distrital del Hábitat, este espacio virtual tuvo como propósito fortalecer las capacidades conceptuales, pedagógicas y metodológicas de los, con el fin de consolidar procesos de réplica y multiplicación de la información en los territorios, con la participación de 32 profesionales. (iii) 13 Profesionales contratistas de IDIPRON componente de salud.</t>
  </si>
  <si>
    <t>Con el objetivo de implementar la estrategia distrital de cuidado menstrual para el mes de marzo se realizó la segunda Mesa Distrital de Cuidado Menstrual Distrital del año 2026 y de acuerdo con la planeación, se avanzó con: 
1.	JORNADAS POR LA DIGNIDAD MENSTRUAL: Se realizó una jornada en el Parque tercer milenio- Localidad Santafé, participan las entidades de IDIPRON, SDIS, SDS, SdMUJER en el marco del cumplimiento del Acuerdo 883.  Como resultado se atienden por parte de la SdMUJER 13 mujeres. 
2.	RECORRIDOS: Se realizó un recorrido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3 espacios de cualificación de equipos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</si>
  <si>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 xml:space="preserve">En el periodo acumulado de enero a marzo, con el fin de implementar la estrategia distrital de cuidado menstrual, se realizó la segunda Mesa Distrital de Cuidado Menstrual Distrital del año 2026 y de acuerdo con la planeación, se avanzó con: 
1.	JORNADAS POR LA DIGNIDAD MENSTRUAL: Se realizó una jornada en el Parque tercer milenio- Localidad Santafé, participan las entidades de IDIPRON, SDIS, SDS, SdMUJER en el marco del cumplimiento del Acuerdo 883.  Como resultado se atienden por parte de la SdMUJER 13 mujeres. 
2.	RECORRIDOS: Se realizó un recorrido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 </t>
  </si>
  <si>
    <t>Con el objetivo de Realizar Asistencia Técnica para la incorporación del enfoque diferencial a los sectores de la Administración Distrital, para el mes de marzo se adelantaron las siguientes acciones: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Sector Gestión Pública: Se avanzó en coordinar las sensibilizaciones dirigidas al personal del Departamento Administrativo del Servicio Civil – DASCD con las referentes poblacionales de la DED; se definieron posibles fechas de realización de las sensibilizaciones, quedando para el 7 de mayo la de “Equipos con pertenencia: prácticas cotidianas para incluir el enfoque diferencial e interseccional en los ambientes laborales” y para el 4 de junio la de “Talento humano diverso e inclusivo: de la norma a la práctica. Sesgos, microagresiones y respeto a las personas LGBTIQ+ en el trabajo”. 
3.	Se hicieron revisiones a las metodologías mediante reunión con la referente de mujeres negras/afrocolombianas de la DED y mediante correo enviado a las referentes de mujeres lesbianas y bisexuales y mujeres trans con los aportes y observaciones a la metodología enviada por ellas. 
4.	Se acompaño la gestión para identificar prioridades, estrategias para el fortalecimiento de acciones formativas, acciones articuladas de asistencia técnica y en definir la metodología para las jornadas de sensibilización dirigidas a las entidades del sector ambiente, educación, jurídica, integración social, hábitat, mujer, enfocadas en la incorporación de los enfoques de derechos humanos de las mujeres, género y poblacional diferencial.</t>
  </si>
  <si>
    <t>En marzo con el objetivo de sistematizar y organizar una caja de herramientas de las estrategias de la Dirección de Enfoque Diferencial, que aporten a la incorporación del enfoque diferencial en los sectores de la Administración Distrital y el sector privado, se avanzó con: 
•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	Envío de los ajustes a la propuesta metodológica que permitirá recoger insumos sobre los conceptos específicos de la comunidad palenquera, así mismo se realizaron dos reuniones virtuales, una con el equipo de la DED con el fin de socializar el cronograma y plan de trabajo 2026, en el marco del producto lineamiento de la atención diferencial con enfoque étnico palenquero y la segunda con la comunidad para presentar el plan de trabajo y cronograma.</t>
  </si>
  <si>
    <t>En marzo con el objetivo de acompañar espacios y actividades para la transversalización del enfoque diferencial a demanda de entidades del sector público y privado, se avanzó con la realización de dos espacios así:  
(i) Proceso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(ii)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En conjunto, estas acciones reflejan un avance acumulado que combina formación técnica, sensibilización y transformación cultural, impactando tanto en niveles operativos como administrativos, y contribuyendo a la consolidación de entornos institucionales más inclusivos.</t>
  </si>
  <si>
    <t>En marzo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CURSO LENGUA DE SEÑAS: Finalización del curso para formadoras de las manzanas de cuidado iniciado en el mes anterior, incluyendo la verificación de objetivos alcanzados y entrega de resultados, 22 participantes certificadas  aprobaron satisfactoriamente el Nivel 1. 
2.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3.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Adicionalmente, se incluyeron definiciones clave para la comprensión del documento, se inició la identificación de los tipos de servicio y se establecieron de manera preliminar las responsabilidades para el cumplimiento e implementación del protocolo. Este avance corresponde a una primera versión construida por las referentes, la cual quedó pendiente de revisión y ajustes.</t>
  </si>
  <si>
    <t xml:space="preserve">Durante el mes de marzo, con el fin de construir fichas metodológicas para la realización de actividades de capacitación y sensibilización sobre el enfoque diferencial, se avanzó en construir 5 fichas con material que contenga recursos pedagógicos y recomendaciones para el trabajo con mujeres en sus diferencias y diversidades, logrando: 
1.	TALLER ANTIRRACISMO APLICADO. SISTEMAS DE OPRESIÓN E INTERSECCIONALIDAD: borrador de la presentación en PowerPoint para el taller, contemplando su uso en modalidad virtual y su adaptación frente a la presencialidad, tal como se describe en la metodología. Asimismo, se realizó una reunión con las referentes de mujeres negras y afrocolombianas y de mujeres víctimas del conflicto, con el fin de dialogar sobre avances, inquietudes y propuestas en torno a la metodología de trabajo en antirracismo, promoviendo una reflexión y construcción colectiva de posibles enfoques y ajustes.
2.	AJUSTES RAZONABLES PARA GARANTIZAR EL DERECHO AL TRABAJO DE MUJERES EN SUS DIFERENCIAS Y DIVERSIDADES CON ENFASIS EN DISCAPACIDAD: se recibió la primera versión de la metodología sobre ajustes razonables para el acceso al trabajo, titulada “Entre barreras y oportunidades: taller de acercamiento para el acceso al trabajo de mujeres con discapacidad”. Se realizaron correcciones que fueron incorporadas por las referentes y posteriormente entregadas. Actualmente, el documento está pendiente de revisión para definir el espacio de aplicación de la metodología. 
3.	ORIENTACIONES SEXUALES E IDENTIDADES DE GÉNERO: Durante este periodo, las referentes de mujeres lesbianas, bisexuales y trans elaboraron y finalizaron la metodología sobre orientaciones sexuales e identidades de género. Esta fue implementada en un espacio práctico, a partir del cual se identificaron ajustes para fortalecer su aplicación en escenarios virtuales. Actualmente, se solicitó el formato de evaluación y se espera que, con los ajustes realizados, la metodología pueda ser aplicada en su versión final.
4.	SENSIBILIZACIÓN E INTRODUCCIÓN A LA LENGUA DE SEÑAS COLOMBIANA BÁSICO Y LA CULTURA SORDA: Durante este periodo se realizó seguimiento a la metodología, solicitando avances, la incorporación de reflexiones sobre su carácter de sensibilización y la entrega del documento final. En respuesta, la referente para mujeres sordas envió la metodología con correcciones y ajustes, la cual se encuentra pendiente de revisión.
5.	RECOMENDACIONES PARA LA ATENCIÓN A MUJERES VÍCTIMAS DEL CONFLICTO CON ENFOQUE DE GÉNERO Y DIFERENCIAL: Durante este periodo se realizó seguimiento y solicitud de la metodología a las referentes para mujeres víctimas, enfatizando la inclusión de elementos clave como el significado de ser mujer víctima del conflicto, el enfoque de género y el enfoque diferencial. Como resultado, se recibió el borrador titulado “Recomendaciones para la atención a mujeres víctimas”, indicando que en el siguiente mes se avanzará en la construcción de la versión final.
6.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t>
  </si>
  <si>
    <t>Para el mes de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8.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9.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10.	Se realizó el segundo encuentro mensual de mujeres Sordas, en el que se abordaron diferentes puntos de interés para ellas, relacionados con lo ofertado por la DED. Este espacio es un momento para resolver inquietudes, brindar información y recopilar intereses de las asistentes. 11.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t>
  </si>
  <si>
    <t>Para el periodo acumulado de enero a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realizó la revisión y aportes para la incorporación de los enfoques de género y poblacional – diferencial en el PVE - Programa de Vigilancia Epidemiológica en Riesgo Psicosocial 2026 de la Secretaría Distrital de la Mujer, por solicitud de la Dirección de Talento Humano.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9.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10.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11.	Se realizó el segundo encuentro mensual de mujeres Sordas, en el que se abordaron diferentes puntos de interés para ellas, relacionados con lo ofertado por la DED. Este espacio es un momento para resolver inquietudes, brindar información y recopilar intereses de las asistentes. 12.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13.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14.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15.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</si>
  <si>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marzo avanza así: 
1.	CURSOS VIRTUALES: Seguimiento a las participantes del curso disponible en la plataforma virtual de la SdMujer: ¨Observo, Identifico y Protejo¨ para el periodo acumulado se certificaron 14 personas. 2.	CUALIFICACIÓN EQUIPOS PROFESIONALES: Se realizaron cuatro espacios de transferencia metodológica y de conocimientos en Empoderamiento y capacidades psicoemocionales a 60 funcionarias y funcionarios públicos. 3.	Se realizaron 14 Jornadas Significativas con la participación de 301 mujeres así: 82 jóvenes de la Universidad Minuto de Dios, 71 mujeres en ASP, 23 indígenas emberá víctimas del conflicto y 32 niñas del colegio ciudadela educativa BOSA, 74 mujeres adultas en sus diferencias y diversidades y 19 mujeres migrantes.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Espacios de Conexión Emocional ECE, con la participación de 230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EMAA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t>
  </si>
  <si>
    <t>https://secretariadistritald-my.sharepoint.com/:f:/g/personal/kforero_sdmujer_gov_co/IgC0Tx-BnWbsRpY5oRxXCvY_ARQon-qik5MtLtSNRr1Nt2M?e=FswxwJ</t>
  </si>
  <si>
    <t>https://secretariadistritald-my.sharepoint.com/:f:/g/personal/kforero_sdmujer_gov_co/IgDVhpO_2U6IRKH8hRO0eZWtAZfONDLSj3XB-PexkY8BM4U?e=H3m5in</t>
  </si>
  <si>
    <t>https://secretariadistritald-my.sharepoint.com/:f:/g/personal/kforero_sdmujer_gov_co/IgCFGTSd-EdDRZ2dfis_W1cUAR1HvDJxj_Wyq254NGI6uHQ?e=uGFdeE</t>
  </si>
  <si>
    <t>https://secretariadistritald-my.sharepoint.com/:f:/g/personal/kforero_sdmujer_gov_co/IgBBG144JIWuS6dz3MnI6ijtAet0vGr-YaVQK1L_PMN0Srw?e=KI1zIy</t>
  </si>
  <si>
    <t>https://secretariadistritald-my.sharepoint.com/:f:/g/personal/kforero_sdmujer_gov_co/IgAJLvYNwlWzQJyGJfUVyMnFAdV_IgvIqfWtTdK7hNyBvA8?e=JR2yyd</t>
  </si>
  <si>
    <t>https://secretariadistritald-my.sharepoint.com/:f:/g/personal/kforero_sdmujer_gov_co/IgA5Mexf-zOBRp798YM74CnKAbkYwHDkBVlTCeVzofMfCRU?e=Wo2HFD</t>
  </si>
  <si>
    <t>https://secretariadistritald-my.sharepoint.com/:f:/g/personal/kforero_sdmujer_gov_co/IgB_Fp_3iPX1TZ-E2LVTSzL4AQtnYJfPrLdOIU4QatqF1Og?e=JHudKD</t>
  </si>
  <si>
    <t>https://secretariadistritald-my.sharepoint.com/:f:/g/personal/kforero_sdmujer_gov_co/IgAANX106ToYSp3d53s1AXWwATyFkaJvItBUqFKAAr5eOu4?e=gvSyqk</t>
  </si>
  <si>
    <t>https://secretariadistritald-my.sharepoint.com/:f:/g/personal/kforero_sdmujer_gov_co/IgA_0Hd5xBLUQbnR2mR-RUwvAVerbqHl_aPTZcvIbYGjtxg?e=iJNNhB</t>
  </si>
  <si>
    <t>https://secretariadistritald-my.sharepoint.com/:f:/g/personal/kforero_sdmujer_gov_co/IgBIeLXIpgLITb8-FLXwBZJ1AbjI29NQHL5mXHMRnFAKQ4Y?e=57gaxN</t>
  </si>
  <si>
    <t>https://secretariadistritald-my.sharepoint.com/:f:/g/personal/kforero_sdmujer_gov_co/IgDihYi4AFu8Q4taANJimo3nAY6KVAl_-DmUdNrVwMmtyOY?e=jNkjRU</t>
  </si>
  <si>
    <t>https://secretariadistritald-my.sharepoint.com/:f:/g/personal/kforero_sdmujer_gov_co/IgAFX4vBx3lhSKq7URPqdZJXAUhXmVQ4JuZbxT-jTqsBIps?e=jOukCq</t>
  </si>
  <si>
    <r>
      <t xml:space="preserve">Con el objetivo de implementar 3 estrategias que contribuyan al reconocimiento y garantía de los derechos de las mujeres en sus diferencias y diversidad, para el mes de marzo, se avanza en:
1.	</t>
    </r>
    <r>
      <rPr>
        <b/>
        <sz val="12"/>
        <color theme="1"/>
        <rFont val="Arial"/>
        <family val="2"/>
      </rPr>
      <t>CURSOS VIRTUALES:</t>
    </r>
    <r>
      <rPr>
        <sz val="12"/>
        <color theme="1"/>
        <rFont val="Arial"/>
        <family val="2"/>
      </rPr>
      <t xml:space="preserve"> Seguimiento a las participantes del curso disponible en la plataforma virtual de la SdMujer: </t>
    </r>
    <r>
      <rPr>
        <b/>
        <sz val="12"/>
        <color theme="1"/>
        <rFont val="Arial"/>
        <family val="2"/>
      </rPr>
      <t>¨Observo, Identifico y Protejo¨ para el cual en marzo se certificaron 10 personas.</t>
    </r>
    <r>
      <rPr>
        <sz val="12"/>
        <color theme="1"/>
        <rFont val="Arial"/>
        <family val="2"/>
      </rPr>
      <t xml:space="preserve">
2.	</t>
    </r>
    <r>
      <rPr>
        <b/>
        <sz val="12"/>
        <color theme="1"/>
        <rFont val="Arial"/>
        <family val="2"/>
      </rPr>
      <t>CUALIFICACIÓN EQUIPOS PROFESIONALES: Se realizaron tres espacios</t>
    </r>
    <r>
      <rPr>
        <sz val="12"/>
        <color theme="1"/>
        <rFont val="Arial"/>
        <family val="2"/>
      </rPr>
      <t xml:space="preserve"> de transferencia metodológica y de conocimientos en Empoderamiento y capacidades psicoemocionales a </t>
    </r>
    <r>
      <rPr>
        <b/>
        <sz val="12"/>
        <color theme="1"/>
        <rFont val="Arial"/>
        <family val="2"/>
      </rPr>
      <t xml:space="preserve">51 funcionarias y funcionarios </t>
    </r>
    <r>
      <rPr>
        <sz val="12"/>
        <color theme="1"/>
        <rFont val="Arial"/>
        <family val="2"/>
      </rPr>
      <t xml:space="preserve">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3.	Se realizaron </t>
    </r>
    <r>
      <rPr>
        <b/>
        <sz val="12"/>
        <color theme="1"/>
        <rFont val="Arial"/>
        <family val="2"/>
      </rPr>
      <t xml:space="preserve">10 Jornadas Significativas con la participación de 82 jóvenes de la Universidad Minuto de Dios, 71 mujeres en ASP, 23 indígenas emberá víctimas del conflicto y 32 niñas del colegio ciudadela educativa BOSA. </t>
    </r>
    <r>
      <rPr>
        <sz val="12"/>
        <color theme="1"/>
        <rFont val="Arial"/>
        <family val="2"/>
      </rPr>
      <t xml:space="preserve">
4.	Se realizó </t>
    </r>
    <r>
      <rPr>
        <b/>
        <sz val="12"/>
        <color theme="1"/>
        <rFont val="Arial"/>
        <family val="2"/>
      </rPr>
      <t>un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t>
    </r>
    <r>
      <rPr>
        <b/>
        <sz val="12"/>
        <color theme="1"/>
        <rFont val="Arial"/>
        <family val="2"/>
      </rPr>
      <t>Se realizó la última sesión y cierre de las 5 Escuelas AMARTE iniciadas en el mes anterior, con la certificación de 134 mujere</t>
    </r>
    <r>
      <rPr>
        <sz val="12"/>
        <color theme="1"/>
        <rFont val="Arial"/>
        <family val="2"/>
      </rPr>
      <t xml:space="preserv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t>
    </r>
    <r>
      <rPr>
        <b/>
        <sz val="12"/>
        <color theme="1"/>
        <rFont val="Arial"/>
        <family val="2"/>
      </rPr>
      <t>4 Espacios de Conexión Emocional ECE, con la participación de 110 mujeres</t>
    </r>
    <r>
      <rPr>
        <sz val="12"/>
        <color theme="1"/>
        <rFont val="Arial"/>
        <family val="2"/>
      </rPr>
      <t xml:space="preserve">,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t>
    </r>
  </si>
  <si>
    <r>
      <t xml:space="preserve">Con el objetivo de implementar 3 estrategias que contribuyan al reconocimiento y garantía de los  derechos de las mujeres en sus diferencias y diversidad, para el mes de Enero,se realizan </t>
    </r>
    <r>
      <rPr>
        <b/>
        <sz val="11"/>
        <color theme="1"/>
        <rFont val="Arial"/>
        <family val="2"/>
      </rPr>
      <t>2 espacios de conexión emocional con la participación de 26 mujeres, 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t>
    </r>
    <r>
      <rPr>
        <b/>
        <sz val="11"/>
        <color theme="1"/>
        <rFont val="Arial"/>
        <family val="2"/>
      </rPr>
      <t>n espacio de transferencia de conocimiento con 9 profesionales</t>
    </r>
    <r>
      <rPr>
        <sz val="11"/>
        <color theme="1"/>
        <rFont val="Arial"/>
        <family val="2"/>
      </rPr>
      <t xml:space="preserve"> de la Red de Empleo a personas con Discapacidad RECA. En donde se abordaron temas relacionados con la prevención de violencias basadas en género, reconocimiento de rutas de atención y empoderamiento femenino</t>
    </r>
  </si>
  <si>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</si>
  <si>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A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9.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</si>
  <si>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https://secretariadistritald-my.sharepoint.com/:f:/g/personal/kforero_sdmujer_gov_co/IgBnljS78llPQqWBAqFwj4FoAbUTvtlh9g1h7X4Lt5_HtOU?e=ez1I4H</t>
  </si>
  <si>
    <t>https://secretariadistritald-my.sharepoint.com/:f:/g/personal/kforero_sdmujer_gov_co/IgCXTVr2XD2kRJpin7ulAODVAXgX7lEUQ1yVOfAXs_T52Yg?e=mfFxVr</t>
  </si>
  <si>
    <t>Con el fin de Implementar 1 estrategia de reconocimiento de la diversidad de las mujeres del Distrito Capital, en el periodo acumulado de enero a marzo, se logró:
1.	Durante el mes de marzo se avanzó en adelantar las acciones estratégicas orientadas a la planeación, articulación, gestión de apoyo, concertación con comunidades y grupos de interés y organización logística de 9 eventos y conmemoraciones, para lo que se realizaron reuniones de concertación con lideres, referentas y representación de raizales, mueres indígenas, mujeres negras y afrocolombianas, víctimas, migrantes, festival lesbiarte y trans-incidencias, muiscas y con discapacidad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4.	Se realizó el segundo encuentro mensual de mujeres Sordas, en el que se abordaron diferentes puntos de interés para ellas, relacionados con lo ofertado por la DED. Este espacio es un momento para resolver inquietudes, brindar información y recopilar intereses de las asistentes.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
7.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8.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t>
  </si>
  <si>
    <t>Con el fin de Implementar 1 estrategia de reconocimiento de la diversidad de las mujeres del Distrito Capital, en el mes de marzo, se logró:
1.	Durante el mes de marzo se avanzó en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Se sostiene reunión con entidades para apoyar en la articulación de una ida a salitre mágico y una galería viva en el marco de la conmemoración descrita, para lo cual se realizan reuniones de articulación, así como la solicitud de brief de comunicaciones.
4.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5.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6.	Se realizó el segundo encuentro mensual de mujeres Sordas, en el que se abordaron diferentes puntos de interés para ellas,  relacionados con lo ofertado por la DED. Este espacio es un momento para resolver inquietudes, brindar información y  recopilar intereses de las asistentes.
7.	Reunión Virtual con lideres migrantes y referentes de mujeres migrantes, refugiadas y retornadas, orientada a establecer acuerdos de trabajo para el año 2026, fortalecer las articulaciones conjuntas y promover la construcción colectiva de propuestas; todo ello en búsqueda de una integración activa de las mujeres migrantes, garantizando su participación efectiva en los procesos.
8.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9.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</si>
  <si>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Durante el mes de marzo se avanzó en la gestión y avance del Plan de Acción para la gestión, alistamiento y realización de 32 eventos conmemorativos, talleres, encuentros diferenciales y actividades para la transformación de imaginarios, estereotipos racistas y de discriminación, dirigidos a la ciudadanía y a las mujeres en sus diferencias y diversidades que se llevarán a cabo en el 2026, avanzando con:
1.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t>
  </si>
  <si>
    <t>https://secretariadistritald-my.sharepoint.com/:f:/g/personal/kforero_sdmujer_gov_co/IgCvdkCOienoTKtFpEWqnJB2AfTP8lVCqG5r6bkf4YFx3FE?e=24HxKX</t>
  </si>
  <si>
    <t>En el mes de marzo, con el objetivo de Implementar plan de trabajo para la realización de espacios, actividades y eventos orientados al reconocimiento y garantía de los derechos de las mujeres Lesbianas, bisexuales y trans, se avanza con: 
1.	Se sostiene reunión con entidades para apoyar en la articulación de una ida a salitre mágico y una galería viva en el marco de la conmemoración LB, para lo cual se realizan reuniones de articulación, así como la solicitud de brief de comunicaciones.
2.	Se realiza la gestión y articulación para la realización de un espacio de asistencia técnica con el DASC, con esto se consolida la guía metodología y se realiza la presentación a usar. Del mismo modo, se realiza reunión para realizar una asistencia técnica a los enlaces SOFIA de la Secretaría de la Mujer, para fortalecer temas de enfoque diferencial de mujeres LBT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t>
  </si>
  <si>
    <t>https://secretariadistritald-my.sharepoint.com/:f:/g/personal/kforero_sdmujer_gov_co/IgDFsKUBKWkiTZMTCiVOnf-PAVo-S29qAv1zftK6MTuEEXE?e=ktQLzx</t>
  </si>
  <si>
    <t>https://secretariadistritald-my.sharepoint.com/:f:/g/personal/kforero_sdmujer_gov_co/IgDjPTNnXSKzTYTQkkaXu6dpAdvzU_ngwQg31_l3sHcf1rg?e=BG41u9</t>
  </si>
  <si>
    <r>
      <t>Con el objetivo de implementar 3 estrategias que contribuyan al reconocimiento y garantía de los derechos de las mujeres en sus diferencias y diversidad, para el periodo acumulado de enero a marzo, se avanza en:
1.	CURSOS VIRTUALES: Seguimiento a las participantes del curso disponible en la plataforma virtual de la SdMujer: ¨</t>
    </r>
    <r>
      <rPr>
        <b/>
        <sz val="12"/>
        <color theme="1"/>
        <rFont val="Arial"/>
        <family val="2"/>
      </rPr>
      <t>Observo, Identifico y Protejo¨ para el periodo acumulado se certificaron 14 personas.</t>
    </r>
    <r>
      <rPr>
        <sz val="12"/>
        <color theme="1"/>
        <rFont val="Arial"/>
        <family val="2"/>
      </rPr>
      <t xml:space="preserve">
2.	CUALIFICACIÓN EQUIPOS PROFESIONALES: Se realizaron </t>
    </r>
    <r>
      <rPr>
        <b/>
        <sz val="12"/>
        <color theme="1"/>
        <rFont val="Arial"/>
        <family val="2"/>
      </rPr>
      <t>cuatro espacios</t>
    </r>
    <r>
      <rPr>
        <sz val="12"/>
        <color theme="1"/>
        <rFont val="Arial"/>
        <family val="2"/>
      </rPr>
      <t xml:space="preserve"> de transferencia metodológica y de conocimientos en Empoderamiento y capacidades psicoemocionales a </t>
    </r>
    <r>
      <rPr>
        <b/>
        <sz val="12"/>
        <color theme="1"/>
        <rFont val="Arial"/>
        <family val="2"/>
      </rPr>
      <t>60</t>
    </r>
    <r>
      <rPr>
        <sz val="12"/>
        <color theme="1"/>
        <rFont val="Arial"/>
        <family val="2"/>
      </rPr>
      <t xml:space="preserve">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(iv) transferencia empoderamiento a 9 profesionales psicosociales RECA. 
3.	Se realizaron 1</t>
    </r>
    <r>
      <rPr>
        <b/>
        <sz val="12"/>
        <color theme="1"/>
        <rFont val="Arial"/>
        <family val="2"/>
      </rPr>
      <t>4 Jornadas Significativas con la participación de 301 mujeres</t>
    </r>
    <r>
      <rPr>
        <sz val="12"/>
        <color theme="1"/>
        <rFont val="Arial"/>
        <family val="2"/>
      </rPr>
      <t xml:space="preserve"> así: 82 jóvenes de la Universidad Minuto de Dios, 71 mujeres en ASP, 23 indígenas emberá víctimas del conflicto y 32 niñas del colegio ciudadela educativa BOSA, 74 mujeres adultas en sus diferencias y diversidades y 19 mujeres migrantes. 
4.	Se realizó u</t>
    </r>
    <r>
      <rPr>
        <b/>
        <sz val="12"/>
        <color theme="1"/>
        <rFont val="Arial"/>
        <family val="2"/>
      </rPr>
      <t>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t>
    </r>
    <r>
      <rPr>
        <b/>
        <sz val="12"/>
        <color theme="1"/>
        <rFont val="Arial"/>
        <family val="2"/>
      </rPr>
      <t>cierre de las 5 Escuelas AMARTE iniciadas en el mes anterior, con la certificación de 134 mujeres</t>
    </r>
    <r>
      <rPr>
        <sz val="12"/>
        <color theme="1"/>
        <rFont val="Arial"/>
        <family val="2"/>
      </rPr>
      <t xml:space="preserve">,: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t>
    </r>
    <r>
      <rPr>
        <b/>
        <sz val="12"/>
        <color theme="1"/>
        <rFont val="Arial"/>
        <family val="2"/>
      </rPr>
      <t>Espacios de Conexión Emocional ECE, con la participación de 221</t>
    </r>
    <r>
      <rPr>
        <sz val="12"/>
        <color theme="1"/>
        <rFont val="Arial"/>
        <family val="2"/>
      </rPr>
      <t xml:space="preserve">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se abordó un primer acercamiento al enfoque de salud mental, autocuidado y cuidado mutuo, desde una perspectiva comunitaria, relacional y sensible a la etapa del ciclo vital de las participante.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CASA DE TODAS: Se llevan a cabo 3 sesiones del Plan emprendedoras - Curso manicure de forma articulada entre la estrategia Casa de todas y Masglo academia. </t>
    </r>
  </si>
  <si>
    <t xml:space="preserve">Implementar la ESTRATEGIA  de ACCIONES AFIRMATIVAS PARA EL FORTALECIMIENTO DE CAPACIDADES EMOCIONALES DE LAS MUJERES a través de la realización de de encuentros con las mujeres en  Espacios de Conexión Emocional  y  Escuelas de Educación Emocional AMAR-TE, como acciones orientadas a  la visibilización y transformación de las prácticas de discriminación que afectan a las mujeres en sus diferencias y diversidades.  </t>
  </si>
  <si>
    <t>Con el objetivo de ejecutar proyecto orientado al reconocimiento y garantía de los derechos de las mujeres con discapacidad y migrantes, para el mes de marzo se avanzó así: 
1.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2.	Se realizó el segundo encuentro mensual de mujeres Sordas, en el que se abordaron diferentes puntos de interés para ellas,  relacionados con lo ofertado por la DED. Este espacio es un momento para resolver inquietudes, brindar información y  recopilar intereses de las asistentes.
3.	Se realizó una reunión con lideresas y referentes de mujeres migrantes, refugiadas y retornadas, en la cual se socializó la información sobre el curso Tejiendo Redes, acordando el mes de abril como fecha para su implementación por parte de las lideresas, con el propósito de que posteriormente puedan replicarlo como multiplicadoras.
4.	Reunión Virtual con lideres migrantes y referentes de mujeres migrantes, refugiadas y retornadas, orientada a generar acciones de articulación entre los diferentes componentes de la Dirección de Enfoque Diferencial de la Secretaría de la Mujer, junto con lideresas migrantes. El propósito fue establecer acuerdos de trabajo para el año 2026, fortalecer las articulaciones conjuntas y promover la construcción colectiva de propuestas; todo ello en búsqueda de una integración activa de las mujeres migrantes, garantizando su participación efectiva en los procesos.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El día 25 de marzo de 2026,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</si>
  <si>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 xml:space="preserve">En el mes de abril con el objetivo de Implementar la estrategia de acciones afirmativas para el empoderamiento de las mujeres, se avanzó con la realización de: 4 Jornadas Significativas con la participación de 16 Jóvenes Casa de la Juventud Usme y 15 jóvenes Casa de Protección Barrios Unidos, 15 mujeres indígenas víctimas Emberá, 15 mujeres en ASP estudio Web – Cam Teusaquillo y 9 mujeres adultas Casa de la Juventud Usme. estos son espacios lúdico-pedagógico donde participaron mujeres en sus diferencias y diversidades, para recibir herramientas que contribuyan al desarrollo de capacidades que promueven la transformación de imaginarios y prácticas sexistas que les afectan, a partir de la garantía de derechos, el reconocimiento de factores protectores, redes de apoyo y mecanismos para la prevención de las violencias y empoderamiento femenino. </t>
  </si>
  <si>
    <t xml:space="preserve">En el mes de abril con el objetivo de Implementar la estrategia de acciones afirmativas para el fortalecimiento de capacidades psicoemocionales, se avanzó, así: 
•	Se inició 1 Escuela AMARTE con la participación de 56 mujeres, en esta escuela se ha trabajado en liderazgo inspirador, violencias basadas en género, identificar y gestionar emociones, toma de decisiones, comunicación asertiva, trabajo en equipo y resolución de conflictos en tres sesiones realizadas durante el mes de abril. 
•	7 Espacios de Conexión Emocional ECE, con la participación de 160 mujeres, realizados así: (i, ii, iii) 3 ECE con 64 Mujeres Migrantes y Refugiadas, acercando a las participantes a las rutas de atención y recursos disponibles para el fortalecimiento de su bienestar y el ejercicio pleno de sus derechos. (iv) 1 ECE con 14 Mujeres Campesinas y rurales (v) 1 ECE con 45 Mujeres Jóvenes En el marco del Encuentro Académico de Socioemocionalidad FUCS, se llevó a cabo un espacio de conexión emocional con jóvenes, en el que se socializó el componente de capacidades psicoemocionales y su impacto en la vida cotidiana. (vi) 1 ECE con 22 Mujeres privadas de la libertad Jóvenes. se desarrolla un ejercicio de imaginación activa. Con una breve guía, se les propuso visualizar cómo sería una tierra habitada por jóvenes que viven desde el cuidado, la libertad y la expresión genuina, realizado en la cárcel distrital de barones y anexo de mujeres de Bogotá, localidad San Cristobal (vii) 1 ECE con 15 Mujeres adultas y mayoras, espacio guiado por  Aromaterapia </t>
  </si>
  <si>
    <t>Con el fin de implementar la estrategia de formación en herramientas para el empoderamiento y las capacidades psicoemocionales, durante el mes de abril se avanza con:
CURSOS VIRTUALES: (i) OBSERVO, IDENTIFICO Y PROTEJO: Seguimiento a las participantes del curso disponible en la plataforma virtual de la SdMujer: ¨Observo, Identifico y Protejo¨ para el que se certificaron 365 personas, fortaleciendo sus conocimientos y competencias en el abordaje de temas relacionados con la prevención y atención de violencias contra la niñez y la adolescencia. (ii) TEJIENDO REDES: Se cuenta con 29 personas inscritas para Tejiendo redes comunidad y 21 personas inscritas para Tejiendo Redes servidores para dar inicio en mes de mayo de acuerdo con la creación de usuarios de parte del equipo de  gestión del conocimiento.
CUALIFICACIÓN EQUIPOS PROFESIONALES: 
Se realizaron tres espacios de transferencia metodológica y de conocimientos en capacidades psicoemocionales a 63 funcionarias y funcionarios públicos, así: 
(i)	Transferencia Capacidades Psicoemocionales 15 profesionales del equipo Transformaciones culturales Sd Mujer; CIOM Santafé.
(ii)	Transferencia Capacidades Psicoemocionales 29 profesionales del equipo PAPSIVI Secretaria de Salud; Casa Gitana. 
(iii)	Transferencia Capacidades Psicoemocionales equipo rural sub red sur Secretaria de Salud; Casa de la cultura Tunjuelito</t>
  </si>
  <si>
    <t>https://secretariadistritald-my.sharepoint.com/:f:/g/personal/kforero_sdmujer_gov_co/IgClFOcrvrV2Q4SzpovpuINaAaQu0ZFGksq_oLT1K4vS2hc?e=cQhujI</t>
  </si>
  <si>
    <t>https://secretariadistritald-my.sharepoint.com/:f:/g/personal/kforero_sdmujer_gov_co/IgDVkZU-bhZzT54ksVL6TeT-AedOypj4WVa6LgtwXwRnTWU?e=9nQAwF</t>
  </si>
  <si>
    <r>
      <t xml:space="preserve">Con el objetivo de implementar 3 estrategias que contribuyan al reconocimiento y garantía de los derechos de las mujeres en sus diferencias y diversidad, para el mes de abril, se avanza en:
1.	</t>
    </r>
    <r>
      <rPr>
        <b/>
        <sz val="12"/>
        <color theme="1"/>
        <rFont val="Arial"/>
        <family val="2"/>
      </rPr>
      <t>CURSOS VIRTUALES</t>
    </r>
    <r>
      <rPr>
        <sz val="12"/>
        <color theme="1"/>
        <rFont val="Arial"/>
        <family val="2"/>
      </rPr>
      <t>: i) Curso disponible en la plataforma virtual de la SdMujer: ¨</t>
    </r>
    <r>
      <rPr>
        <b/>
        <sz val="12"/>
        <color theme="1"/>
        <rFont val="Arial"/>
        <family val="2"/>
      </rPr>
      <t>Observo, Identifico y Protejo¨ para el que se certificaron 365</t>
    </r>
    <r>
      <rPr>
        <sz val="12"/>
        <color theme="1"/>
        <rFont val="Arial"/>
        <family val="2"/>
      </rPr>
      <t xml:space="preserve"> personas (ii) </t>
    </r>
    <r>
      <rPr>
        <b/>
        <sz val="12"/>
        <color theme="1"/>
        <rFont val="Arial"/>
        <family val="2"/>
      </rPr>
      <t xml:space="preserve">TEJIENDO REDES: Se cuenta con 29 personas inscritas para Tejiendo redes comunidad y 21 personas inscritas para Tejiendo Redes servidores </t>
    </r>
    <r>
      <rPr>
        <sz val="12"/>
        <color theme="1"/>
        <rFont val="Arial"/>
        <family val="2"/>
      </rPr>
      <t xml:space="preserve">para dar inicio en mes de mayo de acuerdo con la creación de usuarios de parte del equipo de  gestión del conocimiento.
2.	</t>
    </r>
    <r>
      <rPr>
        <b/>
        <sz val="12"/>
        <color theme="1"/>
        <rFont val="Arial"/>
        <family val="2"/>
      </rPr>
      <t>CUALIFICACIÓN EQUIPOS PROFESIONALES</t>
    </r>
    <r>
      <rPr>
        <sz val="12"/>
        <color theme="1"/>
        <rFont val="Arial"/>
        <family val="2"/>
      </rPr>
      <t xml:space="preserve">: Se realizaron </t>
    </r>
    <r>
      <rPr>
        <b/>
        <sz val="12"/>
        <color theme="1"/>
        <rFont val="Arial"/>
        <family val="2"/>
      </rPr>
      <t>tres espacios de transferencia metodológica y de conocimientos en capacidades psicoemocionales a 63 funcionarias y funcionarios públicos</t>
    </r>
    <r>
      <rPr>
        <sz val="12"/>
        <color theme="1"/>
        <rFont val="Arial"/>
        <family val="2"/>
      </rPr>
      <t xml:space="preserve">, así: (i) 15 profesionales del equipo Transformaciones culturales Sd Mujer; CIOM Santafé.(ii) 29 profesionales del equipo PAPSIVI Secretaria de Salud; Casa Gitana. (iii) 19 profesionales del equipo rural subred sur Secretaria de Salud; Casa de la cultura Tunjuelito
3.	Con el objetivo de Implementar la estrategia de acciones afirmativas para el empoderamiento de las mujeres, se avanzó con la realización de: </t>
    </r>
    <r>
      <rPr>
        <b/>
        <sz val="12"/>
        <color theme="1"/>
        <rFont val="Arial"/>
        <family val="2"/>
      </rPr>
      <t>cuatro 4 Jornadas Significativas con la participación de 16 Jóvenes Casa de la Juventud Usme y 15 jóvenes Casa de Protección Barrios Unidos, 15 mujeres indígenas víctimas Emberá, 15 mujeres en ASP estudio Web – Cam Teusaquillo y 9 mujeres adultas Casa de la Juventud Usme</t>
    </r>
    <r>
      <rPr>
        <sz val="12"/>
        <color theme="1"/>
        <rFont val="Arial"/>
        <family val="2"/>
      </rPr>
      <t xml:space="preserve">
4.	</t>
    </r>
    <r>
      <rPr>
        <b/>
        <sz val="12"/>
        <color theme="1"/>
        <rFont val="Arial"/>
        <family val="2"/>
      </rPr>
      <t xml:space="preserve">1 Escuela AMARTE con la participación de 38 mujeres adultas de la UNAD. </t>
    </r>
    <r>
      <rPr>
        <sz val="12"/>
        <color theme="1"/>
        <rFont val="Arial"/>
        <family val="2"/>
      </rPr>
      <t xml:space="preserve">
5.	</t>
    </r>
    <r>
      <rPr>
        <b/>
        <sz val="12"/>
        <color theme="1"/>
        <rFont val="Arial"/>
        <family val="2"/>
      </rPr>
      <t>7 Espacios de Conexión Emocional ECE, con la participación de 160 mujeres</t>
    </r>
    <r>
      <rPr>
        <sz val="12"/>
        <color theme="1"/>
        <rFont val="Arial"/>
        <family val="2"/>
      </rPr>
      <t>, realizados así: (i, ii, iii) 3 ECE con 64 Mujeres Migrantes y Refugiadas, (iv) 1 ECE con 14 Mujeres Campesinas y rurales (v) 1 ECE con 45 Mujeres Jóvenes (vi) 1 ECE con 22 Mujeres privadas de la libertad Jóvenes, realizado en la cárcel distrital de barones y anexo de mujeres de Bogotá, localidad San Cristobal (vii) 1 ECE con 15 Mujeres adultas y mayoras. 
6.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t>
    </r>
  </si>
  <si>
    <t>Con el objetivo de implementar 3 estrategias que contribuyan al reconocimiento y garantía de los derechos de las mujeres en sus diferencias y diversidad, para el periodo acumulado de enero a abril, se avanza en:
1.	CURSOS VIRTUALES: cursos disponible en la plataforma virtual de la SdMujer: ¨Observo, Identifico y Protejo¨ para el periodo acumulado se certificaron 379 personas. (ii) TEJIENDO REDES: Se cuenta con 29 personas inscritas para Tejiendo redes comunidad y 21 personas inscritas para Tejiendo Redes servidores para dar inicio en mes de mayo de acuerdo con la creación de usuarios de parte del equipo de  gestión del conocimiento.
2.	CUALIFICACIÓN EQUIPOS PROFESIONALES: Se realizaron siete espacios de transferencia metodológica y de conocimientos en Empoderamiento y capacidades psicoemocionales a 123 funcionarias y funcionarios públicos, así: (i) Transferencia en empoderamiento: equipo de profesionales psicosociales Sub Red de Salud Occidente CAPS Betania 34 Profesionales (ii) Transferencia en empoderamiento 3 docentes colegio Ciudadela Educativa Bosa  (iii) trasferencia capacidades psico emocionales: a 14 profesionales UTA de la comisión intersectorial de flujos migratorios mixtos (iv) transferencia empoderamiento a 9 profesionales psicosociales RECA. (v) trasferencia capacidades psico emocionales: 15 profesionales del equipo Transformaciones culturales SdMujer; CIOM Santafé (vi) trasferencia capacidades psico emocionales: 29 profesionales del equipo PAPSIVI secretaria de Salud (vii) trasferencia capacidades psico emocionales:19 profesionales del equipo rural subred sur secretaria de Salud. 
3.	Se realizaron 18 Jornadas Significativas con la participación de 371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cierre de las 5 Escuelas AMARTE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inició la sexta Escuela AMARTE con la inscripción y participación de 38 mujeres adultas de la UNAD. 
7. Se realizan 16 Espacios de Conexión Emocional ECE, con la participación de 381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108  Mujeres migrantes, refugiadas y retornadas, 7 mujeres mayoras, 45 Mujeres Jóvenes, 22 Mujeres privadas de la libertad Jóvenes, realizado en la cárcel distrital de barones y anexo de mujeres de Bogotá y 15 Mujeres adultas y mayoras.
8.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9. CASA DE TODAS: Se llevan a cabo 3 sesiones del Plan emprendedoras - Curso manicure de forma articulada entre la estrategia Casa de todas y Masglo academia.</t>
  </si>
  <si>
    <t>https://secretariadistritald-my.sharepoint.com/:f:/g/personal/kforero_sdmujer_gov_co/IgCq53jx7Z9iSbNI2UjKID3uAQ37xw5YSq_zJe_lLfZX74E?e=qbTQnu</t>
  </si>
  <si>
    <t>https://secretariadistritald-my.sharepoint.com/:f:/g/personal/kforero_sdmujer_gov_co/IgD-7Xcm6u6EQ5MyBAXCbTa1AWUeGmkgzWy_AlqrI5EpvTU?e=JgBUbe</t>
  </si>
  <si>
    <t>https://secretariadistritald-my.sharepoint.com/:f:/g/personal/kforero_sdmujer_gov_co/IgCXvY0RWf7KTpBVMrTZoSHvAbRuE4Yq_-_26sk17fzHDAk?e=a8EHTC</t>
  </si>
  <si>
    <r>
      <t xml:space="preserve">En abril con el objetivo de Acompañar y liderar la Mesa Distrital de Cuidado Menstrual Distrital, desarrollando el plan de acción acordado y articulando las acciones programadas, se avanza con: 
1.	MESA DISTRITAL: Se realizó la </t>
    </r>
    <r>
      <rPr>
        <b/>
        <sz val="12"/>
        <color theme="1"/>
        <rFont val="Arial"/>
        <family val="2"/>
      </rPr>
      <t xml:space="preserve">tercera mesa Distrital del año 2026 </t>
    </r>
    <r>
      <rPr>
        <sz val="12"/>
        <color theme="1"/>
        <rFont val="Arial"/>
        <family val="2"/>
      </rPr>
      <t xml:space="preserve">en donde se socializaron las acciones realizadas en el recorrido en la localidad de Puente Aranda; además del esquema sugerido para presentar el informe para el Concejo de Bogotá, el 28 de mayo. Se da continuidad a la agenda del día con el seguimiento interinstitucional de casos por parte de SDS y SDIS. Adicionalmente, se planificó el recorrido territorial de mayo para la localidad de Engativá y la jornada conmemorativa por el Día Internacional de la Salud Menstrual en el parque de las Cruces. Compromisos: Realizar transferencias de conocimiento a los equipos de las diferentes entidades participantes. Consolidar la matriz de seguimiento por SDIS. Reunión de socialización del informe presentado al concejo de Bogotá. Confirmar punto de encuentro del recorrido del mes de mayo.
2.	RECORRIDOS: Se realizó </t>
    </r>
    <r>
      <rPr>
        <b/>
        <sz val="12"/>
        <color theme="1"/>
        <rFont val="Arial"/>
        <family val="2"/>
      </rPr>
      <t xml:space="preserve">un recorrido en la localidad de Puente Aranda (Canal Comuneros) </t>
    </r>
    <r>
      <rPr>
        <sz val="12"/>
        <color theme="1"/>
        <rFont val="Arial"/>
        <family val="2"/>
      </rPr>
      <t xml:space="preserve">como acción territorial de sensibilización, orientación y acercamiento a la oferta institucional, que contribuyan a garantizar los derechos menstruales, reconocer la dignidad humana y brindar atención integral a las personas menstruantes, Durante el recorrido se realizó el abordaje por parte de la SdMujer a </t>
    </r>
    <r>
      <rPr>
        <b/>
        <sz val="12"/>
        <color theme="1"/>
        <rFont val="Arial"/>
        <family val="2"/>
      </rPr>
      <t>11 personas menstruantes</t>
    </r>
    <r>
      <rPr>
        <sz val="12"/>
        <color theme="1"/>
        <rFont val="Arial"/>
        <family val="2"/>
      </rPr>
      <t xml:space="preserve"> en habitabilidad de calle, realizando abordaje interinstitucional con pedagogía EMAA, y evidenciando  acumulación de basuras por dinámicas de reciclaje y disposición inadecuada por parte de la ciudadanía, lo que genera proliferación de roedores y malos olores. Se hace entrega de folletos y seguimiento en salud, destacando el acompañamiento a casos con condiciones específicas.</t>
    </r>
  </si>
  <si>
    <r>
      <t>En abril, con el objetivo de realizar espacios para la cualificación de equipos, transferencia metodológica y de conocimientos en educación menstrual, se avanza con la realización de</t>
    </r>
    <r>
      <rPr>
        <b/>
        <sz val="12"/>
        <color theme="1"/>
        <rFont val="Arial"/>
        <family val="2"/>
      </rPr>
      <t xml:space="preserve"> 2 espacios dirigidos a 30 profesionales</t>
    </r>
    <r>
      <rPr>
        <sz val="12"/>
        <color theme="1"/>
        <rFont val="Arial"/>
        <family val="2"/>
      </rPr>
      <t>, así: (i) un espacio virtual teams de cualificación a un equipo de 12 Profesionales y contratistas del Instituto de Protección y bienestar Animal. (ii) EMAA realizado en articulación con la Secretaría Distrital de Integración Social (SDIS) participaron 18 profesionales</t>
    </r>
  </si>
  <si>
    <t>Con el objetivo de Realizar Asistencia Técnica para la incorporación del enfoque diferencial a los sectores de la Administración Distrital, para el mes de abril se adelantaron las siguientes acciones:  SECTOR INTEGRACIÓN SOCIAL: Se realizó reunión con la Subdirección para la Infancia de la Secretaría Distrital de Integración Social con el objetivo de revisar una propuesta de articulación interinstitucional orientada al fortalecimiento de capacidades técnicas de los equipos de esta dependencia que desarrollan su quehacer en los territorios del Distrito Capital. Se realizó revisión y aportes a la propuesta de formación elaborada y remitida por la referenta de la DDYDP del Sector Integración Social, la cual está dirigida a la Subdirección para la Discapacidad de la SDIS, en el marco de la asistencia técnica. El documento con control de cambios, aportes y comentarios se remitió a la referente con una propuesta de reunión para la retroalimentación y definición de una propuesta que cuente con el aval de las dos dependencias. Y adicionalmente, se realizó la lectura detallada y se comentó el documento técnico denominado: "Propuesta de curso para el fortalecimiento de capacidades orientadas a la transversalización de los enfoques de derechos humanos de las mujeres, de género y poblacional diferencial, dirigida a los equipos de la Subdirección para la Discapacidad de la Secretaría Distrital de Integración Social."
SECTOR MUJERES: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 
SECTOR EDUCACIÓN: Participación en la Mesa Interuniversitaria Sello en Igualdad: Buenas prácticas y acciones afirmativas “Estrategia Universitaria por la Igualdad”, teniendo en cuenta que el laboratorio está a cargo de la DED para abordar la inclusión de mujeres en sus diferencias y diversidad en la educación superior, con el objetivo de fortalecer la articulación entre la Secretaría Distrital de la Mujer (SDMujer) y las Instituciones de Educación Superior (IES) que hacen parte del Sello en Igualdad, mediante la presentación formal de la Estrategia Universitaria por la Igualdad, con el fin de identificar compromisos y acciones afirmativas que amplíen las oportunidades de las trayectorias educativas de las mujeres beneficiarias de la SDMujer". 
SECTOR GESTIÓ JURÍDICA: Se realizó una reunión con la Secretaría Jurídica Distrital y varias dependencias de la Secretaría Distrital de la Mujer (DDDP, DTDP, DSC, DED) con el fin de establecer acuerdos que contribuyan a la implementación de uno de los cuatro productos de la PPMYEG 2020-2030, a cargo de dicha entidad, en el marco de la formulación del Plan de Asistencia Técnica para el Sector 2026, a saber, el 4.1.6: "Orientación con enfoques de género, diferencial y de derechos de las mujeres, a las mujeres para la constitución de entidades sin ánimo de lucro".</t>
  </si>
  <si>
    <t>En abril con el objetivo de sistematizar y organizar una caja de herramientas de las estrategias de la Dirección de Enfoque Diferencial, que aporten a la incorporación del enfoque diferencial en los sectores de la Administración Distrital y el sector privado, se avanzó con: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-Metodologías sistematizadas de los semilleros: fueron enviadas a la directora de Enfoque Diferencial y al equipo de trabajo, con nuevos ajustes técnicos (de forma y fondo), para su revisión, convalidación y envío a la oficina de comunicaciones de la SDMujer para su diagramación.
-Directorio digital de emprendimientos de mujeres palenqueras: se realizaron dos(2) reuniones de articulación 1-con la líder de la estrategia de Autonomía Económica para las mujeres de la  Subsecretaria del Cuidado y Políticas de Igualdad de la SDMujer, con el fin de revisar acciones de construcción del directorio o portafolio de emprendimientos palenqueros, se establecieron fechas para consolidar la propuesta en mesas de trabajo con entidad aliada y 1- en continuidad a los compromisos de la primera reunión , se realizó espacio con la líder del Politécnico Gran Colombiano, que tuvo como objetivo definir la articulación entre la Secretaría Distrital de la Mujer y el Politécnico para el acompañamiento en branding y visibilización de emprendimientos de mujeres palenqueras en Bogotá.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t>
  </si>
  <si>
    <r>
      <t xml:space="preserve">En abril con el objetivo de acompañar espacios y actividades para la transversalización del enfoque diferencial a demanda de entidades del sector público y privado, se avanzó con la realización de cuatro </t>
    </r>
    <r>
      <rPr>
        <b/>
        <sz val="12"/>
        <color theme="1"/>
        <rFont val="Arial"/>
        <family val="2"/>
      </rPr>
      <t xml:space="preserve">4 espacios de transversalización, con la participación de 81 participantes, así:  </t>
    </r>
    <r>
      <rPr>
        <sz val="12"/>
        <color theme="1"/>
        <rFont val="Arial"/>
        <family val="2"/>
      </rPr>
      <t xml:space="preserve">
1.	Orientaciones y mecanismos para la incorporación, implementación y apropiación del enfoque antirracista: Se llevó a cabo el primer espacio de aplicación de la metodología, dirigido a 22 estudiantes de la Licenciatura en Biología de la Universidad Distrital.
2.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3.	Transversalización de enfoque diferencial y ASP con Universidad Distrital 10 participantes.  
4.	Se desarrolló la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En conjunto, estas acciones reflejan un avance acumulado que combina formación técnica, sensibilización y transformación cultural, impactando tanto en niveles operativos como administrativos, y contribuyendo a la consolidación de entornos institucionales más inclusivos.</t>
    </r>
  </si>
  <si>
    <r>
      <t>En abril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CURSO LENGUA DE SEÑAS: S</t>
    </r>
    <r>
      <rPr>
        <b/>
        <sz val="12"/>
        <color theme="1"/>
        <rFont val="Arial"/>
        <family val="2"/>
      </rPr>
      <t xml:space="preserve">e dio inicio a dos cursos de Lenguaje de Señas Colombiano (uno virtual y uno presencial) con 92 profesionales inscritas, </t>
    </r>
    <r>
      <rPr>
        <sz val="12"/>
        <color theme="1"/>
        <rFont val="Arial"/>
        <family val="2"/>
      </rPr>
      <t xml:space="preserve">así: (i) Se iniciaron las clases virtuales del segundo grupo de Nivel 1 dirigidas a un equipo de 70 profesionales de Duplas Psicojurídicas de la Dirección del Sistema Distrital de Cuidado (manzanas de cuidado) . Las sesiones se llevan a cabo los jueves de 9:00 a 11:00 a. m. a través de la plataforma Microsoft Teams. (ii) Iniciaron las sesiones presenciales del Nivel 2 en la Casa LGBTI Sebastián Romero dirigido a 22 formadoras de la manzana del cuidado. El cronograma establecido para este grupo son los lunes de 9:00 a. m. a 12:00 m
2.	SERVICIOS DE INTERPRETACIÓN: </t>
    </r>
    <r>
      <rPr>
        <b/>
        <sz val="12"/>
        <color theme="1"/>
        <rFont val="Arial"/>
        <family val="2"/>
      </rPr>
      <t>se prestaron 11 servicios de interpretación de lengua de seña</t>
    </r>
    <r>
      <rPr>
        <sz val="12"/>
        <color theme="1"/>
        <rFont val="Arial"/>
        <family val="2"/>
      </rPr>
      <t>s así: 9 servicios solicitados por la DED, 1 servicio solicitado por prensa de la SdMujer y 1 servicio para la Sesión ordinaria de la Mesa Coordinadora – CCMB
3.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t>
    </r>
  </si>
  <si>
    <t>https://secretariadistritald-my.sharepoint.com/:f:/g/personal/kforero_sdmujer_gov_co/IgApulMknHOhTrRFwFI3yzZZAeS1YloB4lRzXzQjh9Czfdg?e=q3dket</t>
  </si>
  <si>
    <t>https://secretariadistritald-my.sharepoint.com/:f:/g/personal/kforero_sdmujer_gov_co/IgDf1DMJOKi_RLXeJxx3yfuKAfKOwTdCr05RQ7cY5g0Z8No?e=ToBczs</t>
  </si>
  <si>
    <t>https://secretariadistritald-my.sharepoint.com/:f:/g/personal/kforero_sdmujer_gov_co/IgDk3qq-lrJHQo-pc4f8hjRGAQFwvBQJuFu7LjvJQm5TKF4?e=7q0dDb</t>
  </si>
  <si>
    <t>https://secretariadistritald-my.sharepoint.com/:f:/g/personal/kforero_sdmujer_gov_co/IgA_0Hd5xBLUQbnR2mR-RUwvAVerbqHl_aPTZcvIbYGjtxg?e=svtMbC</t>
  </si>
  <si>
    <t>Con el objetivo de Implementar 1 estrategia de asistencia técnica dirigidas a los Sectores de la Administración Distrital y al Sector Privado, para la incorporación del enfoque diferencial en los servicios, programas y estrategias dirigidas a mujeres, durante el mes de abril se avanzó en:
1.	Se avanzó con la realización de cuatro 4 espacios de transversalización, con la participación de 81 participantes, así: (i) Orientaciones y mecanismos para la incorporación, implementación y apropiación del enfoque antirracista: Se llevó a cabo el primer espacio de aplicación de la metodología,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Se desarrolló la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2.	CURSO LENGUA DE SEÑAS: Se dio inicio a dos cursos de Lenguaje de Señas Colombiano (uno virtual y uno presencial) con 92 profesionales inscritas, así: (i) Se iniciaron las clases virtuales del segundo grupo de Nivel 1 dirigidas a un equipo de 70 profesionales de Duplas Psicojurídicas de la Dirección del Sistema Distrital de Cuidado (manzanas de cuidado) . Las sesiones se llevan a cabo los jueves de 9:00 a 11:00 a. m. a través de la plataforma Microsoft Teams. (ii) Iniciaron las sesiones presenciales del Nivel 2 en la Casa LGBTI Sebastián Romero dirigido a 22 formadoras de la manzana del cuidado. El cronograma establecido para este grupo son los lunes de 9:00 a. m. a 12:00 m
3.	SERVICIOS DE INTERPRETACIÓN: se prestaron 11 servicios de interpretación de lengua de señas así: 9 servicios solicitados por la DED, 1 servicio solicitado por prensa de la SdMujer y 1 servicio para la Sesión ordinaria de la Mesa Coordinadora – CCMB
4.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5.	Se realizó revisión y aportes a la propuesta de formación elaborada y remitida por la referenta de la DDYDP del Sector Integración Social, la cual está dirigida a la Subdirección para la Discapacidad de la SDIS, en el marco de la asistencia técnica
6.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
7.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8.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t>
  </si>
  <si>
    <t xml:space="preserve">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así: 
Adelantar las acciones estratégicas orientadas a la planeación, articulación, gestión de apoyo, concertación con comunidades y grupos de interés y organización logística de 10 eventos y conmemoraciones, para lo que se realizaron reuniones de concertación con lideres, referentas y comunidad y representantes de mujeres raizales, mueres indígenas, mujeres muiscas Suba y Bosa, ASP, migrantes, festival lesbiarte y trans-incidencias. </t>
  </si>
  <si>
    <t>Durante el mes de abril con el fin de construir fichas metodológicas para la realización de actividades de capacitación y sensibilización sobre el enfoque diferencial, y de acuerdo con el plan de acción formulado para el cumplimiento de la tarea, se proyecta la elaboración y realización de pilotos de prueba para 13 fichas metodológicas durante 2026. De estas fichas durante el mes de abril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El objetivo del taller fue sensibilizar a las y los participantes sobre las manifestaciones del racismo en los contextos institucionales y promover acciones que fortalezcan una atención con enfoque diferencial étnico e interseccional. Este espacio evaluado para recoger recomendaciones para ajustar la metodología. (ii) taller “Ajustes razonables para garantizar el derecho al trabajo de mujeres en sus diferencias y diversidades, con énfasis en discapacidad”, se realizó la revisión de la metodología y se envió para revisión por parte del equipo jurídico.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el documento se encuentra en proceso de revisión y se está a la espera de su validación. Asimismo, se concretó una ruta para la aplicación de la metodología. (vi) ¿Porqué hablamos de enfoque diferencial e interseccionalidad en la ruralidad ajustes a la metodología realizados y se proyectaron espacios para la realización de la prueba piloto. Actualmente, el documento se encuentra en proceso de revisión (vii) Recomendaciones para la atención a mujeres víctimas del conflicto con enfoque de género y diferencial. se recibió el documento diseñado por la referente, en el cual se evidencia el avance en la construcción de la metodología. Actualmente se encuentra en revisión (viii) Taller informativo para la atención a mujeres migrantes en Bogotá. se realizó la revisión de la metodología. Posterior a la aplicación de prueba piloto de  implementación, se realizó evaluación de la prueba piloto de la metodología, y con base en sus resultados, se proyecta la realización de ajustes y correcciones a la misma. (iv) taller “Actividades sexuales pagas: dinámicas y lineamientos de atención a mujeres”. Posterior a la aplicación de prueba piloto de  implementación, se propuso un espacio de evaluación de la metodología, con el fin de continuar fortaleciendo y ajustando el documento</t>
  </si>
  <si>
    <t xml:space="preserve">En el mes de abril, con el objetivo de Implementar plan de trabajo para la realización de espacios, actividades y eventos orientados al reconocimiento y garantía de los derechos de las mujeres Lesbianas, bisexuales y trans, se avanza con: 
1.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así como con muestras artísticas y deportivas y con la realización de un podcast reivindicativo de la memoria de las luchas de las mujeres lesbianas y bisexuales.
2.	Se realizó la revisión y generación de aportes técnicos al documento "Nota Concepto Atenea_270326",  con el fin de asegurar que la futura ruta de formación de la Academia Atenea integre un enfoque interseccional.  Se enfatizó en la necesidad de reconocer a la mujer trans como un sujeto transversal,  considerando variables como la migración,  la discapacidad y la pertenencia étnica.  Entre las recomendaciones clave,  se incluyó la garantía del uso del nombre identitario en plataformas virtuales para evitar la deserción por misgendering, la optimización de contenidos para dispositivos de baja gama y la implementación de metodologías asincrónicas que respeten los tiempos de las mujeres en actividades sexuales pagadas o trabajos informales.  
3.	En el marco de la conmemoración del Día de la Visibilidad Trans,  se lideraron las acciones de coordinación interinstitucional y logística para el desarrollo de la jornada al derecho del Goce y Disfrute en el Parque Salitre Mágico,  orientada a 12 mujeres Trans y sus familiares. 
4.	Se brindó acompañamiento técnico para transformar el enfoque tradicional del certamen "Mujer T", priorizando el reconocimiento del activismo, la labor social y las trayectorias comunitarias sobre los criterios estéticos. Este espacio permitió posicionar el proceso como una plataforma de incidencia política y ciudadana para las mujeres trans en el territorio.  </t>
  </si>
  <si>
    <t>Con el objetivo de ejecutar proyecto orientado al reconocimiento y garantía de los derechos de las mujeres con discapacidad y migrantes, para el mes de abril se avanzó así: 
1.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En estos espacios las mujeres tuvieron la oportunidad de disfrutar de todas las atracciones, de fortalecer sus redes de apoyo y reconocer su derecho a la recreación. 
2.	En el marco de las acciones de presencia territorial y articulación intersectorial, el día 15 de abril se realizó el acompañamiento a recorridos territoriales en coordinación con la dupla de la estrategia Casa de Todas, conformada en esta oportunidad por una gestora territorial y una profesional del área jurídica. Esta actividad se desarrolló conforme a la programación previamente definida por Casa de Todas, orientada a la intervención en establecimientos donde se desarrollan Actividades Sexuales Pagadas (ASP). El recorrido se llevó a cabo en las localidades de Ciudad Bolívar y Kennedy, contando con el apoyo vehicular dispuesto por el componente logístico. Durante la jornada se visitaron un total de diez (10) establecimientos, en los cuales se brindó información directa en territorio sobre la oferta institucional disponible, con énfasis en los servicios dirigidos a población migrante. Como resultado de la intervención, se logró la identificación de veinticinco (25) mujeres migrantes, a quienes se les socializó la ruta de atención y los servicios ofrecidos por la Dirección de Enfoque Diferencial (DED), promoviendo el acceso a mecanismos de orientación, protección y garantía de derechos. Estas acciones contribuyen al fortalecimiento de las estrategias de acercamiento institucional y a la ampliación de la cobertura en la atención a poblaciones en contextos de vulnerabilidad
3.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</si>
  <si>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https://secretariadistritald-my.sharepoint.com/:f:/g/personal/kforero_sdmujer_gov_co/IgAyni6w7jPEQaAtgPPDmNCaAaAoxKPL32vy2HXWupaPj5Y?e=tyIa9S</t>
  </si>
  <si>
    <t>https://secretariadistritald-my.sharepoint.com/:f:/g/personal/kforero_sdmujer_gov_co/IgAtFIM6TayXQIjVofQF7hueATVcVBWZuGwdNGxpYM81A0Q?e=SaDXga</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</si>
  <si>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marzo, así:
1.	CURSOS VIRTUALES: Seguimiento a las participantes del curso disponible en la plataforma virtual de la SdMujer: ¨Observo, Identifico y Protejo¨ para el cual en marzo se certificaron 10 personas. 2.	CUALIFICACIÓN EQUIPOS PROFESIONALES: Se realizaron tres espacios de transferencia metodológica y de conocimientos en Empoderamiento y capacidades psicoemocionales a 51 funcionarias y funcionarios públicos.
3.	Se realizaron 10 Jornadas Significativas con la participación de 82 jóvenes de la Universidad Minuto de Dios, 71 mujeres en ASP, 23 indígenas emberá víctimas del conflicto y 32 niñas del colegio ciudadela educativa BOSA.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3 espacios de cualificación de equipos en metodología para el cuidado menstrual,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</si>
  <si>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https://secretariadistritald-my.sharepoint.com/:f:/g/personal/kforero_sdmujer_gov_co/IgBJSAUGJWG3Tr5vtjMIrrgsAaG-xPhTgxrOmfiXRrB6Z8E?e=w0Fwks</t>
  </si>
  <si>
    <t>En el mes de abril con el objetivo de Implementar la estrategia de Educación Flexible, se avanzó con: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ATENEA: Se realiza reunión con Academia ATENEA para revisar la nota concepto y desarrollar la ruta de cursos para las poblaciones de la DED. Se espera que Academia Atenea pueda desarrollar la ruta de cursos para la DED y sus poblaciones. 
CASA DE TODAS: Reunión con Crea la Pepita para cursos de Teatro para mujeres ASP. Mediante Pieza comunicativa se realiza convocatoria para la inscripción de mujeres ASP para el taller de teatro
UNIVERSIDAD PEDAGOGICA:  Se realiza reunión para realizar un Acuerdo de Voluntades con el objetivo de implementar el modelo de educación flexible de la universidad en un grupo poblacional con el que trabaja la DED.      UNIVERSIDAD NACIONAL: Reunion para Explorar y definir posibilidades de articulación entre la Secretaría Distrital 
de la Mujer y la Universidad Nacional de Colombia para facilitar rutas de  acceso, información, acompañamiento y empoderamiento educativo dirigidas a mujeres participantes del componente de Educación Flexible,  particularmente aquellas que presentarán la prueba Saber 11, así como  mujeres vinculadas a programas especiales de admisión y permanencia universitaria.</t>
  </si>
  <si>
    <t>https://secretariadistritald-my.sharepoint.com/:f:/g/personal/kforero_sdmujer_gov_co/IgB01I4GCNvMRod-NV9HTSMwARGwrWkm5xpAnmnzhyhbscM?e=3ivJe7</t>
  </si>
  <si>
    <r>
      <t xml:space="preserve">Para el mes de abril con el objetivo de Realizar Espacios de Educación Menstrual para el Autocuidado y el Autoconocimiento EMAA, se realizaron diez </t>
    </r>
    <r>
      <rPr>
        <b/>
        <sz val="12"/>
        <color theme="1"/>
        <rFont val="Arial"/>
        <family val="2"/>
      </rPr>
      <t>10 espacios EMAA</t>
    </r>
    <r>
      <rPr>
        <sz val="12"/>
        <color theme="1"/>
        <rFont val="Arial"/>
        <family val="2"/>
      </rPr>
      <t xml:space="preserve"> con la participación de  </t>
    </r>
    <r>
      <rPr>
        <b/>
        <sz val="12"/>
        <color theme="1"/>
        <rFont val="Arial"/>
        <family val="2"/>
      </rPr>
      <t>193 mujeres</t>
    </r>
    <r>
      <rPr>
        <sz val="12"/>
        <color theme="1"/>
        <rFont val="Arial"/>
        <family val="2"/>
      </rPr>
      <t xml:space="preserve"> en sus diferecnias y diversidades,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Estos espacios pedagógicos a partir de la metodología EMAA fueron orientados a promover el bienestar y el cuidado menstrual mediante información clara sobre el ciclo menstrual, el autocuidado, el autoconocimiento y la eliminación de mitos y estigmas. Durante los espacios se abordaron los derechos menstruales, los imaginarios sociales frente a la menstruación, la anatomía y fisiología del ciclo menstrual, y los elementos de gestión menstrual.</t>
    </r>
  </si>
  <si>
    <r>
      <t xml:space="preserve">Con el objetivo de implementar la estrategia distrital de cuidado menstrual para el mes de abril se realizó la tercera Mesa Distrital de Cuidado Menstrual Distrital del año 2026 y de acuerdo con la planeación, se avanzó con:
1.	RECORRIDOS: Se realizó </t>
    </r>
    <r>
      <rPr>
        <b/>
        <sz val="12"/>
        <color theme="1"/>
        <rFont val="Arial"/>
        <family val="2"/>
      </rPr>
      <t>un recorrido en la localidad de Puente Aranda</t>
    </r>
    <r>
      <rPr>
        <sz val="12"/>
        <color theme="1"/>
        <rFont val="Arial"/>
        <family val="2"/>
      </rPr>
      <t xml:space="preserve"> (Canal Comuneros) durante el recorrido se realizó el abordaje por parte de la SdMujer a </t>
    </r>
    <r>
      <rPr>
        <b/>
        <sz val="12"/>
        <color theme="1"/>
        <rFont val="Arial"/>
        <family val="2"/>
      </rPr>
      <t xml:space="preserve">11 personas menstruantes </t>
    </r>
    <r>
      <rPr>
        <sz val="12"/>
        <color theme="1"/>
        <rFont val="Arial"/>
        <family val="2"/>
      </rPr>
      <t xml:space="preserve">en habitabilidad de calle con pedagogía EMAA
2.	EMAA: Para el mes de abril con el objetivo de Realizar Espacios de Educación Menstrual para el Autocuidado y el Autoconocimiento EMAA, se realizaron </t>
    </r>
    <r>
      <rPr>
        <b/>
        <sz val="12"/>
        <color theme="1"/>
        <rFont val="Arial"/>
        <family val="2"/>
      </rPr>
      <t xml:space="preserve">diez 10 espacios EMAA </t>
    </r>
    <r>
      <rPr>
        <sz val="12"/>
        <color theme="1"/>
        <rFont val="Arial"/>
        <family val="2"/>
      </rPr>
      <t xml:space="preserve">con la participación de </t>
    </r>
    <r>
      <rPr>
        <b/>
        <sz val="12"/>
        <color theme="1"/>
        <rFont val="Arial"/>
        <family val="2"/>
      </rPr>
      <t>193 jmujeres</t>
    </r>
    <r>
      <rPr>
        <sz val="12"/>
        <color theme="1"/>
        <rFont val="Arial"/>
        <family val="2"/>
      </rPr>
      <t xml:space="preserve">,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3.	CUALIFICACIÓN EQUIPOS: </t>
    </r>
    <r>
      <rPr>
        <b/>
        <sz val="12"/>
        <color theme="1"/>
        <rFont val="Arial"/>
        <family val="2"/>
      </rPr>
      <t>2 espacios para la cualificación de equipos</t>
    </r>
    <r>
      <rPr>
        <sz val="12"/>
        <color theme="1"/>
        <rFont val="Arial"/>
        <family val="2"/>
      </rPr>
      <t xml:space="preserve">, transferencia metodológica y de conocimientos en educación menstrual, dirigidos a </t>
    </r>
    <r>
      <rPr>
        <b/>
        <sz val="12"/>
        <color theme="1"/>
        <rFont val="Arial"/>
        <family val="2"/>
      </rPr>
      <t>30 profesionales</t>
    </r>
    <r>
      <rPr>
        <sz val="12"/>
        <color theme="1"/>
        <rFont val="Arial"/>
        <family val="2"/>
      </rPr>
      <t>, así: (i) un espacio virtual teams de cualificación a un equipo de 12 Profesionales y contratistas del Instituto de Protección y bienestar Animal. (ii) EMAA realizado en articulación con la Secretaría Distrital de Integración Social (SDIS) participaron 18 profesionales.</t>
    </r>
  </si>
  <si>
    <r>
      <t>En el periodo acumulado de enero a abril, con el fin de implementar la estrategia distrital de cuidado menstrual, se realizó la tercera Mesa Distrital de Cuidado Menstrual Distrital del año 2026 y de acuerdo con la planeación, se avanzó con: 
1.	JORNADAS POR LA DIGNIDAD MENSTRUAL: Se realizó</t>
    </r>
    <r>
      <rPr>
        <b/>
        <sz val="12"/>
        <color theme="1"/>
        <rFont val="Arial"/>
        <family val="2"/>
      </rPr>
      <t xml:space="preserve"> una jornada en el Parque tercer milenio</t>
    </r>
    <r>
      <rPr>
        <sz val="12"/>
        <color theme="1"/>
        <rFont val="Arial"/>
        <family val="2"/>
      </rPr>
      <t xml:space="preserve">- Localidad Santafé, participan las entidades de IDIPRON, SDIS, SDS, SdMUJER en el marco del cumplimiento del Acuerdo 883.  Como resultado se atienden por parte de la SdMUJER </t>
    </r>
    <r>
      <rPr>
        <b/>
        <sz val="12"/>
        <color theme="1"/>
        <rFont val="Arial"/>
        <family val="2"/>
      </rPr>
      <t>13 mujeres.</t>
    </r>
    <r>
      <rPr>
        <sz val="12"/>
        <color theme="1"/>
        <rFont val="Arial"/>
        <family val="2"/>
      </rPr>
      <t xml:space="preserve"> 
2.	RECORRIDOS: Se realizaron </t>
    </r>
    <r>
      <rPr>
        <b/>
        <sz val="12"/>
        <color theme="1"/>
        <rFont val="Arial"/>
        <family val="2"/>
      </rPr>
      <t>dos 2 recorridos, abordando 25 mujeres habitante</t>
    </r>
    <r>
      <rPr>
        <sz val="12"/>
        <color theme="1"/>
        <rFont val="Arial"/>
        <family val="2"/>
      </rPr>
      <t xml:space="preserve">s de calle o en riesgo de estarlo, así: (i) localidad de Suba o se realizó el abordaje a 14 personas menstruantes (ii) localidad de Puente Aranda (Canal Comuneros) durante el recorrido se realizó el abordaje por parte de la SdMujer a 11 personas menstruantes en habitabilidad de calle
3. EMAA: Espacios de Educación Menstrual para el Autocuidado y el Autoconocimiento EMAA, se realizaron </t>
    </r>
    <r>
      <rPr>
        <b/>
        <sz val="12"/>
        <color theme="1"/>
        <rFont val="Arial"/>
        <family val="2"/>
      </rPr>
      <t>once 11 espacios EMAA</t>
    </r>
    <r>
      <rPr>
        <sz val="12"/>
        <color theme="1"/>
        <rFont val="Arial"/>
        <family val="2"/>
      </rPr>
      <t xml:space="preserve"> con la participación de</t>
    </r>
    <r>
      <rPr>
        <b/>
        <sz val="12"/>
        <color theme="1"/>
        <rFont val="Arial"/>
        <family val="2"/>
      </rPr>
      <t xml:space="preserve"> 223 mujeres</t>
    </r>
    <r>
      <rPr>
        <sz val="12"/>
        <color theme="1"/>
        <rFont val="Arial"/>
        <family val="2"/>
      </rPr>
      <t xml:space="preserve">, así: (i) EMAA con 20 mujeres privadas de la libertad Cárcel Distrital, localidad San Cristóbal (ii) EMAA con 20 adolescentes IDIPRON UPI Perdomo, localidad Ciudad Bolívar. (iii) EMAA con 19 adolescentes Fundación Cares; localidad Mártires (iv) EMAA con 16 mujeres privadas de la libertad Cárcel Distrital, localidad San Cristóbal (v) ¡EMAA con 18 adolescentes y jóvenes IDIPRON UPI Santa Lucía, localidad Rafael Uribe (vi)  EMAA con 22 jóvenes, IDIPRON Conservatorio, localidad Mártires (vii) EMAA con 36 jóvenes IDIPRON UPI Perdomo, localidad Ciudad Bolívar. (viii) tres espacios EMAA con 42 mujeres adultas y mayoras. (iv) EMMA con 30 jóvenes de IDIPRON UPI la 32 Localidad de Puente Aranda. 
4. Realización de siete </t>
    </r>
    <r>
      <rPr>
        <b/>
        <sz val="12"/>
        <color theme="1"/>
        <rFont val="Arial"/>
        <family val="2"/>
      </rPr>
      <t>7 espacios de cualificación de equipos dirigidos a 109 profesionales</t>
    </r>
    <r>
      <rPr>
        <sz val="12"/>
        <color theme="1"/>
        <rFont val="Arial"/>
        <family val="2"/>
      </rPr>
      <t>,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 (iv) 6 profesionales de la estrategia casa de todas (v) 11 profesionales de territorio UAESP. (vi) un espacio virtual teams de cualificación a un equipo de 12 Profesionales y contratistas del Instituto de Protección y bienestar Animal. (vii) EMAA realizado en articulación con la Secretaría Distrital de Integración Social (SDIS) participaron 18 profesionales.</t>
    </r>
  </si>
  <si>
    <r>
      <t>Con el objetivo de Implementar 1 estrategia de asistencia técnica dirigidas a los Sectores de la Administración Distrital y al Sector Privado, para la incorporación del enfoque diferencial en los servicios, programas y estrategias dirigidas a mujeres, durante el mes de abril se avanzó en: 1.	Se trabajó en 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2.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3.	Se avanzó con la realización de cuatro</t>
    </r>
    <r>
      <rPr>
        <b/>
        <sz val="12"/>
        <color theme="1"/>
        <rFont val="Arial"/>
        <family val="2"/>
      </rPr>
      <t xml:space="preserve"> 6 espacios de transversalización, con la participación de 171 participantes</t>
    </r>
    <r>
      <rPr>
        <sz val="12"/>
        <color theme="1"/>
        <rFont val="Arial"/>
        <family val="2"/>
      </rPr>
      <t>, así: (i) Orientaciones y mecanismos para la incorporación, implementación y apropiación del enfoque antirracista,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(v) transversalización del enfoque diferencial, dirigido a 30 funcionarios de vigilancia del Hospital de Bosa, enfocado en brindar herramientas conceptuales y prácticas para una atención inclusiva hacia personas con orientaciones sexuales e identidades de género diversas. (vi) Espacio de transversalización, sensibilización y capacitación a 60 profesionales contratistas del DADEP, mediante una metodología participativa orientada a cuestionar estereotipos, prejuicios y prácticas discriminatorias.  4.	CURSO LENGUA DE SEÑAS: Finalización del curso para formadoras de las manzanas de cuidado iniciado en el mes anterior, incluyendo la verificación de objetivos alcanzados y entrega de resultados, 22 participantes certificadas aprobaron satisfactoriamente el 1Nivel  5.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 (ii) Iniciaron las sesiones presenciales del Nivel 2 en la Casa LGBTI Sebastián Romero dirigido a 22 formadoras de la manzana del cuidado. 6.	SERVICIOS DE INTERPRETACIÓN: se prestaron 52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7.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8.	Se realizó la revisión y aportes para la incorporación de los enfoques de género y poblacional – diferencial en el PVE - Programa de Vigilancia Epidemiológica en Riesgo Psicosocial 2026 de la Secretaría Distrital de la Mujer, por solicitud de la Dirección de Talento Humano. 9.	Se realizó revisión y aportes a la propuesta de formación elaborada y remitida por la referenta de la DDYDP del Sector Integración Social, la cual está dirigida a la Subdirección para la Discapacidad de la SDIS, en el marco de la asistencia técnica.  10.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t>
    </r>
  </si>
  <si>
    <t>https://secretariadistritald-my.sharepoint.com/:f:/g/personal/kforero_sdmujer_gov_co/IgAGJ3rUokafTafDF4g5Mm73ATKbHiywqGu6VsezMMY39_Q?e=CRtewP</t>
  </si>
  <si>
    <t>https://secretariadistritald-my.sharepoint.com/:f:/g/personal/kforero_sdmujer_gov_co/IgD0AHfLu0o9TrGJM4bGtFTcAaEDMy1jBPJEk0wkQAV1yZE?e=HZCFAd</t>
  </si>
  <si>
    <t>Con el fin de Implementar 1 estrategia de reconocimiento de la diversidad de las mujeres del Distrito Capital, en el mes de abril, se logró: 
1.	Con el objetivo de desarrollar Plan de Acción para la realización de eventos conmemorativos y actividades para la transformación de imaginarios, estereotipos racistas y de discriminación,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2.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(ii) taller “Ajustes razonables para garantizar el derecho al trabajo de mujeres en sus diferencias y diversidades, con énfasis en discapacidad”, se realizó la revisión de la metodología y se envió para revisión jurídica.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en proceso de revisión y se está a la espera de su validación, se concretó una ruta para la aplicación de la metodología. (vi) ¿Porqué hablamos de enfoque diferencial e interseccionalidad en la ruralidad ajustes a la metodología realizados y se proyectaron espacios para la realización de la prueba piloto. el documento se encuentra en proceso de revisión (vii) Recomendaciones para la atención a mujeres víctimas del conflicto con enfoque de género y diferencial. avance en la construcción de la metodología. que se encuentra en revisión (viii) Taller informativo para la atención a mujeres migrantes en Bogotá. se realizó la revisión de la metodología. Posterior a la aplicación de prueba piloto de  implementación, se realizó evaluación y con base en sus resultados, se proyecta la realización de ajustes y correcciones. (iv) taller “Actividades sexuales pagas: dinámicas y lineamientos de atención a mujeres”. Posterior a la aplicación de prueba piloto de  implementación, se propuso un espacio de evaluación con el fin de continuar fortaleciendo y ajustando el documento 3.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así como con muestras artísticas y deportivas y con la realización de un podcast reivindicativo de la memoria de las luchas de las mujeres lesbianas y bisexuales. 4.Se realizó la revisión y generación de aportes técnicos al documento "Nota Concepto Atenea_270326",  con el fin de asegurar que la futura ruta de formación de la Academia Atenea integre un enfoque interseccional.   5.	En el marco de la conmemoración del Día de la Visibilidad Trans,  se lideraron las acciones de coordinación interinstitucional y logística para el desarrollo de la jornada al derecho del Goce y Disfrute en el Parque Salitre Mágico,  orientada a 12 mujeres Trans y sus familiares.  6.	Se brindó acompañamiento técnico para transformar el enfoque tradicional del certamen "Mujer T", priorizando el reconocimiento del activismo, la labor social y las trayectorias comunitarias sobre los criterios estéticos.  7.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En estos espacios las mujeres tuvieron la oportunidad de disfrutar de todas las atracciones, de fortalecer sus redes de apoyo y reconocer su derecho a la recreación.  8.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</si>
  <si>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Con el fin de Implementar 1 estrategia de reconocimiento de la diversidad de las mujeres del Distrito Capital, en el periodo acumulado de enero a abril, se logró:
1.	Con el objetivo de desarrollar Plan de Acción para la realización de eventos conmemorativos y actividades para la transformación de imaginarios, estereotipos racistas y de discriminación,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2.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(ii) taller “Ajustes razonables para garantizar el derecho al trabajo de mujeres en sus diferencias y diversidades, con énfasis en discapacidad”, se realizó la revisión de la metodología y se envió para revisión jurídica.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en proceso de revisión y se está a la espera de su validación, se concretó una ruta para la aplicación de la metodología. (vi) ¿Porqué hablamos de enfoque diferencial e interseccionalidad en la ruralidad ajustes a la metodología realizados y se proyectaron espacios para la realización de la prueba piloto. el documento se encuentra en proceso de revisión (vii) Recomendaciones para la atención a mujeres víctimas del conflicto con enfoque de género y diferencial. avance en la construcción de la metodología. que se encuentra en revisión (viii) Taller informativo para la atención a mujeres migrantes en Bogotá. se realizó la revisión de la metodología. Posterior a la aplicación de prueba piloto de  implementación, se realizó evaluación y con base en sus resultados, se proyecta la realización de ajustes y correcciones. (iv) taller “Actividades sexuales pagas: dinámicas y lineamientos de atención a mujeres”. Posterior a la aplicación de prueba piloto de  implementación, espacio de evaluación con el fin de continuar fortaleciendo y ajustando el documento  3.	Desarrollo de taller experiencial de foto-pose con mujeres trans,. participaron 17 mujeres Trans de las cuales 14 son Heterosexuales, 2 Pansexuales y 1 Lesbiana.4.	Se realizó el segundo encuentro mensual de mujeres Sordas, en el que se abordaron diferentes puntos de interés para ellas, relacionados con lo ofertado por la DED. 5.	recorrido  territorial junto a gestoras territoriales de casa de todas, para la oferta de los servicios de la estrategias, en el cual se abordaron 21 establecimientos, donde se abordaron 41 mujeres Migrantes  7.	Se realiza asistencia técnica a la dirección de talento humano de la Subred Integrada de Salud Sur Occidente, para la creación del comité de género, inclusión y no discriminación de la entidad, con la participación de 3 funcionarios.   8.	Se implementó la jornada de trasnversalización en articulación con la Fundación GAAT y la Estrategia de Autonomía Económica de la SDMujer, La actividad estuvo dirigida a 21 personas servidoras públicas y contratistas de la Secretaría Distrital de la Mujer (SDMujer).9.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10. Desarrollo de la jornada al derecho del Goce y Disfrute en el Parque Salitre Mágico,  orientada a 12 mujeres Trans y sus familiares.   11. Acompañamiento técnico para transformar el enfoque tradicional del certamen "Mujer T", priorizando el reconocimiento del activismo, la labor social y las trayectorias comunitarias sobre los criterios estéticos.  12. Se realizaron dos espacios de esparcimiento y reconocimiento al derecho al descanso y tiempo libre de las mujeres migrantes con la participación de 146 mujeres migrantes así: (i) visita al parque salitre mágico 97 mujeres migrantes (ii) Día de recreación en el parque salitre mágico con 49 mujeres migrantes. 13.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</si>
  <si>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Para el periodo acumulado de enero a abril, con el objetivo de dar cumplimiento a la meta plan de Desarrollo ¨Implementar 1 estrategia de transformación cultural  se ha  avanzando en la realización de Asistencia Técnica para la incorporación del enfoque diferencial a los sectores de la Administración Distrital e implementando acciones para el reconocimiento de la diversidad de las mujeres, así:   1.	Se trabajó en 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2.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3.	 3. Se avanzó con la realización de seis 6 espacios de transversalización, con la participación de 171 participantes 4.	CURSO LENGUA DE SEÑAS: Finalización del curso para formadoras de las manzanas de cuidado, incluyendo la verificación de objetivos alcanzados y entrega de resultados, 22 participantes certificadas aprobaron satisfactoriamente el 1 Nivel   5.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 (ii) Iniciaron las sesiones presenciales del Nivel 2 en la Casa LGBTI Sebastián Romero dirigido a 22 formadoras de la manzana del cuidado.  6.	SERVICIOS DE INTERPRETACIÓN: se prestaron 52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7. 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periodo acumulado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8.	se avanzó en la formulación y actividades para la implementación de 9 metodologías, así: (i)“Taller hablemos de racismo para construir prácticas antirracistas en las entidades”, palabras clave como antirracismo aplicado, sistemas de opresión e interseccionalidad.. (ii) taller “Ajustes razonables para garantizar el derecho al trabajo de mujeres en sus diferencias y diversidades, con énfasis en discapacidad”, (iii) Se definieron y ajustaron los elementos metodológicos para el desarrollo del taller de enfoque diferencial. (iv) Revisión de la metodología Sensibilización e introducción a la lengua de señas colombiana básico y la cultura sorda (v) Enfoque Diferencial poblacional con enfoque en mujeres indígenas en Bogotá (vi) ¿Porqué hablamos de enfoque diferencial e interseccionalidad en la ruralidad. (vii) Recomendaciones para la atención a mujeres víctimas del conflicto con enfoque de género y diferencial. (viii) Taller informativo para la atención a mujeres migrantes en Bogotá (iv) taller “Actividades sexuales pagas: dinámicas y lineamientos de atención a mujeres”.  9.	Desarrollo de taller experiencial de foto-pose con mujeres trans,. participaron 17 mujeres Trans de las cuales 14 son Heterosexuales, 2 Pansexuales y 1 Lesbiana. 10.	Se realizó el segundo encuentro mensual de mujeres Sordas, en el que se abordaron diferentes puntos de interés para ellas, relacionados con lo ofertado por la DED.  11. Apoyo en recorrido territorial junto a gestoras territoriales de casa de todas, para la oferta de los servicios de la estrategias, en el cual se abordaron 21 establecimientos, donde se abordaron 41 mujeres Migrantes a quienes se les brindo información sobre las estrategias de la DED y rutas Rutas de VBG, Regularización y apoyo psicoemocional, brindándoles las rutas respectivas y agendamientos para su atención. 12. Se realiza asistencia técnica a la dirección de talento humano de la Subred Integrada de Salud Sur Occidente, para la creación del comité de género, inclusión y no discriminación de la entidad, con la participación de 3 funcionarios.   13.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14.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15. Desarrollo de la jornada al derecho del Goce y Disfrute en el Parque Salitre Mágico,  orientada a 12 mujeres Trans y sus familiares.  11. Acompañamiento técnico para transformar el enfoque tradicional del certamen "Mujer T", priorizando el reconocimiento del activismo, la labor social y las trayectorias comunitarias sobre los criterios estéticos.  16.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17.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</si>
  <si>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 xml:space="preserve">•	Para el mes de abril , con el objetivo de dar cumplimiento a la meta plan de Desarrollo ¨Implementar 1 estrategia de transformación cultural  se ha  avanzando en la realización de Asistencia Técnica para la incorporación del enfoque diferencial a los sectores de la Administración Distrital e implementando acciones para el reconocimiento de la diversidad de las mujeres, así:
•	Se avanzó con la realización de cuatro 4 espacios de transversalización, con la participación de 81 participantes, así: (i) Orientaciones y mecanismos para la incorporación, implementación y apropiación del enfoque antirracista: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Se desarrolló la jornada de transferencia de conocimiento con profesionales y gestores de la Secretaría Distrital de Salud (PAPSIVI), con la participación de 29 personas, dentro de ellas 13 mujeres víctimas del conflicto armado.
•	CURSO LENGUA DE SEÑAS: Se dio inicio a dos cursos de Lenguaje de Señas Colombiano (uno virtual y uno presencial) con 92 profesionales inscritas, así: (i) Se iniciaron las clases virtuales del segundo grupo de Nivel 1 dirigidas a un equipo de 70 profesionales de Duplas Psicojurídicas de la Dirección del Sistema Distrital de Cuidado (manzanas de cuidado) (ii) Iniciaron las sesiones presenciales del Nivel 2 en la Casa LGBTI Sebastián Romero dirigido a 22 formadoras de la manzana del cuidado.  •	SERVICIOS DE INTERPRETACIÓN: se prestaron 11 servicios de interpretación de lengua de señas así: 9 servicios solicitados por la DED, 1 servicio solicitado por prensa de la SdMujer y 1 servicio para la Sesión ordinaria de la Mesa Coordinadora – CCMB •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
•	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	se avanzó en la formulación y actividades para la implementación de 9 metodologías, así: (i)“Taller hablemos de racismo para construir prácticas antirracistas en las entidades”, palabras clave como antirracismo aplicado, sistemas de opresión e interseccionalidad. (ii) taller “Ajustes razonables para garantizar el derecho al trabajo de mujeres en sus diferencias y diversidades, con énfasis en discapacidad” (iii) Se definieron y ajustaron los elementos metodológicos para el desarrollo del taller de enfoque diferencial. (iv) Revisión de la metodología Sensibilización e introducción a la lengua de señas colombiana básico y la cultura sorda (v) Enfoque Diferencial poblacional con enfoque en mujeres indígenas en Bogotá. (vi) ¿Por qué hablamos de enfoque diferencial e interseccionalidad en la ruralidad ajustes a la metodología realizados y se proyectaron espacios para la realización de la prueba piloto? (vii) Recomendaciones para la atención a mujeres víctimas del conflicto con enfoque de género y diferencial. (viii) Taller informativo para la atención a mujeres migrantes en Bogotá. (iv) taller “Actividades sexuales pagas: dinámicas y lineamientos de atención a mujeres”. 
•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	Acciones de coordinación interinstitucional y logística para el desarrollo de la jornada al derecho del Goce y Disfrute en el Parque Salitre Mágico,  orientada a 12 mujeres Trans y sus familiares.  
•	Se brindó acompañamiento técnico para transformar el enfoque tradicional del certamen "Mujer T", priorizando el reconocimiento del activismo, la labor social y las trayectorias comunitarias sobre los criterios estéticos.  
•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t>
  </si>
  <si>
    <t xml:space="preserve">Para dar cumplimiento a la meta plan de ¨Desarrollar 4 estrategias de empoderamiento se ha avanzado a través de los siguientes componentes de la estrategia, para el mes de abril, así: 
1.	CURSOS VIRTUALES: i) Curso disponible en la plataforma virtual de la SdMujer: ¨Observo, Identifico y Protejo¨ para el que se certificaron 365 personas (ii) TEJIENDO REDES: Se cuenta con 29 personas inscritas para Tejiendo redes comunidad y 21 personas inscritas para Tejiendo Redes servidores. 
2.	CUALIFICACIÓN EQUIPOS PROFESIONALES: Se realizaron tres espacios de transferencia metodológica y de conocimientos en capacidades psicoemocionales a 63 funcionarias y funcionarios públicos, así: (i) 15 profesionales del equipo Transformaciones culturales Sd Mujer; CIOM Santafé.(ii) 29 profesionales del equipo PAPSIVI Secretaria de Salud; Casa Gitana. (iii) 19 profesionales del equipo rural subred sur Secretaria de Salud; Casa de la cultura Tunjuelito
3.	Con el objetivo de Implementar la estrategia de acciones afirmativas para el empoderamiento de las mujeres, se avanzó con la realización de: cuatro 4 Jornadas Significativas con la participación de 16 Jóvenes Casa de la Juventud Usme y 15 jóvenes Casa de Protección Barrios Unidos, 15 mujeres indígenas víctimas Emberá, 15 mujeres en ASP estudio Web – Cam Teusaquillo y 9 mujeres adultas Casa de la Juventud Usme 
4.	Apertura e inicio de 1 Escuela AMARTE con la inscripción de 38 mujeres adultas de la UNAD.  Y 7 Espacios de Conexión Emocional ECE, con la participación de 160 mujeres, realizados así: (i, ii, iii) 3 ECE con 64 Mujeres Migrantes y Refugiadas, (iv) 1 ECE con 14 Mujeres Campesinas y rurales (v) 1 ECE con 45 Mujeres Jóvenes (vi) 1 ECE con 22 Mujeres privadas de la libertad Jóvenes, realizado en la cárcel distrital de barones y anexo de mujeres de Bogotá, localidad San Cristobal (vii) 1 ECE con 15 Mujeres adultas y mayoras. 
5.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6.	se realizó la tercera Mesa Distrital de Cuidado Menstrual Distrital del año 2026 y de acuerdo con la planeación, se avanzó con: RECORRIDOS: Se realizó un recorrido en la localidad de Puente Aranda (Canal Comuneros) durante el recorrido se realizó el abordaje por parte de la SdMujer a 11 personas menstruantes en habitabilidad de calle con pedagogía EMAA y CUALIFICACIÓN EQUIPOS: 2 espacios para la cualificación de equipos, transferencia metodológica y de conocimientos en educación menstrual, dirigidos a 30 profesionales, así: (i) un espacio virtual teams de cualificación a un equipo de 12 Profesionales y contratistas del Instituto de Protección y bienestar Animal. (ii) EMAA realizado en articulación con la Secretaría Distrital de Integración Social (SDIS) participaron 18 profesionales.
7.	EMAA: Para el mes de abril con el objetivo de Realizar Espacios de Educación Menstrual para el Autocuidado y el Autoconocimiento EMAA, se realizaron diez 10 espacios EMAA con la participación de 193  mujeres,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t>
  </si>
  <si>
    <t>Para dar cumplimiento a la meta plan de ¨Desarrollar 4 estrategias de empoderamiento  se ha avanzado a través de los siguientes componentes de la estrategia, para el periodo acumulado de enero a abril  así: 1.	CURSOS VIRTUALES: cursos disponible en la plataforma virtual de la SdMujer: ¨Observo, Identifico y Protejo¨ para el periodo acumulado se certificaron 379 personas. (ii) TEJIENDO REDES: Se cuenta con 29 personas inscritas para Tejiendo redes comunidad y 21 personas inscritas para Tejiendo Redes servidores para dar inicio en mes de mayo.
2.	CUALIFICACIÓN EQUIPOS PROFESIONALES: Se realizaron siete espacios de transferencia metodológica y de conocimientos en Empoderamiento y capacidades psicoemocionales a 123 funcionarias y funcionarios públicos, así: (i) Transferencia en empoderamiento: equipo de profesionales psicosociales Sub Red de Salud Occidente CAPS Betania 34 Profesionales (ii) Transferencia en empoderamiento 3 docentes colegio Ciudadela Educativa Bosa  (iii) trasferencia capacidades psico emocionales: a 14 profesionales UTA de la comisión intersectorial de flujos migratorios mixtos (iv) transferencia empoderamiento a 9 profesionales psicosociales RECA. (v) trasferencia capacidades psico emocionales: 15 profesionales del equipo Transformaciones culturales SdMujer; CIOM Santafé (vi) trasferencia capacidades psico emocionales: 29 profesionales del equipo PAPSIVI secretaria de Salud (vii) trasferencia capacidades psico emocionales:19 profesionales del equipo rural subred sur secretaria de Salud. 
3.	Se realizaron 18 Jornadas Significativas con la participación de 371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4.	Se realizó un encuentro intergeneracional con la participación de 59 mujeres, en el salón comunal de Modelia. 
5.	Se realizó cierre de las 5 Escuelas AMARTE con la certificación de 134 mujeres y  se inició la sexta Escuela AMARTE con la inscripción y participación de 38 mujeres adultas de la UNAD.  
6. Se realizan 16 Espacios de Conexión Emocional ECE, con la participación de 381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108  Mujeres migrantes, refugiadas y retornadas, 7 mujeres mayoras, 45 Mujeres Jóvenes, 22 Mujeres privadas de la libertad Jóvenes, realizado en la cárcel distrital de barones y anexo de mujeres de Bogotá y 15 Mujeres adultas y mayoras.
6.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7. CASA DE TODAS: Se llevan a cabo 3 sesiones del Plan emprendedoras - Curso manicure de forma articulada entre la estrategia Casa de todas y Masglo academia.
8. JORNADAS POR LA DIGNIDAD MENSTRUAL: Se realizó una jornada en el Parque tercer milenio- Localidad Santafé, se atienden por parte de la SdMUJER 13 mujeres.  
9. RECORRIDOS: Se realizaron dos 2 recorridos, abordando 25 mujeres habitantes de calle o en riesgo de estarlo, así: (i) localidad de Suba o se realizó el abordaje a 14 personas menstruantes (ii) localidad de Puente Aranda (Canal Comuneros) durante el recorrido se realizó el abordaje por parte de la SdMujer a 11 personas menstruantes en habitabilidad de calle 
10. EMAA: Espacios de Educación Menstrual para el Autocuidado y el Autoconocimiento EMAA, se realizaron once 11 espacios EMAA con la participación de 223 mujeres, así: (i) EMAA con 20 mujeres privadas de la libertad Cárcel Distrital, localidad San Cristóbal (ii) EMAA con 20 adolescentes IDIPRON UPI Perdomo, localidad Ciudad Bolívar. (iii) EMAA con 19 adolescentes Fundación Cares; localidad Mártires (iv) EMAA con 16 mujeres privadas de la libertad Cárcel Distrital, localidad San Cristóbal (v) EMAA con 18 adolescentes y jóvenes IDIPRON UPI Santa Lucía, localidad Rafael Uribe (vi)  EMAA con 22 jóvenes, IDIPRON Conservatorio, localidad Mártires (vii) EMAA con 36 jóvenes IDIPRON UPI Perdomo, localidad Ciudad Bolívar. (viii) tres espacios EMAA con 42 mujeres adultas y mayoras. (iv) EMMA con 30 jóvenes de IDIPRON UPI la 32 Localidad de Puente Aranda.
11. Realización de siete 7 espacios de cualificación de equipos dirigidos a 109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 (iv) 6 profesionales de la estrategia casa de todas (v) 11 profesionales de territorio UAESP. (vi) un espacio virtual teams de cualificación a un equipo de 12 Profesionales y contratistas del Instituto de Protección y bienestar Animal. (vii) EMAA realizado en articulación con la Secretaría Distrital de Integración Social (SDIS) participaron 18 profesionales.</t>
  </si>
  <si>
    <t>https://secretariadistritald-my.sharepoint.com/:f:/g/personal/kforero_sdmujer_gov_co/IgA5UjJNWLpmQ61NXLAWPru1ASqAYR0EGblHot4lKVCsZ04?e=QrY4FO</t>
  </si>
  <si>
    <t>https://secretariadistritald-my.sharepoint.com/:f:/g/personal/kforero_sdmujer_gov_co/IgB4VFMlmM68Rqu_4EvXqnWdAaKEIZsZzw3Wc2DOJ8zFWOY?e=e4iluO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</si>
</sst>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6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
      <sz val="12"/>
      <color theme="1"/>
      <name val="Arial"/>
      <family val="2"/>
    </font>
    <font>
      <sz val="12"/>
      <color rgb="FF000000"/>
      <name val="Arial"/>
      <family val="2"/>
    </font>
    <font>
      <i/>
      <sz val="11"/>
      <color theme="1"/>
      <name val="Arial"/>
      <family val="2"/>
    </font>
    <font>
      <u/>
      <sz val="11"/>
      <color theme="1"/>
      <name val="Arial"/>
      <family val="2"/>
    </font>
    <font>
      <b/>
      <sz val="12"/>
      <color rgb="FF000000"/>
      <name val="Arial"/>
      <family val="2"/>
    </font>
    <font>
      <sz val="12"/>
      <color theme="1"/>
      <name val="Calibri"/>
      <family val="2"/>
      <scheme val="minor"/>
    </font>
    <font>
      <b/>
      <sz val="9"/>
      <color indexed="81"/>
      <name val="Tahoma"/>
      <family val="2"/>
    </font>
    <font>
      <sz val="12"/>
      <color rgb="FFFF0000"/>
      <name val="Arial"/>
      <family val="2"/>
    </font>
    <font>
      <sz val="12"/>
      <color theme="6" tint="-0.249977111117893"/>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5" fillId="0" borderId="0" applyFont="0" applyFill="0" applyBorder="0" applyAlignment="0" applyProtection="0"/>
    <xf numFmtId="0" fontId="3" fillId="0" borderId="1"/>
    <xf numFmtId="0" fontId="41" fillId="0" borderId="1"/>
    <xf numFmtId="164" fontId="2" fillId="0" borderId="1" applyFont="0" applyFill="0" applyBorder="0" applyAlignment="0" applyProtection="0"/>
    <xf numFmtId="44" fontId="42" fillId="0" borderId="0" applyFont="0" applyFill="0" applyBorder="0" applyAlignment="0" applyProtection="0"/>
    <xf numFmtId="0" fontId="18" fillId="0" borderId="0" applyNumberFormat="0" applyFill="0" applyBorder="0" applyAlignment="0" applyProtection="0"/>
  </cellStyleXfs>
  <cellXfs count="587">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8"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3"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8" fontId="13" fillId="0" borderId="44" xfId="5" applyNumberFormat="1" applyFont="1" applyBorder="1" applyAlignment="1">
      <alignment vertical="center"/>
    </xf>
    <xf numFmtId="168" fontId="13" fillId="0" borderId="45" xfId="5" applyNumberFormat="1" applyFont="1" applyBorder="1" applyAlignment="1">
      <alignment vertical="center"/>
    </xf>
    <xf numFmtId="43" fontId="39" fillId="5" borderId="49" xfId="18" applyFont="1" applyFill="1" applyBorder="1" applyAlignment="1">
      <alignment horizontal="center" vertical="center" wrapText="1"/>
    </xf>
    <xf numFmtId="43" fontId="39" fillId="5" borderId="51" xfId="18" applyFont="1" applyFill="1" applyBorder="1" applyAlignment="1">
      <alignment horizontal="center" vertical="center" wrapText="1"/>
    </xf>
    <xf numFmtId="43" fontId="39" fillId="5" borderId="52" xfId="18" applyFont="1" applyFill="1" applyBorder="1" applyAlignment="1">
      <alignment horizontal="center" vertical="center" wrapText="1"/>
    </xf>
    <xf numFmtId="168" fontId="13" fillId="0" borderId="39" xfId="5" applyNumberFormat="1" applyFont="1" applyBorder="1" applyAlignment="1">
      <alignment vertical="center"/>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7" fillId="0" borderId="26" xfId="0" applyFont="1" applyBorder="1" applyAlignment="1">
      <alignment horizontal="center" vertical="center"/>
    </xf>
    <xf numFmtId="0" fontId="37" fillId="0" borderId="26" xfId="0" applyFont="1" applyBorder="1" applyAlignment="1">
      <alignment vertical="center"/>
    </xf>
    <xf numFmtId="0" fontId="37" fillId="0" borderId="26" xfId="2" applyFont="1" applyBorder="1" applyAlignment="1">
      <alignment horizontal="center" wrapText="1"/>
    </xf>
    <xf numFmtId="0" fontId="37" fillId="0" borderId="26" xfId="2" applyFont="1" applyBorder="1" applyAlignment="1">
      <alignment horizontal="center" vertical="center" wrapText="1"/>
    </xf>
    <xf numFmtId="0" fontId="37"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8" fillId="5" borderId="26" xfId="2" applyFont="1" applyFill="1" applyBorder="1" applyAlignment="1">
      <alignment vertical="center" wrapText="1"/>
    </xf>
    <xf numFmtId="0" fontId="38"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2"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7"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174" fontId="44" fillId="0" borderId="22" xfId="22" applyNumberFormat="1" applyFont="1" applyFill="1" applyBorder="1" applyAlignment="1">
      <alignment horizontal="center" vertical="center"/>
    </xf>
    <xf numFmtId="174" fontId="11" fillId="0" borderId="22" xfId="22" applyNumberFormat="1" applyFont="1" applyFill="1" applyBorder="1" applyAlignment="1">
      <alignment vertical="center"/>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174" fontId="13" fillId="0" borderId="13" xfId="22" applyNumberFormat="1" applyFont="1" applyFill="1" applyBorder="1" applyAlignment="1">
      <alignment vertical="center"/>
    </xf>
    <xf numFmtId="0" fontId="13" fillId="0" borderId="0" xfId="0" applyFont="1" applyAlignment="1">
      <alignment horizontal="left" vertical="center"/>
    </xf>
    <xf numFmtId="0" fontId="46" fillId="0" borderId="46" xfId="0" applyFont="1" applyBorder="1" applyAlignment="1">
      <alignment horizontal="left" vertical="center" wrapText="1"/>
    </xf>
    <xf numFmtId="0" fontId="40" fillId="0" borderId="0" xfId="0" applyFont="1" applyAlignment="1">
      <alignment horizontal="left" vertical="center"/>
    </xf>
    <xf numFmtId="0" fontId="40" fillId="0" borderId="44" xfId="0" applyFont="1" applyBorder="1" applyAlignment="1">
      <alignment horizontal="left" vertical="center" wrapText="1"/>
    </xf>
    <xf numFmtId="0" fontId="48" fillId="0" borderId="22" xfId="0" applyFont="1" applyBorder="1" applyAlignment="1">
      <alignment horizontal="left" vertical="center"/>
    </xf>
    <xf numFmtId="0" fontId="49" fillId="0" borderId="22" xfId="0" applyFont="1" applyBorder="1" applyAlignment="1">
      <alignment vertical="center" wrapText="1"/>
    </xf>
    <xf numFmtId="0" fontId="49" fillId="0" borderId="46" xfId="0" applyFont="1" applyBorder="1" applyAlignment="1">
      <alignment horizontal="left" vertical="center" wrapText="1"/>
    </xf>
    <xf numFmtId="0" fontId="49" fillId="0" borderId="44" xfId="0" applyFont="1" applyBorder="1" applyAlignment="1">
      <alignment vertical="center" wrapText="1"/>
    </xf>
    <xf numFmtId="0" fontId="48" fillId="11" borderId="22" xfId="0" applyFont="1" applyFill="1" applyBorder="1" applyAlignment="1">
      <alignment horizontal="left" vertical="center"/>
    </xf>
    <xf numFmtId="0" fontId="49" fillId="11" borderId="44" xfId="0" applyFont="1" applyFill="1" applyBorder="1" applyAlignment="1">
      <alignment vertical="center" wrapText="1"/>
    </xf>
    <xf numFmtId="0" fontId="49" fillId="0" borderId="44" xfId="0" applyFont="1" applyBorder="1" applyAlignment="1">
      <alignment horizontal="left" vertical="center" wrapText="1"/>
    </xf>
    <xf numFmtId="0" fontId="49" fillId="11" borderId="44" xfId="0" applyFont="1" applyFill="1" applyBorder="1" applyAlignment="1">
      <alignment horizontal="left" vertical="center" wrapText="1"/>
    </xf>
    <xf numFmtId="0" fontId="46" fillId="0" borderId="44" xfId="0" applyFont="1" applyBorder="1" applyAlignment="1">
      <alignment horizontal="left" vertical="center" wrapText="1"/>
    </xf>
    <xf numFmtId="0" fontId="48" fillId="0" borderId="22" xfId="0" applyFont="1" applyBorder="1" applyAlignment="1">
      <alignment horizontal="left" vertical="center" wrapText="1"/>
    </xf>
    <xf numFmtId="0" fontId="49" fillId="0" borderId="22" xfId="0" applyFont="1" applyBorder="1" applyAlignment="1">
      <alignment horizontal="left" vertical="center" wrapText="1"/>
    </xf>
    <xf numFmtId="0" fontId="46" fillId="0" borderId="22" xfId="0" applyFont="1" applyBorder="1" applyAlignment="1">
      <alignment horizontal="left" vertical="center" wrapText="1"/>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13" fillId="0" borderId="1" xfId="0" applyFont="1" applyBorder="1"/>
    <xf numFmtId="0" fontId="0" fillId="0" borderId="1" xfId="0" applyBorder="1"/>
    <xf numFmtId="0" fontId="49" fillId="0" borderId="55" xfId="0" applyFont="1" applyBorder="1" applyAlignment="1">
      <alignment horizontal="left" vertical="center" wrapText="1"/>
    </xf>
    <xf numFmtId="0" fontId="48" fillId="0" borderId="22" xfId="0" quotePrefix="1" applyFont="1" applyBorder="1" applyAlignment="1">
      <alignment horizontal="left" vertical="center" wrapText="1"/>
    </xf>
    <xf numFmtId="0" fontId="48"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8"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39" fillId="5" borderId="34" xfId="18" applyFont="1" applyFill="1" applyBorder="1" applyAlignment="1">
      <alignment horizontal="center" vertical="center" wrapText="1"/>
    </xf>
    <xf numFmtId="43" fontId="39" fillId="5" borderId="35" xfId="18" applyFont="1" applyFill="1" applyBorder="1" applyAlignment="1">
      <alignment horizontal="center" vertical="center" wrapText="1"/>
    </xf>
    <xf numFmtId="43" fontId="39"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7" fillId="4" borderId="15" xfId="2" applyFont="1" applyFill="1" applyBorder="1" applyAlignment="1">
      <alignment vertical="center" wrapText="1"/>
    </xf>
    <xf numFmtId="0" fontId="51" fillId="4" borderId="1" xfId="2" applyFont="1" applyFill="1" applyAlignment="1">
      <alignment vertical="center" wrapText="1"/>
    </xf>
    <xf numFmtId="0" fontId="37" fillId="4" borderId="1" xfId="2" applyFont="1" applyFill="1" applyAlignment="1">
      <alignment vertical="center" wrapText="1"/>
    </xf>
    <xf numFmtId="0" fontId="51" fillId="0" borderId="1" xfId="2" applyFont="1" applyAlignment="1">
      <alignment vertical="center" wrapText="1"/>
    </xf>
    <xf numFmtId="0" fontId="37"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3" fillId="0" borderId="0" xfId="0" applyFont="1"/>
    <xf numFmtId="0" fontId="13" fillId="0" borderId="1" xfId="3" applyFont="1" applyAlignment="1">
      <alignment vertical="center" wrapText="1"/>
    </xf>
    <xf numFmtId="0" fontId="0" fillId="0" borderId="0" xfId="0" applyAlignment="1">
      <alignment wrapText="1"/>
    </xf>
    <xf numFmtId="170" fontId="13" fillId="0" borderId="60" xfId="1" applyNumberFormat="1" applyFont="1" applyBorder="1" applyAlignment="1">
      <alignment horizontal="center" vertical="center" wrapText="1"/>
    </xf>
    <xf numFmtId="170" fontId="13" fillId="0" borderId="46" xfId="1" applyNumberFormat="1" applyFont="1" applyBorder="1" applyAlignment="1">
      <alignment horizontal="center" vertical="center" wrapText="1"/>
    </xf>
    <xf numFmtId="170"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8" fontId="13" fillId="0" borderId="33" xfId="5" applyNumberFormat="1" applyFont="1" applyBorder="1" applyAlignment="1">
      <alignment vertical="center"/>
    </xf>
    <xf numFmtId="168" fontId="13" fillId="0" borderId="34" xfId="5" applyNumberFormat="1" applyFont="1" applyBorder="1" applyAlignment="1">
      <alignment vertical="center"/>
    </xf>
    <xf numFmtId="168"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0"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15" fontId="37" fillId="0" borderId="26" xfId="0" applyNumberFormat="1" applyFont="1" applyBorder="1" applyAlignment="1">
      <alignment horizontal="center" vertical="center"/>
    </xf>
    <xf numFmtId="0" fontId="13" fillId="0" borderId="24" xfId="3" applyFont="1" applyBorder="1" applyAlignment="1">
      <alignment horizontal="left" vertical="top" wrapText="1"/>
    </xf>
    <xf numFmtId="0" fontId="55" fillId="0" borderId="22" xfId="3" applyFont="1" applyBorder="1" applyAlignment="1">
      <alignment horizontal="left" vertical="top" wrapText="1"/>
    </xf>
    <xf numFmtId="0" fontId="55" fillId="0" borderId="24" xfId="3" applyFont="1" applyBorder="1" applyAlignment="1">
      <alignment horizontal="left" vertical="top" wrapText="1"/>
    </xf>
    <xf numFmtId="15" fontId="12" fillId="0" borderId="26" xfId="0" applyNumberFormat="1" applyFont="1" applyBorder="1" applyAlignment="1">
      <alignment horizontal="center" vertical="center"/>
    </xf>
    <xf numFmtId="0" fontId="13" fillId="0" borderId="19" xfId="3" applyFont="1" applyBorder="1" applyAlignment="1">
      <alignment vertical="top" wrapText="1"/>
    </xf>
    <xf numFmtId="0" fontId="55" fillId="0" borderId="26" xfId="3" applyFont="1" applyBorder="1" applyAlignment="1">
      <alignment vertical="top"/>
    </xf>
    <xf numFmtId="0" fontId="55" fillId="0" borderId="19" xfId="3" applyFont="1" applyBorder="1" applyAlignment="1">
      <alignment vertical="top" wrapText="1"/>
    </xf>
    <xf numFmtId="0" fontId="55" fillId="0" borderId="26" xfId="3" applyFont="1" applyBorder="1" applyAlignment="1">
      <alignment horizontal="left" vertical="top"/>
    </xf>
    <xf numFmtId="0" fontId="55" fillId="0" borderId="26" xfId="3" applyFont="1" applyBorder="1" applyAlignment="1">
      <alignment horizontal="left" vertical="top" wrapText="1"/>
    </xf>
    <xf numFmtId="0" fontId="13" fillId="0" borderId="22" xfId="3" applyFont="1" applyBorder="1" applyAlignment="1">
      <alignment horizontal="left" vertical="top" wrapText="1"/>
    </xf>
    <xf numFmtId="0" fontId="18" fillId="0" borderId="24" xfId="23" applyBorder="1" applyAlignment="1">
      <alignment horizontal="center" vertical="center" wrapText="1"/>
    </xf>
    <xf numFmtId="0" fontId="13" fillId="0" borderId="26" xfId="3" applyFont="1" applyBorder="1" applyAlignment="1">
      <alignment vertical="top" wrapText="1"/>
    </xf>
    <xf numFmtId="1" fontId="19" fillId="0" borderId="22" xfId="3" applyNumberFormat="1" applyFont="1" applyBorder="1" applyAlignment="1">
      <alignment horizontal="center" vertical="center" wrapText="1"/>
    </xf>
    <xf numFmtId="0" fontId="18" fillId="0" borderId="24" xfId="23" applyFill="1" applyBorder="1" applyAlignment="1">
      <alignment horizontal="center" vertical="center" wrapText="1"/>
    </xf>
    <xf numFmtId="1" fontId="19" fillId="4" borderId="22" xfId="3" applyNumberFormat="1" applyFont="1" applyFill="1" applyBorder="1" applyAlignment="1">
      <alignment horizontal="center" vertical="center"/>
    </xf>
    <xf numFmtId="43" fontId="60" fillId="0" borderId="26" xfId="18" applyFont="1" applyFill="1" applyBorder="1" applyAlignment="1">
      <alignment horizontal="center" vertical="center" wrapText="1"/>
    </xf>
    <xf numFmtId="174" fontId="0" fillId="0" borderId="26" xfId="22" applyNumberFormat="1" applyFont="1" applyFill="1" applyBorder="1" applyAlignment="1">
      <alignment horizontal="center" vertical="center"/>
    </xf>
    <xf numFmtId="174" fontId="13" fillId="0" borderId="28" xfId="22" applyNumberFormat="1" applyFont="1" applyFill="1" applyBorder="1" applyAlignment="1">
      <alignment vertical="center"/>
    </xf>
    <xf numFmtId="43" fontId="60" fillId="0" borderId="28" xfId="18" applyFont="1" applyFill="1" applyBorder="1" applyAlignment="1">
      <alignment horizontal="center" vertical="center" wrapText="1"/>
    </xf>
    <xf numFmtId="43" fontId="60" fillId="0" borderId="53" xfId="18" applyFont="1" applyFill="1" applyBorder="1" applyAlignment="1">
      <alignment horizontal="center" vertical="center" wrapText="1"/>
    </xf>
    <xf numFmtId="43" fontId="39" fillId="0" borderId="4" xfId="18" applyFont="1" applyFill="1" applyBorder="1" applyAlignment="1">
      <alignment horizontal="center"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50" fillId="0" borderId="67" xfId="0" applyFont="1" applyBorder="1" applyAlignment="1">
      <alignment vertical="center" wrapText="1"/>
    </xf>
    <xf numFmtId="0" fontId="56" fillId="0" borderId="22" xfId="0" applyFont="1" applyBorder="1" applyAlignment="1">
      <alignment horizontal="left" vertical="top" wrapText="1"/>
    </xf>
    <xf numFmtId="0" fontId="56" fillId="0" borderId="74" xfId="0" applyFont="1" applyBorder="1" applyAlignment="1">
      <alignment horizontal="left" vertical="top" wrapText="1"/>
    </xf>
    <xf numFmtId="0" fontId="13" fillId="0" borderId="26" xfId="3" applyFont="1" applyBorder="1" applyAlignment="1">
      <alignment horizontal="left" vertical="top"/>
    </xf>
    <xf numFmtId="0" fontId="13" fillId="0" borderId="26" xfId="3" applyFont="1" applyBorder="1" applyAlignment="1">
      <alignment horizontal="left" vertical="top" wrapText="1"/>
    </xf>
    <xf numFmtId="0" fontId="12" fillId="3" borderId="22" xfId="3" applyFont="1" applyFill="1" applyBorder="1" applyAlignment="1">
      <alignment horizontal="center" vertical="center"/>
    </xf>
    <xf numFmtId="9" fontId="12" fillId="5" borderId="22" xfId="3" applyNumberFormat="1" applyFont="1" applyFill="1" applyBorder="1" applyAlignment="1">
      <alignment horizontal="center" vertical="center"/>
    </xf>
    <xf numFmtId="9" fontId="12" fillId="9" borderId="22" xfId="0" applyNumberFormat="1" applyFont="1" applyFill="1" applyBorder="1" applyAlignment="1">
      <alignment horizontal="center" vertical="center"/>
    </xf>
    <xf numFmtId="43" fontId="60" fillId="0" borderId="62" xfId="18" applyFont="1" applyFill="1" applyBorder="1" applyAlignment="1">
      <alignment horizontal="center" vertical="center" wrapText="1"/>
    </xf>
    <xf numFmtId="43" fontId="60" fillId="0" borderId="29" xfId="18" applyFont="1" applyFill="1" applyBorder="1" applyAlignment="1">
      <alignment horizontal="center" vertical="center" wrapText="1"/>
    </xf>
    <xf numFmtId="43" fontId="60" fillId="0" borderId="63" xfId="18" applyFont="1" applyFill="1" applyBorder="1" applyAlignment="1">
      <alignment horizontal="center" vertical="center" wrapText="1"/>
    </xf>
    <xf numFmtId="174" fontId="1" fillId="0" borderId="28" xfId="22" applyNumberFormat="1" applyFont="1" applyFill="1" applyBorder="1" applyAlignment="1">
      <alignment vertical="center"/>
    </xf>
    <xf numFmtId="4" fontId="0" fillId="4" borderId="24" xfId="0" applyNumberFormat="1" applyFill="1" applyBorder="1" applyAlignment="1">
      <alignment horizontal="right" vertical="center" wrapText="1"/>
    </xf>
    <xf numFmtId="4" fontId="0" fillId="4" borderId="10" xfId="0" applyNumberFormat="1" applyFill="1" applyBorder="1" applyAlignment="1">
      <alignment horizontal="right" vertical="center" wrapText="1"/>
    </xf>
    <xf numFmtId="168" fontId="13" fillId="0" borderId="10" xfId="5" applyNumberFormat="1" applyFont="1" applyBorder="1" applyAlignment="1">
      <alignment vertical="center"/>
    </xf>
    <xf numFmtId="168" fontId="13" fillId="0" borderId="48" xfId="5" applyNumberFormat="1" applyFont="1" applyBorder="1" applyAlignment="1">
      <alignment vertical="center"/>
    </xf>
    <xf numFmtId="168" fontId="13" fillId="0" borderId="9" xfId="5" applyNumberFormat="1" applyFont="1" applyBorder="1" applyAlignment="1">
      <alignment vertical="center"/>
    </xf>
    <xf numFmtId="4" fontId="0" fillId="4" borderId="14" xfId="0" applyNumberFormat="1" applyFill="1" applyBorder="1" applyAlignment="1">
      <alignment horizontal="right" vertical="center" wrapText="1"/>
    </xf>
    <xf numFmtId="0" fontId="13" fillId="0" borderId="20" xfId="3" applyFont="1" applyBorder="1" applyAlignment="1">
      <alignment vertical="top" wrapText="1"/>
    </xf>
    <xf numFmtId="173" fontId="36" fillId="0" borderId="22" xfId="21" applyNumberFormat="1" applyFont="1" applyFill="1" applyBorder="1" applyAlignment="1">
      <alignment horizontal="center" vertical="center"/>
    </xf>
    <xf numFmtId="173" fontId="36" fillId="0" borderId="13" xfId="21" applyNumberFormat="1" applyFont="1" applyFill="1" applyBorder="1" applyAlignment="1">
      <alignment horizontal="center" vertical="center"/>
    </xf>
    <xf numFmtId="0" fontId="18" fillId="0" borderId="22" xfId="23" applyBorder="1" applyAlignment="1">
      <alignment horizontal="center" vertical="center" wrapText="1"/>
    </xf>
    <xf numFmtId="0" fontId="27"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2" xfId="3" applyFont="1" applyBorder="1" applyAlignment="1">
      <alignment horizontal="left" vertical="top" wrapText="1"/>
    </xf>
    <xf numFmtId="0" fontId="13" fillId="0" borderId="22" xfId="3" applyFont="1" applyBorder="1" applyAlignment="1">
      <alignment horizontal="justify" vertical="top" wrapText="1"/>
    </xf>
    <xf numFmtId="0" fontId="12" fillId="5" borderId="4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2" fillId="5" borderId="26" xfId="2" applyFont="1" applyFill="1" applyBorder="1" applyAlignment="1">
      <alignment horizontal="left" vertical="center" wrapText="1"/>
    </xf>
    <xf numFmtId="0" fontId="7" fillId="5" borderId="26" xfId="3" applyFont="1" applyFill="1" applyBorder="1" applyAlignment="1">
      <alignment horizontal="center" vertical="center"/>
    </xf>
    <xf numFmtId="0" fontId="12" fillId="5" borderId="26" xfId="2" applyFont="1" applyFill="1" applyBorder="1" applyAlignment="1">
      <alignment horizontal="center" vertical="center" wrapText="1"/>
    </xf>
    <xf numFmtId="0" fontId="12" fillId="0" borderId="26" xfId="0"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8" fillId="11" borderId="23" xfId="0" applyFont="1" applyFill="1" applyBorder="1" applyAlignment="1">
      <alignment horizontal="left" vertical="center"/>
    </xf>
    <xf numFmtId="0" fontId="48" fillId="11" borderId="25" xfId="0" applyFont="1" applyFill="1" applyBorder="1" applyAlignment="1">
      <alignment horizontal="left" vertical="center"/>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45" fillId="10" borderId="23" xfId="0" applyFont="1" applyFill="1" applyBorder="1" applyAlignment="1">
      <alignment horizontal="center" vertical="center"/>
    </xf>
    <xf numFmtId="0" fontId="45"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11" borderId="23" xfId="0" applyFont="1" applyFill="1" applyBorder="1" applyAlignment="1">
      <alignment horizontal="center" vertical="center"/>
    </xf>
    <xf numFmtId="0" fontId="48" fillId="11" borderId="25" xfId="0" applyFont="1" applyFill="1" applyBorder="1" applyAlignment="1">
      <alignment horizontal="center" vertical="center"/>
    </xf>
    <xf numFmtId="0" fontId="48" fillId="11" borderId="23" xfId="0" applyFont="1" applyFill="1" applyBorder="1" applyAlignment="1">
      <alignment horizontal="left" vertical="center" wrapText="1"/>
    </xf>
    <xf numFmtId="0" fontId="48" fillId="11"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8" fillId="0" borderId="23" xfId="23" applyFill="1" applyBorder="1" applyAlignment="1">
      <alignment horizontal="center" vertical="center" wrapText="1"/>
    </xf>
    <xf numFmtId="0" fontId="19" fillId="0" borderId="25" xfId="3" applyFont="1" applyBorder="1" applyAlignment="1">
      <alignment horizontal="center" vertical="center" wrapText="1"/>
    </xf>
    <xf numFmtId="0" fontId="55" fillId="2" borderId="23" xfId="0" applyFont="1" applyFill="1" applyBorder="1" applyAlignment="1">
      <alignment horizontal="left" vertical="top" wrapText="1"/>
    </xf>
    <xf numFmtId="0" fontId="55" fillId="2" borderId="25" xfId="0" applyFont="1" applyFill="1" applyBorder="1" applyAlignment="1">
      <alignment horizontal="left" vertical="top" wrapText="1"/>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0" fontId="18" fillId="0" borderId="23" xfId="23" applyBorder="1" applyAlignment="1">
      <alignment horizontal="center" vertical="center"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2" fillId="0" borderId="5" xfId="3" applyFont="1" applyBorder="1" applyAlignment="1">
      <alignment horizontal="center" vertical="center" wrapText="1"/>
    </xf>
    <xf numFmtId="0" fontId="52" fillId="0" borderId="6" xfId="3" applyFont="1" applyBorder="1" applyAlignment="1">
      <alignment horizontal="center" vertical="center" wrapText="1"/>
    </xf>
    <xf numFmtId="0" fontId="52"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55"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2" fillId="0" borderId="2" xfId="3" applyFont="1" applyBorder="1" applyAlignment="1">
      <alignment horizontal="center" vertical="center" wrapText="1"/>
    </xf>
    <xf numFmtId="0" fontId="52" fillId="0" borderId="17" xfId="3" applyFont="1" applyBorder="1" applyAlignment="1">
      <alignment horizontal="center" vertical="center" wrapText="1"/>
    </xf>
    <xf numFmtId="0" fontId="52" fillId="0" borderId="11" xfId="3" applyFont="1" applyBorder="1" applyAlignment="1">
      <alignment horizontal="center" vertical="center" wrapText="1"/>
    </xf>
    <xf numFmtId="0" fontId="52"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55" fillId="0" borderId="23" xfId="3" applyFont="1" applyBorder="1" applyAlignment="1">
      <alignment horizontal="left" vertical="top" wrapText="1"/>
    </xf>
    <xf numFmtId="0" fontId="55" fillId="0" borderId="25" xfId="3" applyFont="1" applyBorder="1" applyAlignment="1">
      <alignment horizontal="left" vertical="top"/>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8" fillId="0" borderId="2" xfId="2" applyFont="1" applyBorder="1" applyAlignment="1">
      <alignment vertical="center" wrapText="1"/>
    </xf>
    <xf numFmtId="0" fontId="37" fillId="0" borderId="18" xfId="2" applyFont="1" applyBorder="1" applyAlignment="1">
      <alignment vertical="center" wrapText="1"/>
    </xf>
    <xf numFmtId="0" fontId="37" fillId="0" borderId="17" xfId="2" applyFont="1" applyBorder="1" applyAlignment="1">
      <alignment vertical="center" wrapText="1"/>
    </xf>
    <xf numFmtId="0" fontId="37" fillId="0" borderId="8" xfId="2" applyFont="1" applyBorder="1" applyAlignment="1">
      <alignment vertical="center" wrapText="1"/>
    </xf>
    <xf numFmtId="0" fontId="37" fillId="0" borderId="1" xfId="2" applyFont="1" applyAlignment="1">
      <alignment vertical="center" wrapText="1"/>
    </xf>
    <xf numFmtId="0" fontId="37" fillId="0" borderId="16" xfId="2" applyFont="1" applyBorder="1" applyAlignment="1">
      <alignment vertical="center" wrapText="1"/>
    </xf>
    <xf numFmtId="0" fontId="37" fillId="0" borderId="11" xfId="2" applyFont="1" applyBorder="1" applyAlignment="1">
      <alignment vertical="center" wrapText="1"/>
    </xf>
    <xf numFmtId="0" fontId="37" fillId="0" borderId="20" xfId="2" applyFont="1" applyBorder="1" applyAlignment="1">
      <alignment vertical="center" wrapText="1"/>
    </xf>
    <xf numFmtId="0" fontId="37" fillId="0" borderId="19" xfId="2" applyFont="1" applyBorder="1" applyAlignment="1">
      <alignment vertical="center" wrapText="1"/>
    </xf>
    <xf numFmtId="0" fontId="38"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37" fillId="5" borderId="26" xfId="2" applyFont="1" applyFill="1" applyBorder="1" applyAlignment="1">
      <alignment vertical="center" wrapText="1"/>
    </xf>
    <xf numFmtId="0" fontId="8" fillId="0" borderId="26" xfId="3" applyFont="1" applyBorder="1" applyAlignment="1">
      <alignment vertical="center" wrapText="1"/>
    </xf>
    <xf numFmtId="0" fontId="38"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37" fillId="4" borderId="5" xfId="2" applyFont="1" applyFill="1" applyBorder="1" applyAlignment="1">
      <alignment horizontal="center" vertical="center" wrapText="1"/>
    </xf>
    <xf numFmtId="0" fontId="37" fillId="4" borderId="6" xfId="2" applyFont="1" applyFill="1" applyBorder="1" applyAlignment="1">
      <alignment horizontal="center" vertical="center" wrapText="1"/>
    </xf>
    <xf numFmtId="0" fontId="37"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30" fillId="5" borderId="22" xfId="2" applyFont="1" applyFill="1" applyBorder="1" applyAlignment="1">
      <alignment horizontal="center" vertical="center" wrapText="1"/>
    </xf>
    <xf numFmtId="0" fontId="55" fillId="0" borderId="25" xfId="3" applyFont="1" applyBorder="1" applyAlignment="1">
      <alignment horizontal="left" vertical="top"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8" fillId="0" borderId="25" xfId="23" applyFill="1" applyBorder="1" applyAlignment="1">
      <alignment horizontal="center"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1" fillId="0" borderId="25" xfId="3" applyFont="1" applyBorder="1" applyAlignment="1">
      <alignment horizontal="center" vertical="center" wrapText="1"/>
    </xf>
    <xf numFmtId="0" fontId="31" fillId="0" borderId="23" xfId="3" applyFont="1" applyBorder="1" applyAlignment="1">
      <alignment horizontal="center" vertical="center" wrapText="1"/>
    </xf>
    <xf numFmtId="0" fontId="55" fillId="0" borderId="22" xfId="3" applyFont="1" applyBorder="1" applyAlignment="1">
      <alignment horizontal="left" vertical="top" wrapText="1"/>
    </xf>
    <xf numFmtId="0" fontId="62" fillId="0" borderId="22"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55" fillId="2" borderId="23" xfId="23" applyFont="1" applyFill="1" applyBorder="1" applyAlignment="1">
      <alignment horizontal="left" vertical="top" wrapText="1"/>
    </xf>
    <xf numFmtId="0" fontId="13" fillId="0" borderId="23" xfId="0" applyFont="1" applyBorder="1" applyAlignment="1">
      <alignment horizontal="left" vertical="top" wrapText="1"/>
    </xf>
    <xf numFmtId="0" fontId="13" fillId="0" borderId="25" xfId="0" applyFont="1" applyBorder="1" applyAlignment="1">
      <alignment horizontal="left" vertical="top" wrapText="1"/>
    </xf>
    <xf numFmtId="0" fontId="19" fillId="0" borderId="25" xfId="0" applyFont="1" applyBorder="1" applyAlignment="1">
      <alignment horizontal="center" vertical="center"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56" fillId="0" borderId="23" xfId="3" applyFont="1" applyBorder="1" applyAlignment="1">
      <alignment horizontal="left" vertical="top"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43" fillId="0" borderId="23" xfId="3" applyFont="1" applyBorder="1" applyAlignment="1">
      <alignment horizontal="left" vertical="top"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19" fillId="0" borderId="23" xfId="3" applyFont="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38" fillId="0" borderId="2" xfId="2" applyFont="1" applyBorder="1" applyAlignment="1">
      <alignment horizontal="left" vertical="center" wrapText="1"/>
    </xf>
    <xf numFmtId="0" fontId="37" fillId="0" borderId="18" xfId="2" applyFont="1" applyBorder="1" applyAlignment="1">
      <alignment horizontal="left" vertical="center" wrapText="1"/>
    </xf>
    <xf numFmtId="0" fontId="37" fillId="0" borderId="17" xfId="2" applyFont="1" applyBorder="1" applyAlignment="1">
      <alignment horizontal="left" vertical="center" wrapText="1"/>
    </xf>
    <xf numFmtId="0" fontId="37" fillId="0" borderId="8" xfId="2" applyFont="1" applyBorder="1" applyAlignment="1">
      <alignment horizontal="left" vertical="center" wrapText="1"/>
    </xf>
    <xf numFmtId="0" fontId="37" fillId="0" borderId="1" xfId="2" applyFont="1" applyAlignment="1">
      <alignment horizontal="left" vertical="center" wrapText="1"/>
    </xf>
    <xf numFmtId="0" fontId="37" fillId="0" borderId="16" xfId="2" applyFont="1" applyBorder="1" applyAlignment="1">
      <alignment horizontal="left" vertical="center" wrapText="1"/>
    </xf>
    <xf numFmtId="0" fontId="37" fillId="0" borderId="11" xfId="2" applyFont="1" applyBorder="1" applyAlignment="1">
      <alignment horizontal="left" vertical="center" wrapText="1"/>
    </xf>
    <xf numFmtId="0" fontId="37" fillId="0" borderId="20" xfId="2" applyFont="1" applyBorder="1" applyAlignment="1">
      <alignment horizontal="left" vertical="center" wrapText="1"/>
    </xf>
    <xf numFmtId="0" fontId="37" fillId="0" borderId="19" xfId="2" applyFont="1" applyBorder="1" applyAlignment="1">
      <alignment horizontal="left" vertical="center" wrapText="1"/>
    </xf>
    <xf numFmtId="0" fontId="38" fillId="0" borderId="26" xfId="2" applyFont="1" applyBorder="1" applyAlignment="1">
      <alignment horizontal="left" vertical="center" wrapText="1"/>
    </xf>
    <xf numFmtId="0" fontId="38" fillId="0" borderId="56" xfId="2" applyFont="1" applyBorder="1" applyAlignment="1">
      <alignment horizontal="left" vertical="center" wrapText="1"/>
    </xf>
    <xf numFmtId="0" fontId="13" fillId="0" borderId="26" xfId="3" applyFont="1" applyBorder="1" applyAlignment="1">
      <alignment horizontal="left" vertical="center" wrapText="1"/>
    </xf>
    <xf numFmtId="9" fontId="19" fillId="0" borderId="22"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2" xfId="1" applyFont="1" applyBorder="1" applyAlignment="1">
      <alignment horizontal="center" vertical="center"/>
    </xf>
    <xf numFmtId="9" fontId="19" fillId="2" borderId="23" xfId="1" applyFont="1" applyFill="1" applyBorder="1" applyAlignment="1">
      <alignment horizontal="left" vertical="top" wrapText="1"/>
    </xf>
    <xf numFmtId="9" fontId="19" fillId="2" borderId="25" xfId="1" applyFont="1" applyFill="1" applyBorder="1" applyAlignment="1">
      <alignment horizontal="left" vertical="top" wrapText="1"/>
    </xf>
    <xf numFmtId="9" fontId="55" fillId="0" borderId="23" xfId="1" applyFont="1" applyBorder="1" applyAlignment="1">
      <alignment horizontal="left" vertical="top" wrapText="1"/>
    </xf>
    <xf numFmtId="9" fontId="29" fillId="0" borderId="25" xfId="1" applyFont="1" applyBorder="1" applyAlignment="1">
      <alignment horizontal="left" vertical="top" wrapText="1"/>
    </xf>
    <xf numFmtId="9" fontId="63" fillId="0" borderId="25" xfId="1" applyFont="1" applyBorder="1" applyAlignment="1">
      <alignment horizontal="left" vertical="top" wrapText="1"/>
    </xf>
    <xf numFmtId="9" fontId="18" fillId="0" borderId="23" xfId="23" applyNumberFormat="1" applyBorder="1" applyAlignment="1">
      <alignment horizontal="center" vertical="center" wrapText="1"/>
    </xf>
    <xf numFmtId="9" fontId="19" fillId="0" borderId="25" xfId="1" applyFont="1" applyBorder="1" applyAlignment="1">
      <alignment horizontal="center" vertical="center" wrapText="1"/>
    </xf>
    <xf numFmtId="9" fontId="31" fillId="0" borderId="25" xfId="1" applyFont="1" applyBorder="1" applyAlignment="1">
      <alignment horizontal="center" vertical="center" wrapText="1"/>
    </xf>
    <xf numFmtId="9" fontId="13" fillId="0" borderId="23" xfId="1" applyFont="1" applyBorder="1" applyAlignment="1">
      <alignment horizontal="left" vertical="top" wrapText="1"/>
    </xf>
    <xf numFmtId="9" fontId="13" fillId="0" borderId="25" xfId="1" applyFont="1" applyBorder="1" applyAlignment="1">
      <alignment horizontal="left" vertical="top" wrapText="1"/>
    </xf>
    <xf numFmtId="9" fontId="18" fillId="0" borderId="23" xfId="23" applyNumberFormat="1" applyFill="1" applyBorder="1" applyAlignment="1">
      <alignment horizontal="center" vertical="center" wrapText="1"/>
    </xf>
    <xf numFmtId="9" fontId="19" fillId="0" borderId="25" xfId="1" applyFont="1" applyFill="1" applyBorder="1" applyAlignment="1">
      <alignment horizontal="center" vertical="center" wrapText="1"/>
    </xf>
    <xf numFmtId="9" fontId="55" fillId="0" borderId="25" xfId="1" applyFont="1" applyBorder="1" applyAlignment="1">
      <alignment horizontal="left" vertical="top" wrapText="1"/>
    </xf>
    <xf numFmtId="9" fontId="55" fillId="2" borderId="23" xfId="1" applyFont="1" applyFill="1" applyBorder="1" applyAlignment="1">
      <alignment horizontal="left" vertical="top" wrapText="1"/>
    </xf>
    <xf numFmtId="9" fontId="55" fillId="2" borderId="25" xfId="1" applyFont="1" applyFill="1" applyBorder="1" applyAlignment="1">
      <alignment horizontal="left" vertical="top" wrapText="1"/>
    </xf>
    <xf numFmtId="9" fontId="56" fillId="0" borderId="23" xfId="1" applyFont="1" applyBorder="1" applyAlignment="1">
      <alignment horizontal="left" vertical="top" wrapText="1"/>
    </xf>
    <xf numFmtId="9" fontId="19" fillId="0" borderId="23" xfId="1" applyFont="1" applyBorder="1" applyAlignment="1">
      <alignment horizontal="center" vertical="center" wrapText="1"/>
    </xf>
    <xf numFmtId="0" fontId="19" fillId="0" borderId="22" xfId="3" applyFont="1" applyBorder="1" applyAlignment="1">
      <alignment horizontal="left" vertical="top"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8" fillId="0" borderId="5" xfId="2" applyFont="1" applyBorder="1" applyAlignment="1">
      <alignment horizontal="left" vertical="center" wrapText="1"/>
    </xf>
    <xf numFmtId="0" fontId="38" fillId="0" borderId="6" xfId="2" applyFont="1" applyBorder="1" applyAlignment="1">
      <alignment horizontal="left" vertical="center" wrapText="1"/>
    </xf>
    <xf numFmtId="0" fontId="38" fillId="0" borderId="7" xfId="2" applyFont="1" applyBorder="1" applyAlignment="1">
      <alignment horizontal="left" vertical="center" wrapText="1"/>
    </xf>
    <xf numFmtId="0" fontId="19" fillId="0" borderId="23" xfId="3" applyFont="1" applyBorder="1" applyAlignment="1">
      <alignment vertical="top" wrapText="1"/>
    </xf>
    <xf numFmtId="0" fontId="19" fillId="0" borderId="25" xfId="3" applyFont="1" applyBorder="1" applyAlignment="1">
      <alignment vertical="top" wrapText="1"/>
    </xf>
    <xf numFmtId="0" fontId="55" fillId="0" borderId="23" xfId="0" applyFont="1" applyBorder="1" applyAlignment="1">
      <alignment horizontal="left" vertical="top" wrapText="1"/>
    </xf>
    <xf numFmtId="0" fontId="55" fillId="0" borderId="25" xfId="0" applyFont="1" applyBorder="1" applyAlignment="1">
      <alignment horizontal="left" vertical="top" wrapText="1"/>
    </xf>
    <xf numFmtId="0" fontId="13" fillId="0" borderId="23" xfId="3" applyFont="1" applyBorder="1" applyAlignment="1">
      <alignment vertical="top" wrapText="1"/>
    </xf>
    <xf numFmtId="0" fontId="13" fillId="0" borderId="25" xfId="3" applyFont="1" applyBorder="1" applyAlignment="1">
      <alignment vertical="top" wrapText="1"/>
    </xf>
    <xf numFmtId="0" fontId="13" fillId="2" borderId="23" xfId="0" applyFont="1" applyFill="1" applyBorder="1" applyAlignment="1">
      <alignment vertical="top" wrapText="1"/>
    </xf>
    <xf numFmtId="0" fontId="13" fillId="2" borderId="25" xfId="0" applyFont="1" applyFill="1" applyBorder="1" applyAlignment="1">
      <alignment vertical="top" wrapText="1"/>
    </xf>
    <xf numFmtId="0" fontId="46" fillId="0" borderId="23" xfId="3" applyFont="1" applyBorder="1" applyAlignment="1">
      <alignment vertical="top" wrapText="1"/>
    </xf>
    <xf numFmtId="0" fontId="13" fillId="0" borderId="25" xfId="3" applyFont="1" applyBorder="1" applyAlignment="1">
      <alignment horizontal="center" vertical="center" wrapText="1"/>
    </xf>
    <xf numFmtId="0" fontId="46" fillId="0" borderId="23" xfId="3" applyFont="1" applyBorder="1" applyAlignment="1">
      <alignment horizontal="left" vertical="top" wrapText="1"/>
    </xf>
    <xf numFmtId="0" fontId="13" fillId="0" borderId="23" xfId="3" applyFont="1" applyBorder="1" applyAlignment="1">
      <alignment horizontal="center" vertical="center"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54" fillId="0" borderId="26" xfId="2" applyFont="1" applyBorder="1" applyAlignment="1">
      <alignmen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168" fontId="13" fillId="0" borderId="47" xfId="5" applyNumberFormat="1" applyFont="1" applyBorder="1" applyAlignment="1">
      <alignment horizontal="center" vertical="center"/>
    </xf>
    <xf numFmtId="168" fontId="13" fillId="0" borderId="20" xfId="5" applyNumberFormat="1" applyFont="1" applyBorder="1" applyAlignment="1">
      <alignment horizontal="center" vertical="center"/>
    </xf>
    <xf numFmtId="0" fontId="12" fillId="5" borderId="35" xfId="2" applyFont="1" applyFill="1" applyBorder="1" applyAlignment="1">
      <alignment horizontal="center" vertical="center" wrapText="1"/>
    </xf>
    <xf numFmtId="168" fontId="13" fillId="0" borderId="68" xfId="5" applyNumberFormat="1" applyFont="1" applyBorder="1" applyAlignment="1">
      <alignment horizontal="center" vertical="center"/>
    </xf>
    <xf numFmtId="168" fontId="13" fillId="0" borderId="69" xfId="5" applyNumberFormat="1" applyFont="1" applyBorder="1" applyAlignment="1">
      <alignment horizontal="center" vertical="center"/>
    </xf>
    <xf numFmtId="168" fontId="13" fillId="0" borderId="55" xfId="5" applyNumberFormat="1" applyFont="1" applyBorder="1" applyAlignment="1">
      <alignment horizontal="center" vertical="center"/>
    </xf>
    <xf numFmtId="168" fontId="13" fillId="0" borderId="18" xfId="5" applyNumberFormat="1" applyFont="1" applyBorder="1" applyAlignment="1">
      <alignment horizontal="center" vertical="center"/>
    </xf>
    <xf numFmtId="0" fontId="12" fillId="0" borderId="9" xfId="0" applyFont="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26" xfId="2" applyFont="1" applyFill="1" applyBorder="1" applyAlignment="1">
      <alignment horizontal="left" vertical="center" wrapText="1"/>
    </xf>
    <xf numFmtId="0" fontId="12" fillId="5" borderId="13"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60" xfId="2" applyFont="1" applyFill="1" applyBorder="1" applyAlignment="1">
      <alignment horizontal="center" vertical="center" wrapText="1"/>
    </xf>
    <xf numFmtId="168" fontId="13" fillId="0" borderId="29" xfId="5" applyNumberFormat="1" applyFont="1" applyBorder="1" applyAlignment="1">
      <alignment horizontal="center" vertical="center"/>
    </xf>
    <xf numFmtId="168" fontId="13" fillId="0" borderId="28" xfId="5" applyNumberFormat="1" applyFont="1" applyBorder="1" applyAlignment="1">
      <alignment horizontal="center" vertical="center"/>
    </xf>
    <xf numFmtId="168" fontId="13" fillId="0" borderId="64" xfId="5" applyNumberFormat="1" applyFont="1" applyBorder="1" applyAlignment="1">
      <alignment horizontal="center" vertical="center"/>
    </xf>
    <xf numFmtId="168" fontId="13" fillId="0" borderId="19" xfId="5" applyNumberFormat="1" applyFont="1" applyBorder="1" applyAlignment="1">
      <alignment horizontal="center" vertical="center"/>
    </xf>
    <xf numFmtId="0" fontId="12" fillId="0" borderId="36" xfId="0" applyFont="1" applyBorder="1" applyAlignment="1">
      <alignment vertical="center" wrapText="1"/>
    </xf>
    <xf numFmtId="0" fontId="12" fillId="0" borderId="70" xfId="0" applyFont="1" applyBorder="1" applyAlignment="1">
      <alignment vertical="center" wrapText="1"/>
    </xf>
    <xf numFmtId="0" fontId="12" fillId="0" borderId="37" xfId="0" applyFont="1" applyBorder="1" applyAlignment="1">
      <alignment horizontal="center" vertical="center" wrapText="1"/>
    </xf>
    <xf numFmtId="0" fontId="12" fillId="0" borderId="71" xfId="0" applyFont="1" applyBorder="1" applyAlignment="1">
      <alignment vertical="center" wrapText="1"/>
    </xf>
    <xf numFmtId="0" fontId="12" fillId="0" borderId="48" xfId="0" applyFont="1" applyBorder="1" applyAlignment="1">
      <alignment vertical="center" wrapText="1"/>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2" xfId="3" applyFont="1" applyFill="1" applyBorder="1" applyAlignment="1">
      <alignment horizontal="left" vertical="top" wrapText="1"/>
    </xf>
    <xf numFmtId="4" fontId="0" fillId="0" borderId="10" xfId="0" applyNumberFormat="1" applyFill="1" applyBorder="1" applyAlignment="1">
      <alignment horizontal="right" vertical="center" wrapText="1"/>
    </xf>
    <xf numFmtId="4" fontId="0" fillId="0" borderId="24" xfId="0" applyNumberFormat="1" applyFill="1" applyBorder="1" applyAlignment="1">
      <alignment horizontal="right" vertical="center" wrapText="1"/>
    </xf>
    <xf numFmtId="4" fontId="0" fillId="0" borderId="14" xfId="0" applyNumberFormat="1" applyFill="1" applyBorder="1" applyAlignment="1">
      <alignment horizontal="right" vertical="center" wrapText="1"/>
    </xf>
    <xf numFmtId="0" fontId="55" fillId="0" borderId="22" xfId="3" applyFont="1" applyFill="1" applyBorder="1" applyAlignment="1">
      <alignment horizontal="left" vertical="top" wrapText="1"/>
    </xf>
    <xf numFmtId="174" fontId="0" fillId="0" borderId="22" xfId="0" applyNumberFormat="1" applyFill="1" applyBorder="1" applyAlignment="1">
      <alignment vertical="center"/>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IgC0Tx-BnWbsRpY5oRxXCvY_ARQon-qik5MtLtSNRr1Nt2M" TargetMode="External"/><Relationship Id="rId13" Type="http://schemas.openxmlformats.org/officeDocument/2006/relationships/hyperlink" Target="file:///C:/:f:/g/personal/kforero_sdmujer_gov_co/IgDVkZU-bhZzT54ksVL6TeT-AedOypj4WVa6LgtwXwRnTWU" TargetMode="External"/><Relationship Id="rId18" Type="http://schemas.openxmlformats.org/officeDocument/2006/relationships/vmlDrawing" Target="../drawings/vmlDrawing1.vml"/><Relationship Id="rId3" Type="http://schemas.openxmlformats.org/officeDocument/2006/relationships/hyperlink" Target="file:///C:/:f:/g/personal/kforero_sdmujer_gov_co/IgBCANEm8SDpQ7dKZ0Lh3XI7AdARIIbFSFcyC6uqpBtEZAI" TargetMode="External"/><Relationship Id="rId7" Type="http://schemas.openxmlformats.org/officeDocument/2006/relationships/hyperlink" Target="file:///C:/:f:/g/personal/kforero_sdmujer_gov_co/IgAv-IVIjyQxR5QB1oUUfR7JAe0AnQkawwtcSUl22INyaoA" TargetMode="External"/><Relationship Id="rId12" Type="http://schemas.openxmlformats.org/officeDocument/2006/relationships/hyperlink" Target="file:///C:/:f:/g/personal/kforero_sdmujer_gov_co/IgClFOcrvrV2Q4SzpovpuINaAaQu0ZFGksq_oLT1K4vS2hc" TargetMode="External"/><Relationship Id="rId17" Type="http://schemas.openxmlformats.org/officeDocument/2006/relationships/drawing" Target="../drawings/drawing1.xml"/><Relationship Id="rId2" Type="http://schemas.openxmlformats.org/officeDocument/2006/relationships/hyperlink" Target="file:///C:/:f:/g/personal/kforero_sdmujer_gov_co/IgDMLXe9vZZeSL9600Y8VlPYAUE300CsxNlE2eAliSCFzjk" TargetMode="External"/><Relationship Id="rId16" Type="http://schemas.openxmlformats.org/officeDocument/2006/relationships/printerSettings" Target="../printerSettings/printerSettings1.bin"/><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hyperlink" Target="file:///C:/:f:/g/personal/kforero_sdmujer_gov_co/IgCQhWj2wQ82Q6jKlyLheWyPAR69thQggtsmHPBLYBjT_9U" TargetMode="External"/><Relationship Id="rId11" Type="http://schemas.openxmlformats.org/officeDocument/2006/relationships/hyperlink" Target="file:///C:/:f:/g/personal/kforero_sdmujer_gov_co/IgBnljS78llPQqWBAqFwj4FoAbUTvtlh9g1h7X4Lt5_HtOU" TargetMode="External"/><Relationship Id="rId5" Type="http://schemas.openxmlformats.org/officeDocument/2006/relationships/hyperlink" Target="file:///C:/:f:/g/personal/kforero_sdmujer_gov_co/IgBKQSVKN_uwQbqdQtUGJmw2Af-zC1Srt4LUg9Vfr2WD2B0" TargetMode="External"/><Relationship Id="rId15" Type="http://schemas.openxmlformats.org/officeDocument/2006/relationships/hyperlink" Target="file:///C:\:f:\g\personal\kforero_sdmujer_gov_co\IgBJSAUGJWG3Tr5vtjMIrrgsAaG-xPhTgxrOmfiXRrB6Z8E%3fe=w0Fwks" TargetMode="External"/><Relationship Id="rId10" Type="http://schemas.openxmlformats.org/officeDocument/2006/relationships/hyperlink" Target="file:///C:/:f:/g/personal/kforero_sdmujer_gov_co/IgCFGTSd-EdDRZ2dfis_W1cUAR1HvDJxj_Wyq254NGI6uHQ" TargetMode="External"/><Relationship Id="rId19" Type="http://schemas.openxmlformats.org/officeDocument/2006/relationships/comments" Target="../comments1.xml"/><Relationship Id="rId4" Type="http://schemas.openxmlformats.org/officeDocument/2006/relationships/hyperlink" Target="file:///C:/:f:/g/personal/kforero_sdmujer_gov_co/IgAxLSq6fXGRTaXkEkbgyoUPAX1G1fono-3nhmJHRwSSN3Y" TargetMode="External"/><Relationship Id="rId9" Type="http://schemas.openxmlformats.org/officeDocument/2006/relationships/hyperlink" Target="file:///C:/:f:/g/personal/kforero_sdmujer_gov_co/IgDVhpO_2U6IRKH8hRO0eZWtAZfONDLSj3XB-PexkY8BM4U" TargetMode="External"/><Relationship Id="rId14" Type="http://schemas.openxmlformats.org/officeDocument/2006/relationships/hyperlink" Target="file:///C:\:f:\g\personal\kforero_sdmujer_gov_co\IgB01I4GCNvMRod-NV9HTSMwARGwrWkm5xpAnmnzhyhbscM%3fe=3ivJe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A5Mexf-zOBRp798YM74CnKAbkYwHDkBVlTCeVzofMfCRU" TargetMode="External"/><Relationship Id="rId13" Type="http://schemas.openxmlformats.org/officeDocument/2006/relationships/vmlDrawing" Target="../drawings/vmlDrawing2.vml"/><Relationship Id="rId3" Type="http://schemas.openxmlformats.org/officeDocument/2006/relationships/hyperlink" Target="file:///C:/:f:/g/personal/kforero_sdmujer_gov_co/IgDwSDWEqMsVS5jvrKzFZiMBAW5nLbgCsjOHJR9vnS4_lik" TargetMode="External"/><Relationship Id="rId7" Type="http://schemas.openxmlformats.org/officeDocument/2006/relationships/hyperlink" Target="file:///C:/:f:/g/personal/kforero_sdmujer_gov_co/IgAJLvYNwlWzQJyGJfUVyMnFAdV_IgvIqfWtTdK7hNyBvA8" TargetMode="External"/><Relationship Id="rId12" Type="http://schemas.openxmlformats.org/officeDocument/2006/relationships/drawing" Target="../drawings/drawing2.xml"/><Relationship Id="rId2" Type="http://schemas.openxmlformats.org/officeDocument/2006/relationships/hyperlink" Target="file:///C:/:b:/g/personal/kforero_sdmujer_gov_co/IQDnnovhpe56QZCZIGlOOHY0AQMuYF2AP0uwSTryjA5Op7w" TargetMode="External"/><Relationship Id="rId1" Type="http://schemas.openxmlformats.org/officeDocument/2006/relationships/hyperlink" Target="file:///C:/:b:/g/personal/kforero_sdmujer_gov_co/IQDnnovhpe56QZCZIGlOOHY0AQMuYF2AP0uwSTryjA5Op7w" TargetMode="External"/><Relationship Id="rId6" Type="http://schemas.openxmlformats.org/officeDocument/2006/relationships/hyperlink" Target="file:///C:/:f:/g/personal/kforero_sdmujer_gov_co/IgBBG144JIWuS6dz3MnI6ijtAet0vGr-YaVQK1L_PMN0Srw" TargetMode="External"/><Relationship Id="rId11" Type="http://schemas.openxmlformats.org/officeDocument/2006/relationships/hyperlink" Target="file:///C:/:f:/g/personal/kforero_sdmujer_gov_co/IgCXvY0RWf7KTpBVMrTZoSHvAbRuE4Yq_-_26sk17fzHDAk" TargetMode="External"/><Relationship Id="rId5" Type="http://schemas.openxmlformats.org/officeDocument/2006/relationships/hyperlink" Target="file:///C:/:f:/g/personal/kforero_sdmujer_gov_co/IgCcfM8Hsd2ZT7-4g88JJoUTAbVAHhlBKi66e6GUqx4pPcQ" TargetMode="External"/><Relationship Id="rId10" Type="http://schemas.openxmlformats.org/officeDocument/2006/relationships/hyperlink" Target="file:///C:\:f:\g\personal\kforero_sdmujer_gov_co\IgD-7Xcm6u6EQ5MyBAXCbTa1AWUeGmkgzWy_AlqrI5EpvTU%3fe=JgBUbe" TargetMode="External"/><Relationship Id="rId4" Type="http://schemas.openxmlformats.org/officeDocument/2006/relationships/hyperlink" Target="file:///C:/:f:/g/personal/kforero_sdmujer_gov_co/IgDzUH4wGWfgQoJ5uY-Hu8CQAWds2WOmR8TJiYe7mJMTN-g" TargetMode="External"/><Relationship Id="rId9" Type="http://schemas.openxmlformats.org/officeDocument/2006/relationships/hyperlink" Target="file:///C:/:f:/g/personal/kforero_sdmujer_gov_co/IgCq53jx7Z9iSbNI2UjKID3uAQ37xw5YSq_zJe_lLfZX74E" TargetMode="Externa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IgAANX106ToYSp3d53s1AXWwATyFkaJvItBUqFKAAr5eOu4" TargetMode="External"/><Relationship Id="rId13" Type="http://schemas.openxmlformats.org/officeDocument/2006/relationships/hyperlink" Target="file:///C:/:f:/g/personal/kforero_sdmujer_gov_co/IgDk3qq-lrJHQo-pc4f8hjRGAQFwvBQJuFu7LjvJQm5TKF4" TargetMode="External"/><Relationship Id="rId3" Type="http://schemas.openxmlformats.org/officeDocument/2006/relationships/hyperlink" Target="file:///C:/:f:/g/personal/kforero_sdmujer_gov_co/IgDKC82Wv1msR5xFtP2fb640ASFq4QWf4pBLsf2346h34bQ" TargetMode="External"/><Relationship Id="rId7" Type="http://schemas.openxmlformats.org/officeDocument/2006/relationships/hyperlink" Target="file:///C:/:f:/g/personal/kforero_sdmujer_gov_co/IgB_Fp_3iPX1TZ-E2LVTSzL4AQtnYJfPrLdOIU4QatqF1Og" TargetMode="External"/><Relationship Id="rId12" Type="http://schemas.openxmlformats.org/officeDocument/2006/relationships/hyperlink" Target="file:///C:/:f:/g/personal/kforero_sdmujer_gov_co/IgDf1DMJOKi_RLXeJxx3yfuKAfKOwTdCr05RQ7cY5g0Z8No" TargetMode="External"/><Relationship Id="rId17" Type="http://schemas.openxmlformats.org/officeDocument/2006/relationships/comments" Target="../comments3.xml"/><Relationship Id="rId2" Type="http://schemas.openxmlformats.org/officeDocument/2006/relationships/hyperlink" Target="file:///C:/:f:/g/personal/kforero_sdmujer_gov_co/IgBChEbArnDtQ5bSEpLgOfIVAaPVjIg4SKfMP1ndMe7cnB4" TargetMode="External"/><Relationship Id="rId16" Type="http://schemas.openxmlformats.org/officeDocument/2006/relationships/vmlDrawing" Target="../drawings/vmlDrawing3.vm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hyperlink" Target="file:///C:/:f:/g/personal/kforero_sdmujer_gov_co/IgDzZtU8un-tR7qO2sU4uYFWAQlElP1dwxq0lTzHUWgtTSU" TargetMode="External"/><Relationship Id="rId11" Type="http://schemas.openxmlformats.org/officeDocument/2006/relationships/hyperlink" Target="file:///C:/:f:/g/personal/kforero_sdmujer_gov_co/IgApulMknHOhTrRFwFI3yzZZAeS1YloB4lRzXzQjh9Czfdg" TargetMode="External"/><Relationship Id="rId5" Type="http://schemas.openxmlformats.org/officeDocument/2006/relationships/hyperlink" Target="file:///C:/:f:/g/personal/kforero_sdmujer_gov_co/IgA_0Hd5xBLUQbnR2mR-RUwvAVerbqHl_aPTZcvIbYGjtxg" TargetMode="External"/><Relationship Id="rId15" Type="http://schemas.openxmlformats.org/officeDocument/2006/relationships/drawing" Target="../drawings/drawing3.xml"/><Relationship Id="rId10" Type="http://schemas.openxmlformats.org/officeDocument/2006/relationships/hyperlink" Target="file:///C:/:f:/g/personal/kforero_sdmujer_gov_co/IgCXTVr2XD2kRJpin7ulAODVAXgX7lEUQ1yVOfAXs_T52Yg" TargetMode="External"/><Relationship Id="rId4" Type="http://schemas.openxmlformats.org/officeDocument/2006/relationships/hyperlink" Target="file:///C:/:f:/g/personal/kforero_sdmujer_gov_co/IgAzFD_DyjlgQZW6vRR0lqnpAVLTOgTmHrBpYZru3g4tHxw" TargetMode="External"/><Relationship Id="rId9" Type="http://schemas.openxmlformats.org/officeDocument/2006/relationships/hyperlink" Target="file:///C:/:f:/g/personal/kforero_sdmujer_gov_co/IgA_0Hd5xBLUQbnR2mR-RUwvAVerbqHl_aPTZcvIbYGjtxg" TargetMode="External"/><Relationship Id="rId14" Type="http://schemas.openxmlformats.org/officeDocument/2006/relationships/hyperlink" Target="file:///C:/:f:/g/personal/kforero_sdmujer_gov_co/IgA_0Hd5xBLUQbnR2mR-RUwvAVerbqHl_aPTZcvIbYGjtx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ile:///C:/:f:/g/personal/kforero_sdmujer_gov_co/IgCvdkCOienoTKtFpEWqnJB2AfTP8lVCqG5r6bkf4YFx3FE" TargetMode="External"/><Relationship Id="rId13" Type="http://schemas.openxmlformats.org/officeDocument/2006/relationships/hyperlink" Target="file:///C:\:f:\g\personal\kforero_sdmujer_gov_co\IgAGJ3rUokafTafDF4g5Mm73ATKbHiywqGu6VsezMMY39_Q%3fe=CRtewP" TargetMode="External"/><Relationship Id="rId3" Type="http://schemas.openxmlformats.org/officeDocument/2006/relationships/hyperlink" Target="file:///C:/:f:/g/personal/kforero_sdmujer_gov_co/IgCeLqx62oTXQIg2LOR8SytNAcYvsYg8ZYP3JcBYXF0bZms" TargetMode="External"/><Relationship Id="rId7" Type="http://schemas.openxmlformats.org/officeDocument/2006/relationships/hyperlink" Target="file:///C:/:f:/g/personal/kforero_sdmujer_gov_co/IgBIeLXIpgLITb8-FLXwBZJ1AbjI29NQHL5mXHMRnFAKQ4Y" TargetMode="External"/><Relationship Id="rId12" Type="http://schemas.openxmlformats.org/officeDocument/2006/relationships/hyperlink" Target="file:///C:/:f:/g/personal/kforero_sdmujer_gov_co/IgAtFIM6TayXQIjVofQF7hueATVcVBWZuGwdNGxpYM81A0Q" TargetMode="External"/><Relationship Id="rId17" Type="http://schemas.openxmlformats.org/officeDocument/2006/relationships/comments" Target="../comments4.xml"/><Relationship Id="rId2" Type="http://schemas.openxmlformats.org/officeDocument/2006/relationships/hyperlink" Target="file:///C:/:f:/g/personal/kforero_sdmujer_gov_co/IgDpqF_b0DxzQrHNKaZ5PX7zAdCWKRurNUHEfgJEjuzYhf4" TargetMode="External"/><Relationship Id="rId16" Type="http://schemas.openxmlformats.org/officeDocument/2006/relationships/vmlDrawing" Target="../drawings/vmlDrawing4.vml"/><Relationship Id="rId1" Type="http://schemas.openxmlformats.org/officeDocument/2006/relationships/hyperlink" Target="file:///C:/:b:/g/personal/kforero_sdmujer_gov_co/IQCBbn9qdfbNTYSxC-BxeztxAYjX9iQzPdK3HQy4_1E7CJU" TargetMode="External"/><Relationship Id="rId6" Type="http://schemas.openxmlformats.org/officeDocument/2006/relationships/hyperlink" Target="file:///C:/:f:/g/personal/kforero_sdmujer_gov_co/IgCFs9h4xZpARYxEfh1jkRbgAXoN0zgqyiSqNnUBjyYVqj0" TargetMode="External"/><Relationship Id="rId11" Type="http://schemas.openxmlformats.org/officeDocument/2006/relationships/hyperlink" Target="file:///C:/:f:/g/personal/kforero_sdmujer_gov_co/IgAyni6w7jPEQaAtgPPDmNCaAaAoxKPL32vy2HXWupaPj5Y" TargetMode="External"/><Relationship Id="rId5" Type="http://schemas.openxmlformats.org/officeDocument/2006/relationships/hyperlink" Target="file:///C:/:f:/g/personal/kforero_sdmujer_gov_co/IgCajHzZ80qCRbIWQ3XqjsQrAQdQMuzHi7gJxklbr6TSaMc" TargetMode="External"/><Relationship Id="rId15" Type="http://schemas.openxmlformats.org/officeDocument/2006/relationships/drawing" Target="../drawings/drawing4.xml"/><Relationship Id="rId10" Type="http://schemas.openxmlformats.org/officeDocument/2006/relationships/hyperlink" Target="file:///C:/:f:/g/personal/kforero_sdmujer_gov_co/IgDjPTNnXSKzTYTQkkaXu6dpAdvzU_ngwQg31_l3sHcf1rg" TargetMode="External"/><Relationship Id="rId4" Type="http://schemas.openxmlformats.org/officeDocument/2006/relationships/hyperlink" Target="file:///C:/:f:/g/personal/kforero_sdmujer_gov_co/IgBIeLXIpgLITb8-FLXwBZJ1AbjI29NQHL5mXHMRnFAKQ4Y" TargetMode="External"/><Relationship Id="rId9" Type="http://schemas.openxmlformats.org/officeDocument/2006/relationships/hyperlink" Target="file:///C:/:f:/g/personal/kforero_sdmujer_gov_co/IgDFsKUBKWkiTZMTCiVOnf-PAVo-S29qAv1zftK6MTuEEXE" TargetMode="External"/><Relationship Id="rId14" Type="http://schemas.openxmlformats.org/officeDocument/2006/relationships/hyperlink" Target="file:///C:\:f:\g\personal\kforero_sdmujer_gov_co\IgD0AHfLu0o9TrGJM4bGtFTcAaEDMy1jBPJEk0wkQAV1yZE%3fe=HZCFAd"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file:///C:/:f:/g/personal/kforero_sdmujer_gov_co/IgDihYi4AFu8Q4taANJimo3nAY6KVAl_-DmUdNrVwMmtyOY" TargetMode="External"/><Relationship Id="rId7" Type="http://schemas.openxmlformats.org/officeDocument/2006/relationships/vmlDrawing" Target="../drawings/vmlDrawing5.vml"/><Relationship Id="rId2" Type="http://schemas.openxmlformats.org/officeDocument/2006/relationships/hyperlink" Target="file:///C:/:f:/g/personal/kforero_sdmujer_gov_co/IgDKC82Wv1msR5xFtP2fb640ASFq4QWf4pBLsf2346h34bQ"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drawing" Target="../drawings/drawing5.xml"/><Relationship Id="rId5" Type="http://schemas.openxmlformats.org/officeDocument/2006/relationships/printerSettings" Target="../printerSettings/printerSettings2.bin"/><Relationship Id="rId4" Type="http://schemas.openxmlformats.org/officeDocument/2006/relationships/hyperlink" Target="../../../../../../:f:/g/personal/kforero_sdmujer_gov_co/IgA5UjJNWLpmQ61NXLAWPru1ASqAYR0EGblHot4lKVCsZ04?e=QrY4F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f:/g/personal/kforero_sdmujer_gov_co/IgAFX4vBx3lhSKq7URPqdZJXAUhXmVQ4JuZbxT-jTqsBIps?e=jOukCq" TargetMode="External"/><Relationship Id="rId7" Type="http://schemas.openxmlformats.org/officeDocument/2006/relationships/comments" Target="../comments6.xml"/><Relationship Id="rId2" Type="http://schemas.openxmlformats.org/officeDocument/2006/relationships/hyperlink" Target="file:///C:/:f:/g/personal/kforero_sdmujer_gov_co/IgAyBNjleQoLQ53RPKaS2dqeAT_ClzBJLkihpx93OnRktv0"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hyperlink" Target="../../../../../../:f:/g/personal/kforero_sdmujer_gov_co/IgB4VFMlmM68Rqu_4EvXqnWdAaKEIZsZzw3Wc2DOJ8zFWOY?e=e4ilu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1640625" defaultRowHeight="14" x14ac:dyDescent="0.35"/>
  <cols>
    <col min="1" max="1" width="53" style="136" customWidth="1"/>
    <col min="2" max="2" width="78.453125" style="136" customWidth="1"/>
    <col min="3" max="3" width="36.453125" style="136" customWidth="1"/>
    <col min="4" max="4" width="31.1796875" style="136" customWidth="1"/>
    <col min="5" max="5" width="70.1796875" style="136" customWidth="1"/>
    <col min="6" max="6" width="17.453125" style="136" customWidth="1"/>
    <col min="7" max="8" width="21.81640625" style="136" customWidth="1"/>
    <col min="9" max="9" width="19.453125" style="136" customWidth="1"/>
    <col min="10" max="10" width="42" style="136" customWidth="1"/>
    <col min="11" max="256" width="10.81640625" style="136"/>
    <col min="257" max="257" width="72" style="136" bestFit="1" customWidth="1"/>
    <col min="258" max="258" width="78.453125" style="136" customWidth="1"/>
    <col min="259" max="259" width="10.81640625" style="136"/>
    <col min="260" max="260" width="31.1796875" style="136" customWidth="1"/>
    <col min="261" max="261" width="70.1796875" style="136" customWidth="1"/>
    <col min="262" max="262" width="17.453125" style="136" customWidth="1"/>
    <col min="263" max="264" width="21.81640625" style="136" customWidth="1"/>
    <col min="265" max="265" width="19.453125" style="136" customWidth="1"/>
    <col min="266" max="266" width="42" style="136" customWidth="1"/>
    <col min="267" max="512" width="10.81640625" style="136"/>
    <col min="513" max="513" width="72" style="136" bestFit="1" customWidth="1"/>
    <col min="514" max="514" width="78.453125" style="136" customWidth="1"/>
    <col min="515" max="515" width="10.81640625" style="136"/>
    <col min="516" max="516" width="31.1796875" style="136" customWidth="1"/>
    <col min="517" max="517" width="70.1796875" style="136" customWidth="1"/>
    <col min="518" max="518" width="17.453125" style="136" customWidth="1"/>
    <col min="519" max="520" width="21.81640625" style="136" customWidth="1"/>
    <col min="521" max="521" width="19.453125" style="136" customWidth="1"/>
    <col min="522" max="522" width="42" style="136" customWidth="1"/>
    <col min="523" max="768" width="10.81640625" style="136"/>
    <col min="769" max="769" width="72" style="136" bestFit="1" customWidth="1"/>
    <col min="770" max="770" width="78.453125" style="136" customWidth="1"/>
    <col min="771" max="771" width="10.81640625" style="136"/>
    <col min="772" max="772" width="31.1796875" style="136" customWidth="1"/>
    <col min="773" max="773" width="70.1796875" style="136" customWidth="1"/>
    <col min="774" max="774" width="17.453125" style="136" customWidth="1"/>
    <col min="775" max="776" width="21.81640625" style="136" customWidth="1"/>
    <col min="777" max="777" width="19.453125" style="136" customWidth="1"/>
    <col min="778" max="778" width="42" style="136" customWidth="1"/>
    <col min="779" max="1024" width="10.81640625" style="136"/>
    <col min="1025" max="1025" width="72" style="136" bestFit="1" customWidth="1"/>
    <col min="1026" max="1026" width="78.453125" style="136" customWidth="1"/>
    <col min="1027" max="1027" width="10.81640625" style="136"/>
    <col min="1028" max="1028" width="31.1796875" style="136" customWidth="1"/>
    <col min="1029" max="1029" width="70.1796875" style="136" customWidth="1"/>
    <col min="1030" max="1030" width="17.453125" style="136" customWidth="1"/>
    <col min="1031" max="1032" width="21.81640625" style="136" customWidth="1"/>
    <col min="1033" max="1033" width="19.453125" style="136" customWidth="1"/>
    <col min="1034" max="1034" width="42" style="136" customWidth="1"/>
    <col min="1035" max="1280" width="10.81640625" style="136"/>
    <col min="1281" max="1281" width="72" style="136" bestFit="1" customWidth="1"/>
    <col min="1282" max="1282" width="78.453125" style="136" customWidth="1"/>
    <col min="1283" max="1283" width="10.81640625" style="136"/>
    <col min="1284" max="1284" width="31.1796875" style="136" customWidth="1"/>
    <col min="1285" max="1285" width="70.1796875" style="136" customWidth="1"/>
    <col min="1286" max="1286" width="17.453125" style="136" customWidth="1"/>
    <col min="1287" max="1288" width="21.81640625" style="136" customWidth="1"/>
    <col min="1289" max="1289" width="19.453125" style="136" customWidth="1"/>
    <col min="1290" max="1290" width="42" style="136" customWidth="1"/>
    <col min="1291" max="1536" width="10.81640625" style="136"/>
    <col min="1537" max="1537" width="72" style="136" bestFit="1" customWidth="1"/>
    <col min="1538" max="1538" width="78.453125" style="136" customWidth="1"/>
    <col min="1539" max="1539" width="10.81640625" style="136"/>
    <col min="1540" max="1540" width="31.1796875" style="136" customWidth="1"/>
    <col min="1541" max="1541" width="70.1796875" style="136" customWidth="1"/>
    <col min="1542" max="1542" width="17.453125" style="136" customWidth="1"/>
    <col min="1543" max="1544" width="21.81640625" style="136" customWidth="1"/>
    <col min="1545" max="1545" width="19.453125" style="136" customWidth="1"/>
    <col min="1546" max="1546" width="42" style="136" customWidth="1"/>
    <col min="1547" max="1792" width="10.81640625" style="136"/>
    <col min="1793" max="1793" width="72" style="136" bestFit="1" customWidth="1"/>
    <col min="1794" max="1794" width="78.453125" style="136" customWidth="1"/>
    <col min="1795" max="1795" width="10.81640625" style="136"/>
    <col min="1796" max="1796" width="31.1796875" style="136" customWidth="1"/>
    <col min="1797" max="1797" width="70.1796875" style="136" customWidth="1"/>
    <col min="1798" max="1798" width="17.453125" style="136" customWidth="1"/>
    <col min="1799" max="1800" width="21.81640625" style="136" customWidth="1"/>
    <col min="1801" max="1801" width="19.453125" style="136" customWidth="1"/>
    <col min="1802" max="1802" width="42" style="136" customWidth="1"/>
    <col min="1803" max="2048" width="10.81640625" style="136"/>
    <col min="2049" max="2049" width="72" style="136" bestFit="1" customWidth="1"/>
    <col min="2050" max="2050" width="78.453125" style="136" customWidth="1"/>
    <col min="2051" max="2051" width="10.81640625" style="136"/>
    <col min="2052" max="2052" width="31.1796875" style="136" customWidth="1"/>
    <col min="2053" max="2053" width="70.1796875" style="136" customWidth="1"/>
    <col min="2054" max="2054" width="17.453125" style="136" customWidth="1"/>
    <col min="2055" max="2056" width="21.81640625" style="136" customWidth="1"/>
    <col min="2057" max="2057" width="19.453125" style="136" customWidth="1"/>
    <col min="2058" max="2058" width="42" style="136" customWidth="1"/>
    <col min="2059" max="2304" width="10.81640625" style="136"/>
    <col min="2305" max="2305" width="72" style="136" bestFit="1" customWidth="1"/>
    <col min="2306" max="2306" width="78.453125" style="136" customWidth="1"/>
    <col min="2307" max="2307" width="10.81640625" style="136"/>
    <col min="2308" max="2308" width="31.1796875" style="136" customWidth="1"/>
    <col min="2309" max="2309" width="70.1796875" style="136" customWidth="1"/>
    <col min="2310" max="2310" width="17.453125" style="136" customWidth="1"/>
    <col min="2311" max="2312" width="21.81640625" style="136" customWidth="1"/>
    <col min="2313" max="2313" width="19.453125" style="136" customWidth="1"/>
    <col min="2314" max="2314" width="42" style="136" customWidth="1"/>
    <col min="2315" max="2560" width="10.81640625" style="136"/>
    <col min="2561" max="2561" width="72" style="136" bestFit="1" customWidth="1"/>
    <col min="2562" max="2562" width="78.453125" style="136" customWidth="1"/>
    <col min="2563" max="2563" width="10.81640625" style="136"/>
    <col min="2564" max="2564" width="31.1796875" style="136" customWidth="1"/>
    <col min="2565" max="2565" width="70.1796875" style="136" customWidth="1"/>
    <col min="2566" max="2566" width="17.453125" style="136" customWidth="1"/>
    <col min="2567" max="2568" width="21.81640625" style="136" customWidth="1"/>
    <col min="2569" max="2569" width="19.453125" style="136" customWidth="1"/>
    <col min="2570" max="2570" width="42" style="136" customWidth="1"/>
    <col min="2571" max="2816" width="10.81640625" style="136"/>
    <col min="2817" max="2817" width="72" style="136" bestFit="1" customWidth="1"/>
    <col min="2818" max="2818" width="78.453125" style="136" customWidth="1"/>
    <col min="2819" max="2819" width="10.81640625" style="136"/>
    <col min="2820" max="2820" width="31.1796875" style="136" customWidth="1"/>
    <col min="2821" max="2821" width="70.1796875" style="136" customWidth="1"/>
    <col min="2822" max="2822" width="17.453125" style="136" customWidth="1"/>
    <col min="2823" max="2824" width="21.81640625" style="136" customWidth="1"/>
    <col min="2825" max="2825" width="19.453125" style="136" customWidth="1"/>
    <col min="2826" max="2826" width="42" style="136" customWidth="1"/>
    <col min="2827" max="3072" width="10.81640625" style="136"/>
    <col min="3073" max="3073" width="72" style="136" bestFit="1" customWidth="1"/>
    <col min="3074" max="3074" width="78.453125" style="136" customWidth="1"/>
    <col min="3075" max="3075" width="10.81640625" style="136"/>
    <col min="3076" max="3076" width="31.1796875" style="136" customWidth="1"/>
    <col min="3077" max="3077" width="70.1796875" style="136" customWidth="1"/>
    <col min="3078" max="3078" width="17.453125" style="136" customWidth="1"/>
    <col min="3079" max="3080" width="21.81640625" style="136" customWidth="1"/>
    <col min="3081" max="3081" width="19.453125" style="136" customWidth="1"/>
    <col min="3082" max="3082" width="42" style="136" customWidth="1"/>
    <col min="3083" max="3328" width="10.81640625" style="136"/>
    <col min="3329" max="3329" width="72" style="136" bestFit="1" customWidth="1"/>
    <col min="3330" max="3330" width="78.453125" style="136" customWidth="1"/>
    <col min="3331" max="3331" width="10.81640625" style="136"/>
    <col min="3332" max="3332" width="31.1796875" style="136" customWidth="1"/>
    <col min="3333" max="3333" width="70.1796875" style="136" customWidth="1"/>
    <col min="3334" max="3334" width="17.453125" style="136" customWidth="1"/>
    <col min="3335" max="3336" width="21.81640625" style="136" customWidth="1"/>
    <col min="3337" max="3337" width="19.453125" style="136" customWidth="1"/>
    <col min="3338" max="3338" width="42" style="136" customWidth="1"/>
    <col min="3339" max="3584" width="10.81640625" style="136"/>
    <col min="3585" max="3585" width="72" style="136" bestFit="1" customWidth="1"/>
    <col min="3586" max="3586" width="78.453125" style="136" customWidth="1"/>
    <col min="3587" max="3587" width="10.81640625" style="136"/>
    <col min="3588" max="3588" width="31.1796875" style="136" customWidth="1"/>
    <col min="3589" max="3589" width="70.1796875" style="136" customWidth="1"/>
    <col min="3590" max="3590" width="17.453125" style="136" customWidth="1"/>
    <col min="3591" max="3592" width="21.81640625" style="136" customWidth="1"/>
    <col min="3593" max="3593" width="19.453125" style="136" customWidth="1"/>
    <col min="3594" max="3594" width="42" style="136" customWidth="1"/>
    <col min="3595" max="3840" width="10.81640625" style="136"/>
    <col min="3841" max="3841" width="72" style="136" bestFit="1" customWidth="1"/>
    <col min="3842" max="3842" width="78.453125" style="136" customWidth="1"/>
    <col min="3843" max="3843" width="10.81640625" style="136"/>
    <col min="3844" max="3844" width="31.1796875" style="136" customWidth="1"/>
    <col min="3845" max="3845" width="70.1796875" style="136" customWidth="1"/>
    <col min="3846" max="3846" width="17.453125" style="136" customWidth="1"/>
    <col min="3847" max="3848" width="21.81640625" style="136" customWidth="1"/>
    <col min="3849" max="3849" width="19.453125" style="136" customWidth="1"/>
    <col min="3850" max="3850" width="42" style="136" customWidth="1"/>
    <col min="3851" max="4096" width="10.81640625" style="136"/>
    <col min="4097" max="4097" width="72" style="136" bestFit="1" customWidth="1"/>
    <col min="4098" max="4098" width="78.453125" style="136" customWidth="1"/>
    <col min="4099" max="4099" width="10.81640625" style="136"/>
    <col min="4100" max="4100" width="31.1796875" style="136" customWidth="1"/>
    <col min="4101" max="4101" width="70.1796875" style="136" customWidth="1"/>
    <col min="4102" max="4102" width="17.453125" style="136" customWidth="1"/>
    <col min="4103" max="4104" width="21.81640625" style="136" customWidth="1"/>
    <col min="4105" max="4105" width="19.453125" style="136" customWidth="1"/>
    <col min="4106" max="4106" width="42" style="136" customWidth="1"/>
    <col min="4107" max="4352" width="10.81640625" style="136"/>
    <col min="4353" max="4353" width="72" style="136" bestFit="1" customWidth="1"/>
    <col min="4354" max="4354" width="78.453125" style="136" customWidth="1"/>
    <col min="4355" max="4355" width="10.81640625" style="136"/>
    <col min="4356" max="4356" width="31.1796875" style="136" customWidth="1"/>
    <col min="4357" max="4357" width="70.1796875" style="136" customWidth="1"/>
    <col min="4358" max="4358" width="17.453125" style="136" customWidth="1"/>
    <col min="4359" max="4360" width="21.81640625" style="136" customWidth="1"/>
    <col min="4361" max="4361" width="19.453125" style="136" customWidth="1"/>
    <col min="4362" max="4362" width="42" style="136" customWidth="1"/>
    <col min="4363" max="4608" width="10.81640625" style="136"/>
    <col min="4609" max="4609" width="72" style="136" bestFit="1" customWidth="1"/>
    <col min="4610" max="4610" width="78.453125" style="136" customWidth="1"/>
    <col min="4611" max="4611" width="10.81640625" style="136"/>
    <col min="4612" max="4612" width="31.1796875" style="136" customWidth="1"/>
    <col min="4613" max="4613" width="70.1796875" style="136" customWidth="1"/>
    <col min="4614" max="4614" width="17.453125" style="136" customWidth="1"/>
    <col min="4615" max="4616" width="21.81640625" style="136" customWidth="1"/>
    <col min="4617" max="4617" width="19.453125" style="136" customWidth="1"/>
    <col min="4618" max="4618" width="42" style="136" customWidth="1"/>
    <col min="4619" max="4864" width="10.81640625" style="136"/>
    <col min="4865" max="4865" width="72" style="136" bestFit="1" customWidth="1"/>
    <col min="4866" max="4866" width="78.453125" style="136" customWidth="1"/>
    <col min="4867" max="4867" width="10.81640625" style="136"/>
    <col min="4868" max="4868" width="31.1796875" style="136" customWidth="1"/>
    <col min="4869" max="4869" width="70.1796875" style="136" customWidth="1"/>
    <col min="4870" max="4870" width="17.453125" style="136" customWidth="1"/>
    <col min="4871" max="4872" width="21.81640625" style="136" customWidth="1"/>
    <col min="4873" max="4873" width="19.453125" style="136" customWidth="1"/>
    <col min="4874" max="4874" width="42" style="136" customWidth="1"/>
    <col min="4875" max="5120" width="10.81640625" style="136"/>
    <col min="5121" max="5121" width="72" style="136" bestFit="1" customWidth="1"/>
    <col min="5122" max="5122" width="78.453125" style="136" customWidth="1"/>
    <col min="5123" max="5123" width="10.81640625" style="136"/>
    <col min="5124" max="5124" width="31.1796875" style="136" customWidth="1"/>
    <col min="5125" max="5125" width="70.1796875" style="136" customWidth="1"/>
    <col min="5126" max="5126" width="17.453125" style="136" customWidth="1"/>
    <col min="5127" max="5128" width="21.81640625" style="136" customWidth="1"/>
    <col min="5129" max="5129" width="19.453125" style="136" customWidth="1"/>
    <col min="5130" max="5130" width="42" style="136" customWidth="1"/>
    <col min="5131" max="5376" width="10.81640625" style="136"/>
    <col min="5377" max="5377" width="72" style="136" bestFit="1" customWidth="1"/>
    <col min="5378" max="5378" width="78.453125" style="136" customWidth="1"/>
    <col min="5379" max="5379" width="10.81640625" style="136"/>
    <col min="5380" max="5380" width="31.1796875" style="136" customWidth="1"/>
    <col min="5381" max="5381" width="70.1796875" style="136" customWidth="1"/>
    <col min="5382" max="5382" width="17.453125" style="136" customWidth="1"/>
    <col min="5383" max="5384" width="21.81640625" style="136" customWidth="1"/>
    <col min="5385" max="5385" width="19.453125" style="136" customWidth="1"/>
    <col min="5386" max="5386" width="42" style="136" customWidth="1"/>
    <col min="5387" max="5632" width="10.81640625" style="136"/>
    <col min="5633" max="5633" width="72" style="136" bestFit="1" customWidth="1"/>
    <col min="5634" max="5634" width="78.453125" style="136" customWidth="1"/>
    <col min="5635" max="5635" width="10.81640625" style="136"/>
    <col min="5636" max="5636" width="31.1796875" style="136" customWidth="1"/>
    <col min="5637" max="5637" width="70.1796875" style="136" customWidth="1"/>
    <col min="5638" max="5638" width="17.453125" style="136" customWidth="1"/>
    <col min="5639" max="5640" width="21.81640625" style="136" customWidth="1"/>
    <col min="5641" max="5641" width="19.453125" style="136" customWidth="1"/>
    <col min="5642" max="5642" width="42" style="136" customWidth="1"/>
    <col min="5643" max="5888" width="10.81640625" style="136"/>
    <col min="5889" max="5889" width="72" style="136" bestFit="1" customWidth="1"/>
    <col min="5890" max="5890" width="78.453125" style="136" customWidth="1"/>
    <col min="5891" max="5891" width="10.81640625" style="136"/>
    <col min="5892" max="5892" width="31.1796875" style="136" customWidth="1"/>
    <col min="5893" max="5893" width="70.1796875" style="136" customWidth="1"/>
    <col min="5894" max="5894" width="17.453125" style="136" customWidth="1"/>
    <col min="5895" max="5896" width="21.81640625" style="136" customWidth="1"/>
    <col min="5897" max="5897" width="19.453125" style="136" customWidth="1"/>
    <col min="5898" max="5898" width="42" style="136" customWidth="1"/>
    <col min="5899" max="6144" width="10.81640625" style="136"/>
    <col min="6145" max="6145" width="72" style="136" bestFit="1" customWidth="1"/>
    <col min="6146" max="6146" width="78.453125" style="136" customWidth="1"/>
    <col min="6147" max="6147" width="10.81640625" style="136"/>
    <col min="6148" max="6148" width="31.1796875" style="136" customWidth="1"/>
    <col min="6149" max="6149" width="70.1796875" style="136" customWidth="1"/>
    <col min="6150" max="6150" width="17.453125" style="136" customWidth="1"/>
    <col min="6151" max="6152" width="21.81640625" style="136" customWidth="1"/>
    <col min="6153" max="6153" width="19.453125" style="136" customWidth="1"/>
    <col min="6154" max="6154" width="42" style="136" customWidth="1"/>
    <col min="6155" max="6400" width="10.81640625" style="136"/>
    <col min="6401" max="6401" width="72" style="136" bestFit="1" customWidth="1"/>
    <col min="6402" max="6402" width="78.453125" style="136" customWidth="1"/>
    <col min="6403" max="6403" width="10.81640625" style="136"/>
    <col min="6404" max="6404" width="31.1796875" style="136" customWidth="1"/>
    <col min="6405" max="6405" width="70.1796875" style="136" customWidth="1"/>
    <col min="6406" max="6406" width="17.453125" style="136" customWidth="1"/>
    <col min="6407" max="6408" width="21.81640625" style="136" customWidth="1"/>
    <col min="6409" max="6409" width="19.453125" style="136" customWidth="1"/>
    <col min="6410" max="6410" width="42" style="136" customWidth="1"/>
    <col min="6411" max="6656" width="10.81640625" style="136"/>
    <col min="6657" max="6657" width="72" style="136" bestFit="1" customWidth="1"/>
    <col min="6658" max="6658" width="78.453125" style="136" customWidth="1"/>
    <col min="6659" max="6659" width="10.81640625" style="136"/>
    <col min="6660" max="6660" width="31.1796875" style="136" customWidth="1"/>
    <col min="6661" max="6661" width="70.1796875" style="136" customWidth="1"/>
    <col min="6662" max="6662" width="17.453125" style="136" customWidth="1"/>
    <col min="6663" max="6664" width="21.81640625" style="136" customWidth="1"/>
    <col min="6665" max="6665" width="19.453125" style="136" customWidth="1"/>
    <col min="6666" max="6666" width="42" style="136" customWidth="1"/>
    <col min="6667" max="6912" width="10.81640625" style="136"/>
    <col min="6913" max="6913" width="72" style="136" bestFit="1" customWidth="1"/>
    <col min="6914" max="6914" width="78.453125" style="136" customWidth="1"/>
    <col min="6915" max="6915" width="10.81640625" style="136"/>
    <col min="6916" max="6916" width="31.1796875" style="136" customWidth="1"/>
    <col min="6917" max="6917" width="70.1796875" style="136" customWidth="1"/>
    <col min="6918" max="6918" width="17.453125" style="136" customWidth="1"/>
    <col min="6919" max="6920" width="21.81640625" style="136" customWidth="1"/>
    <col min="6921" max="6921" width="19.453125" style="136" customWidth="1"/>
    <col min="6922" max="6922" width="42" style="136" customWidth="1"/>
    <col min="6923" max="7168" width="10.81640625" style="136"/>
    <col min="7169" max="7169" width="72" style="136" bestFit="1" customWidth="1"/>
    <col min="7170" max="7170" width="78.453125" style="136" customWidth="1"/>
    <col min="7171" max="7171" width="10.81640625" style="136"/>
    <col min="7172" max="7172" width="31.1796875" style="136" customWidth="1"/>
    <col min="7173" max="7173" width="70.1796875" style="136" customWidth="1"/>
    <col min="7174" max="7174" width="17.453125" style="136" customWidth="1"/>
    <col min="7175" max="7176" width="21.81640625" style="136" customWidth="1"/>
    <col min="7177" max="7177" width="19.453125" style="136" customWidth="1"/>
    <col min="7178" max="7178" width="42" style="136" customWidth="1"/>
    <col min="7179" max="7424" width="10.81640625" style="136"/>
    <col min="7425" max="7425" width="72" style="136" bestFit="1" customWidth="1"/>
    <col min="7426" max="7426" width="78.453125" style="136" customWidth="1"/>
    <col min="7427" max="7427" width="10.81640625" style="136"/>
    <col min="7428" max="7428" width="31.1796875" style="136" customWidth="1"/>
    <col min="7429" max="7429" width="70.1796875" style="136" customWidth="1"/>
    <col min="7430" max="7430" width="17.453125" style="136" customWidth="1"/>
    <col min="7431" max="7432" width="21.81640625" style="136" customWidth="1"/>
    <col min="7433" max="7433" width="19.453125" style="136" customWidth="1"/>
    <col min="7434" max="7434" width="42" style="136" customWidth="1"/>
    <col min="7435" max="7680" width="10.81640625" style="136"/>
    <col min="7681" max="7681" width="72" style="136" bestFit="1" customWidth="1"/>
    <col min="7682" max="7682" width="78.453125" style="136" customWidth="1"/>
    <col min="7683" max="7683" width="10.81640625" style="136"/>
    <col min="7684" max="7684" width="31.1796875" style="136" customWidth="1"/>
    <col min="7685" max="7685" width="70.1796875" style="136" customWidth="1"/>
    <col min="7686" max="7686" width="17.453125" style="136" customWidth="1"/>
    <col min="7687" max="7688" width="21.81640625" style="136" customWidth="1"/>
    <col min="7689" max="7689" width="19.453125" style="136" customWidth="1"/>
    <col min="7690" max="7690" width="42" style="136" customWidth="1"/>
    <col min="7691" max="7936" width="10.81640625" style="136"/>
    <col min="7937" max="7937" width="72" style="136" bestFit="1" customWidth="1"/>
    <col min="7938" max="7938" width="78.453125" style="136" customWidth="1"/>
    <col min="7939" max="7939" width="10.81640625" style="136"/>
    <col min="7940" max="7940" width="31.1796875" style="136" customWidth="1"/>
    <col min="7941" max="7941" width="70.1796875" style="136" customWidth="1"/>
    <col min="7942" max="7942" width="17.453125" style="136" customWidth="1"/>
    <col min="7943" max="7944" width="21.81640625" style="136" customWidth="1"/>
    <col min="7945" max="7945" width="19.453125" style="136" customWidth="1"/>
    <col min="7946" max="7946" width="42" style="136" customWidth="1"/>
    <col min="7947" max="8192" width="10.81640625" style="136"/>
    <col min="8193" max="8193" width="72" style="136" bestFit="1" customWidth="1"/>
    <col min="8194" max="8194" width="78.453125" style="136" customWidth="1"/>
    <col min="8195" max="8195" width="10.81640625" style="136"/>
    <col min="8196" max="8196" width="31.1796875" style="136" customWidth="1"/>
    <col min="8197" max="8197" width="70.1796875" style="136" customWidth="1"/>
    <col min="8198" max="8198" width="17.453125" style="136" customWidth="1"/>
    <col min="8199" max="8200" width="21.81640625" style="136" customWidth="1"/>
    <col min="8201" max="8201" width="19.453125" style="136" customWidth="1"/>
    <col min="8202" max="8202" width="42" style="136" customWidth="1"/>
    <col min="8203" max="8448" width="10.81640625" style="136"/>
    <col min="8449" max="8449" width="72" style="136" bestFit="1" customWidth="1"/>
    <col min="8450" max="8450" width="78.453125" style="136" customWidth="1"/>
    <col min="8451" max="8451" width="10.81640625" style="136"/>
    <col min="8452" max="8452" width="31.1796875" style="136" customWidth="1"/>
    <col min="8453" max="8453" width="70.1796875" style="136" customWidth="1"/>
    <col min="8454" max="8454" width="17.453125" style="136" customWidth="1"/>
    <col min="8455" max="8456" width="21.81640625" style="136" customWidth="1"/>
    <col min="8457" max="8457" width="19.453125" style="136" customWidth="1"/>
    <col min="8458" max="8458" width="42" style="136" customWidth="1"/>
    <col min="8459" max="8704" width="10.81640625" style="136"/>
    <col min="8705" max="8705" width="72" style="136" bestFit="1" customWidth="1"/>
    <col min="8706" max="8706" width="78.453125" style="136" customWidth="1"/>
    <col min="8707" max="8707" width="10.81640625" style="136"/>
    <col min="8708" max="8708" width="31.1796875" style="136" customWidth="1"/>
    <col min="8709" max="8709" width="70.1796875" style="136" customWidth="1"/>
    <col min="8710" max="8710" width="17.453125" style="136" customWidth="1"/>
    <col min="8711" max="8712" width="21.81640625" style="136" customWidth="1"/>
    <col min="8713" max="8713" width="19.453125" style="136" customWidth="1"/>
    <col min="8714" max="8714" width="42" style="136" customWidth="1"/>
    <col min="8715" max="8960" width="10.81640625" style="136"/>
    <col min="8961" max="8961" width="72" style="136" bestFit="1" customWidth="1"/>
    <col min="8962" max="8962" width="78.453125" style="136" customWidth="1"/>
    <col min="8963" max="8963" width="10.81640625" style="136"/>
    <col min="8964" max="8964" width="31.1796875" style="136" customWidth="1"/>
    <col min="8965" max="8965" width="70.1796875" style="136" customWidth="1"/>
    <col min="8966" max="8966" width="17.453125" style="136" customWidth="1"/>
    <col min="8967" max="8968" width="21.81640625" style="136" customWidth="1"/>
    <col min="8969" max="8969" width="19.453125" style="136" customWidth="1"/>
    <col min="8970" max="8970" width="42" style="136" customWidth="1"/>
    <col min="8971" max="9216" width="10.81640625" style="136"/>
    <col min="9217" max="9217" width="72" style="136" bestFit="1" customWidth="1"/>
    <col min="9218" max="9218" width="78.453125" style="136" customWidth="1"/>
    <col min="9219" max="9219" width="10.81640625" style="136"/>
    <col min="9220" max="9220" width="31.1796875" style="136" customWidth="1"/>
    <col min="9221" max="9221" width="70.1796875" style="136" customWidth="1"/>
    <col min="9222" max="9222" width="17.453125" style="136" customWidth="1"/>
    <col min="9223" max="9224" width="21.81640625" style="136" customWidth="1"/>
    <col min="9225" max="9225" width="19.453125" style="136" customWidth="1"/>
    <col min="9226" max="9226" width="42" style="136" customWidth="1"/>
    <col min="9227" max="9472" width="10.81640625" style="136"/>
    <col min="9473" max="9473" width="72" style="136" bestFit="1" customWidth="1"/>
    <col min="9474" max="9474" width="78.453125" style="136" customWidth="1"/>
    <col min="9475" max="9475" width="10.81640625" style="136"/>
    <col min="9476" max="9476" width="31.1796875" style="136" customWidth="1"/>
    <col min="9477" max="9477" width="70.1796875" style="136" customWidth="1"/>
    <col min="9478" max="9478" width="17.453125" style="136" customWidth="1"/>
    <col min="9479" max="9480" width="21.81640625" style="136" customWidth="1"/>
    <col min="9481" max="9481" width="19.453125" style="136" customWidth="1"/>
    <col min="9482" max="9482" width="42" style="136" customWidth="1"/>
    <col min="9483" max="9728" width="10.81640625" style="136"/>
    <col min="9729" max="9729" width="72" style="136" bestFit="1" customWidth="1"/>
    <col min="9730" max="9730" width="78.453125" style="136" customWidth="1"/>
    <col min="9731" max="9731" width="10.81640625" style="136"/>
    <col min="9732" max="9732" width="31.1796875" style="136" customWidth="1"/>
    <col min="9733" max="9733" width="70.1796875" style="136" customWidth="1"/>
    <col min="9734" max="9734" width="17.453125" style="136" customWidth="1"/>
    <col min="9735" max="9736" width="21.81640625" style="136" customWidth="1"/>
    <col min="9737" max="9737" width="19.453125" style="136" customWidth="1"/>
    <col min="9738" max="9738" width="42" style="136" customWidth="1"/>
    <col min="9739" max="9984" width="10.81640625" style="136"/>
    <col min="9985" max="9985" width="72" style="136" bestFit="1" customWidth="1"/>
    <col min="9986" max="9986" width="78.453125" style="136" customWidth="1"/>
    <col min="9987" max="9987" width="10.81640625" style="136"/>
    <col min="9988" max="9988" width="31.1796875" style="136" customWidth="1"/>
    <col min="9989" max="9989" width="70.1796875" style="136" customWidth="1"/>
    <col min="9990" max="9990" width="17.453125" style="136" customWidth="1"/>
    <col min="9991" max="9992" width="21.81640625" style="136" customWidth="1"/>
    <col min="9993" max="9993" width="19.453125" style="136" customWidth="1"/>
    <col min="9994" max="9994" width="42" style="136" customWidth="1"/>
    <col min="9995" max="10240" width="10.81640625" style="136"/>
    <col min="10241" max="10241" width="72" style="136" bestFit="1" customWidth="1"/>
    <col min="10242" max="10242" width="78.453125" style="136" customWidth="1"/>
    <col min="10243" max="10243" width="10.81640625" style="136"/>
    <col min="10244" max="10244" width="31.1796875" style="136" customWidth="1"/>
    <col min="10245" max="10245" width="70.1796875" style="136" customWidth="1"/>
    <col min="10246" max="10246" width="17.453125" style="136" customWidth="1"/>
    <col min="10247" max="10248" width="21.81640625" style="136" customWidth="1"/>
    <col min="10249" max="10249" width="19.453125" style="136" customWidth="1"/>
    <col min="10250" max="10250" width="42" style="136" customWidth="1"/>
    <col min="10251" max="10496" width="10.81640625" style="136"/>
    <col min="10497" max="10497" width="72" style="136" bestFit="1" customWidth="1"/>
    <col min="10498" max="10498" width="78.453125" style="136" customWidth="1"/>
    <col min="10499" max="10499" width="10.81640625" style="136"/>
    <col min="10500" max="10500" width="31.1796875" style="136" customWidth="1"/>
    <col min="10501" max="10501" width="70.1796875" style="136" customWidth="1"/>
    <col min="10502" max="10502" width="17.453125" style="136" customWidth="1"/>
    <col min="10503" max="10504" width="21.81640625" style="136" customWidth="1"/>
    <col min="10505" max="10505" width="19.453125" style="136" customWidth="1"/>
    <col min="10506" max="10506" width="42" style="136" customWidth="1"/>
    <col min="10507" max="10752" width="10.81640625" style="136"/>
    <col min="10753" max="10753" width="72" style="136" bestFit="1" customWidth="1"/>
    <col min="10754" max="10754" width="78.453125" style="136" customWidth="1"/>
    <col min="10755" max="10755" width="10.81640625" style="136"/>
    <col min="10756" max="10756" width="31.1796875" style="136" customWidth="1"/>
    <col min="10757" max="10757" width="70.1796875" style="136" customWidth="1"/>
    <col min="10758" max="10758" width="17.453125" style="136" customWidth="1"/>
    <col min="10759" max="10760" width="21.81640625" style="136" customWidth="1"/>
    <col min="10761" max="10761" width="19.453125" style="136" customWidth="1"/>
    <col min="10762" max="10762" width="42" style="136" customWidth="1"/>
    <col min="10763" max="11008" width="10.81640625" style="136"/>
    <col min="11009" max="11009" width="72" style="136" bestFit="1" customWidth="1"/>
    <col min="11010" max="11010" width="78.453125" style="136" customWidth="1"/>
    <col min="11011" max="11011" width="10.81640625" style="136"/>
    <col min="11012" max="11012" width="31.1796875" style="136" customWidth="1"/>
    <col min="11013" max="11013" width="70.1796875" style="136" customWidth="1"/>
    <col min="11014" max="11014" width="17.453125" style="136" customWidth="1"/>
    <col min="11015" max="11016" width="21.81640625" style="136" customWidth="1"/>
    <col min="11017" max="11017" width="19.453125" style="136" customWidth="1"/>
    <col min="11018" max="11018" width="42" style="136" customWidth="1"/>
    <col min="11019" max="11264" width="10.81640625" style="136"/>
    <col min="11265" max="11265" width="72" style="136" bestFit="1" customWidth="1"/>
    <col min="11266" max="11266" width="78.453125" style="136" customWidth="1"/>
    <col min="11267" max="11267" width="10.81640625" style="136"/>
    <col min="11268" max="11268" width="31.1796875" style="136" customWidth="1"/>
    <col min="11269" max="11269" width="70.1796875" style="136" customWidth="1"/>
    <col min="11270" max="11270" width="17.453125" style="136" customWidth="1"/>
    <col min="11271" max="11272" width="21.81640625" style="136" customWidth="1"/>
    <col min="11273" max="11273" width="19.453125" style="136" customWidth="1"/>
    <col min="11274" max="11274" width="42" style="136" customWidth="1"/>
    <col min="11275" max="11520" width="10.81640625" style="136"/>
    <col min="11521" max="11521" width="72" style="136" bestFit="1" customWidth="1"/>
    <col min="11522" max="11522" width="78.453125" style="136" customWidth="1"/>
    <col min="11523" max="11523" width="10.81640625" style="136"/>
    <col min="11524" max="11524" width="31.1796875" style="136" customWidth="1"/>
    <col min="11525" max="11525" width="70.1796875" style="136" customWidth="1"/>
    <col min="11526" max="11526" width="17.453125" style="136" customWidth="1"/>
    <col min="11527" max="11528" width="21.81640625" style="136" customWidth="1"/>
    <col min="11529" max="11529" width="19.453125" style="136" customWidth="1"/>
    <col min="11530" max="11530" width="42" style="136" customWidth="1"/>
    <col min="11531" max="11776" width="10.81640625" style="136"/>
    <col min="11777" max="11777" width="72" style="136" bestFit="1" customWidth="1"/>
    <col min="11778" max="11778" width="78.453125" style="136" customWidth="1"/>
    <col min="11779" max="11779" width="10.81640625" style="136"/>
    <col min="11780" max="11780" width="31.1796875" style="136" customWidth="1"/>
    <col min="11781" max="11781" width="70.1796875" style="136" customWidth="1"/>
    <col min="11782" max="11782" width="17.453125" style="136" customWidth="1"/>
    <col min="11783" max="11784" width="21.81640625" style="136" customWidth="1"/>
    <col min="11785" max="11785" width="19.453125" style="136" customWidth="1"/>
    <col min="11786" max="11786" width="42" style="136" customWidth="1"/>
    <col min="11787" max="12032" width="10.81640625" style="136"/>
    <col min="12033" max="12033" width="72" style="136" bestFit="1" customWidth="1"/>
    <col min="12034" max="12034" width="78.453125" style="136" customWidth="1"/>
    <col min="12035" max="12035" width="10.81640625" style="136"/>
    <col min="12036" max="12036" width="31.1796875" style="136" customWidth="1"/>
    <col min="12037" max="12037" width="70.1796875" style="136" customWidth="1"/>
    <col min="12038" max="12038" width="17.453125" style="136" customWidth="1"/>
    <col min="12039" max="12040" width="21.81640625" style="136" customWidth="1"/>
    <col min="12041" max="12041" width="19.453125" style="136" customWidth="1"/>
    <col min="12042" max="12042" width="42" style="136" customWidth="1"/>
    <col min="12043" max="12288" width="10.81640625" style="136"/>
    <col min="12289" max="12289" width="72" style="136" bestFit="1" customWidth="1"/>
    <col min="12290" max="12290" width="78.453125" style="136" customWidth="1"/>
    <col min="12291" max="12291" width="10.81640625" style="136"/>
    <col min="12292" max="12292" width="31.1796875" style="136" customWidth="1"/>
    <col min="12293" max="12293" width="70.1796875" style="136" customWidth="1"/>
    <col min="12294" max="12294" width="17.453125" style="136" customWidth="1"/>
    <col min="12295" max="12296" width="21.81640625" style="136" customWidth="1"/>
    <col min="12297" max="12297" width="19.453125" style="136" customWidth="1"/>
    <col min="12298" max="12298" width="42" style="136" customWidth="1"/>
    <col min="12299" max="12544" width="10.81640625" style="136"/>
    <col min="12545" max="12545" width="72" style="136" bestFit="1" customWidth="1"/>
    <col min="12546" max="12546" width="78.453125" style="136" customWidth="1"/>
    <col min="12547" max="12547" width="10.81640625" style="136"/>
    <col min="12548" max="12548" width="31.1796875" style="136" customWidth="1"/>
    <col min="12549" max="12549" width="70.1796875" style="136" customWidth="1"/>
    <col min="12550" max="12550" width="17.453125" style="136" customWidth="1"/>
    <col min="12551" max="12552" width="21.81640625" style="136" customWidth="1"/>
    <col min="12553" max="12553" width="19.453125" style="136" customWidth="1"/>
    <col min="12554" max="12554" width="42" style="136" customWidth="1"/>
    <col min="12555" max="12800" width="10.81640625" style="136"/>
    <col min="12801" max="12801" width="72" style="136" bestFit="1" customWidth="1"/>
    <col min="12802" max="12802" width="78.453125" style="136" customWidth="1"/>
    <col min="12803" max="12803" width="10.81640625" style="136"/>
    <col min="12804" max="12804" width="31.1796875" style="136" customWidth="1"/>
    <col min="12805" max="12805" width="70.1796875" style="136" customWidth="1"/>
    <col min="12806" max="12806" width="17.453125" style="136" customWidth="1"/>
    <col min="12807" max="12808" width="21.81640625" style="136" customWidth="1"/>
    <col min="12809" max="12809" width="19.453125" style="136" customWidth="1"/>
    <col min="12810" max="12810" width="42" style="136" customWidth="1"/>
    <col min="12811" max="13056" width="10.81640625" style="136"/>
    <col min="13057" max="13057" width="72" style="136" bestFit="1" customWidth="1"/>
    <col min="13058" max="13058" width="78.453125" style="136" customWidth="1"/>
    <col min="13059" max="13059" width="10.81640625" style="136"/>
    <col min="13060" max="13060" width="31.1796875" style="136" customWidth="1"/>
    <col min="13061" max="13061" width="70.1796875" style="136" customWidth="1"/>
    <col min="13062" max="13062" width="17.453125" style="136" customWidth="1"/>
    <col min="13063" max="13064" width="21.81640625" style="136" customWidth="1"/>
    <col min="13065" max="13065" width="19.453125" style="136" customWidth="1"/>
    <col min="13066" max="13066" width="42" style="136" customWidth="1"/>
    <col min="13067" max="13312" width="10.81640625" style="136"/>
    <col min="13313" max="13313" width="72" style="136" bestFit="1" customWidth="1"/>
    <col min="13314" max="13314" width="78.453125" style="136" customWidth="1"/>
    <col min="13315" max="13315" width="10.81640625" style="136"/>
    <col min="13316" max="13316" width="31.1796875" style="136" customWidth="1"/>
    <col min="13317" max="13317" width="70.1796875" style="136" customWidth="1"/>
    <col min="13318" max="13318" width="17.453125" style="136" customWidth="1"/>
    <col min="13319" max="13320" width="21.81640625" style="136" customWidth="1"/>
    <col min="13321" max="13321" width="19.453125" style="136" customWidth="1"/>
    <col min="13322" max="13322" width="42" style="136" customWidth="1"/>
    <col min="13323" max="13568" width="10.81640625" style="136"/>
    <col min="13569" max="13569" width="72" style="136" bestFit="1" customWidth="1"/>
    <col min="13570" max="13570" width="78.453125" style="136" customWidth="1"/>
    <col min="13571" max="13571" width="10.81640625" style="136"/>
    <col min="13572" max="13572" width="31.1796875" style="136" customWidth="1"/>
    <col min="13573" max="13573" width="70.1796875" style="136" customWidth="1"/>
    <col min="13574" max="13574" width="17.453125" style="136" customWidth="1"/>
    <col min="13575" max="13576" width="21.81640625" style="136" customWidth="1"/>
    <col min="13577" max="13577" width="19.453125" style="136" customWidth="1"/>
    <col min="13578" max="13578" width="42" style="136" customWidth="1"/>
    <col min="13579" max="13824" width="10.81640625" style="136"/>
    <col min="13825" max="13825" width="72" style="136" bestFit="1" customWidth="1"/>
    <col min="13826" max="13826" width="78.453125" style="136" customWidth="1"/>
    <col min="13827" max="13827" width="10.81640625" style="136"/>
    <col min="13828" max="13828" width="31.1796875" style="136" customWidth="1"/>
    <col min="13829" max="13829" width="70.1796875" style="136" customWidth="1"/>
    <col min="13830" max="13830" width="17.453125" style="136" customWidth="1"/>
    <col min="13831" max="13832" width="21.81640625" style="136" customWidth="1"/>
    <col min="13833" max="13833" width="19.453125" style="136" customWidth="1"/>
    <col min="13834" max="13834" width="42" style="136" customWidth="1"/>
    <col min="13835" max="14080" width="10.81640625" style="136"/>
    <col min="14081" max="14081" width="72" style="136" bestFit="1" customWidth="1"/>
    <col min="14082" max="14082" width="78.453125" style="136" customWidth="1"/>
    <col min="14083" max="14083" width="10.81640625" style="136"/>
    <col min="14084" max="14084" width="31.1796875" style="136" customWidth="1"/>
    <col min="14085" max="14085" width="70.1796875" style="136" customWidth="1"/>
    <col min="14086" max="14086" width="17.453125" style="136" customWidth="1"/>
    <col min="14087" max="14088" width="21.81640625" style="136" customWidth="1"/>
    <col min="14089" max="14089" width="19.453125" style="136" customWidth="1"/>
    <col min="14090" max="14090" width="42" style="136" customWidth="1"/>
    <col min="14091" max="14336" width="10.81640625" style="136"/>
    <col min="14337" max="14337" width="72" style="136" bestFit="1" customWidth="1"/>
    <col min="14338" max="14338" width="78.453125" style="136" customWidth="1"/>
    <col min="14339" max="14339" width="10.81640625" style="136"/>
    <col min="14340" max="14340" width="31.1796875" style="136" customWidth="1"/>
    <col min="14341" max="14341" width="70.1796875" style="136" customWidth="1"/>
    <col min="14342" max="14342" width="17.453125" style="136" customWidth="1"/>
    <col min="14343" max="14344" width="21.81640625" style="136" customWidth="1"/>
    <col min="14345" max="14345" width="19.453125" style="136" customWidth="1"/>
    <col min="14346" max="14346" width="42" style="136" customWidth="1"/>
    <col min="14347" max="14592" width="10.81640625" style="136"/>
    <col min="14593" max="14593" width="72" style="136" bestFit="1" customWidth="1"/>
    <col min="14594" max="14594" width="78.453125" style="136" customWidth="1"/>
    <col min="14595" max="14595" width="10.81640625" style="136"/>
    <col min="14596" max="14596" width="31.1796875" style="136" customWidth="1"/>
    <col min="14597" max="14597" width="70.1796875" style="136" customWidth="1"/>
    <col min="14598" max="14598" width="17.453125" style="136" customWidth="1"/>
    <col min="14599" max="14600" width="21.81640625" style="136" customWidth="1"/>
    <col min="14601" max="14601" width="19.453125" style="136" customWidth="1"/>
    <col min="14602" max="14602" width="42" style="136" customWidth="1"/>
    <col min="14603" max="14848" width="10.81640625" style="136"/>
    <col min="14849" max="14849" width="72" style="136" bestFit="1" customWidth="1"/>
    <col min="14850" max="14850" width="78.453125" style="136" customWidth="1"/>
    <col min="14851" max="14851" width="10.81640625" style="136"/>
    <col min="14852" max="14852" width="31.1796875" style="136" customWidth="1"/>
    <col min="14853" max="14853" width="70.1796875" style="136" customWidth="1"/>
    <col min="14854" max="14854" width="17.453125" style="136" customWidth="1"/>
    <col min="14855" max="14856" width="21.81640625" style="136" customWidth="1"/>
    <col min="14857" max="14857" width="19.453125" style="136" customWidth="1"/>
    <col min="14858" max="14858" width="42" style="136" customWidth="1"/>
    <col min="14859" max="15104" width="10.81640625" style="136"/>
    <col min="15105" max="15105" width="72" style="136" bestFit="1" customWidth="1"/>
    <col min="15106" max="15106" width="78.453125" style="136" customWidth="1"/>
    <col min="15107" max="15107" width="10.81640625" style="136"/>
    <col min="15108" max="15108" width="31.1796875" style="136" customWidth="1"/>
    <col min="15109" max="15109" width="70.1796875" style="136" customWidth="1"/>
    <col min="15110" max="15110" width="17.453125" style="136" customWidth="1"/>
    <col min="15111" max="15112" width="21.81640625" style="136" customWidth="1"/>
    <col min="15113" max="15113" width="19.453125" style="136" customWidth="1"/>
    <col min="15114" max="15114" width="42" style="136" customWidth="1"/>
    <col min="15115" max="15360" width="10.81640625" style="136"/>
    <col min="15361" max="15361" width="72" style="136" bestFit="1" customWidth="1"/>
    <col min="15362" max="15362" width="78.453125" style="136" customWidth="1"/>
    <col min="15363" max="15363" width="10.81640625" style="136"/>
    <col min="15364" max="15364" width="31.1796875" style="136" customWidth="1"/>
    <col min="15365" max="15365" width="70.1796875" style="136" customWidth="1"/>
    <col min="15366" max="15366" width="17.453125" style="136" customWidth="1"/>
    <col min="15367" max="15368" width="21.81640625" style="136" customWidth="1"/>
    <col min="15369" max="15369" width="19.453125" style="136" customWidth="1"/>
    <col min="15370" max="15370" width="42" style="136" customWidth="1"/>
    <col min="15371" max="15616" width="10.81640625" style="136"/>
    <col min="15617" max="15617" width="72" style="136" bestFit="1" customWidth="1"/>
    <col min="15618" max="15618" width="78.453125" style="136" customWidth="1"/>
    <col min="15619" max="15619" width="10.81640625" style="136"/>
    <col min="15620" max="15620" width="31.1796875" style="136" customWidth="1"/>
    <col min="15621" max="15621" width="70.1796875" style="136" customWidth="1"/>
    <col min="15622" max="15622" width="17.453125" style="136" customWidth="1"/>
    <col min="15623" max="15624" width="21.81640625" style="136" customWidth="1"/>
    <col min="15625" max="15625" width="19.453125" style="136" customWidth="1"/>
    <col min="15626" max="15626" width="42" style="136" customWidth="1"/>
    <col min="15627" max="15872" width="10.81640625" style="136"/>
    <col min="15873" max="15873" width="72" style="136" bestFit="1" customWidth="1"/>
    <col min="15874" max="15874" width="78.453125" style="136" customWidth="1"/>
    <col min="15875" max="15875" width="10.81640625" style="136"/>
    <col min="15876" max="15876" width="31.1796875" style="136" customWidth="1"/>
    <col min="15877" max="15877" width="70.1796875" style="136" customWidth="1"/>
    <col min="15878" max="15878" width="17.453125" style="136" customWidth="1"/>
    <col min="15879" max="15880" width="21.81640625" style="136" customWidth="1"/>
    <col min="15881" max="15881" width="19.453125" style="136" customWidth="1"/>
    <col min="15882" max="15882" width="42" style="136" customWidth="1"/>
    <col min="15883" max="16128" width="10.81640625" style="136"/>
    <col min="16129" max="16129" width="72" style="136" bestFit="1" customWidth="1"/>
    <col min="16130" max="16130" width="78.453125" style="136" customWidth="1"/>
    <col min="16131" max="16131" width="10.81640625" style="136"/>
    <col min="16132" max="16132" width="31.1796875" style="136" customWidth="1"/>
    <col min="16133" max="16133" width="70.1796875" style="136" customWidth="1"/>
    <col min="16134" max="16134" width="17.453125" style="136" customWidth="1"/>
    <col min="16135" max="16136" width="21.81640625" style="136" customWidth="1"/>
    <col min="16137" max="16137" width="19.453125" style="136" customWidth="1"/>
    <col min="16138" max="16138" width="42" style="136" customWidth="1"/>
    <col min="16139" max="16384" width="10.81640625" style="136"/>
  </cols>
  <sheetData>
    <row r="1" spans="1:2" ht="25.5" customHeight="1" x14ac:dyDescent="0.35">
      <c r="A1" s="335" t="s">
        <v>0</v>
      </c>
      <c r="B1" s="336"/>
    </row>
    <row r="2" spans="1:2" ht="25.5" customHeight="1" x14ac:dyDescent="0.35">
      <c r="A2" s="337" t="s">
        <v>1</v>
      </c>
      <c r="B2" s="338"/>
    </row>
    <row r="3" spans="1:2" x14ac:dyDescent="0.35">
      <c r="A3" s="159" t="s">
        <v>2</v>
      </c>
      <c r="B3" s="160" t="s">
        <v>3</v>
      </c>
    </row>
    <row r="4" spans="1:2" ht="40.5" customHeight="1" x14ac:dyDescent="0.35">
      <c r="A4" s="140" t="s">
        <v>4</v>
      </c>
      <c r="B4" s="141" t="s">
        <v>5</v>
      </c>
    </row>
    <row r="5" spans="1:2" x14ac:dyDescent="0.35">
      <c r="A5" s="140" t="s">
        <v>6</v>
      </c>
      <c r="B5" s="142" t="s">
        <v>7</v>
      </c>
    </row>
    <row r="6" spans="1:2" ht="124.5" customHeight="1" x14ac:dyDescent="0.35">
      <c r="A6" s="140" t="s">
        <v>8</v>
      </c>
      <c r="B6" s="137" t="s">
        <v>9</v>
      </c>
    </row>
    <row r="7" spans="1:2" ht="26.5" customHeight="1" x14ac:dyDescent="0.35">
      <c r="A7" s="331" t="s">
        <v>10</v>
      </c>
      <c r="B7" s="332"/>
    </row>
    <row r="8" spans="1:2" ht="42" x14ac:dyDescent="0.35">
      <c r="A8" s="140" t="s">
        <v>11</v>
      </c>
      <c r="B8" s="142" t="s">
        <v>12</v>
      </c>
    </row>
    <row r="9" spans="1:2" ht="28" x14ac:dyDescent="0.35">
      <c r="A9" s="140" t="s">
        <v>13</v>
      </c>
      <c r="B9" s="142" t="s">
        <v>14</v>
      </c>
    </row>
    <row r="10" spans="1:2" ht="42" x14ac:dyDescent="0.35">
      <c r="A10" s="140" t="s">
        <v>15</v>
      </c>
      <c r="B10" s="142" t="s">
        <v>16</v>
      </c>
    </row>
    <row r="11" spans="1:2" ht="40.5" customHeight="1" x14ac:dyDescent="0.35">
      <c r="A11" s="140" t="s">
        <v>17</v>
      </c>
      <c r="B11" s="141" t="s">
        <v>18</v>
      </c>
    </row>
    <row r="12" spans="1:2" ht="38.25" customHeight="1" x14ac:dyDescent="0.35">
      <c r="A12" s="140" t="s">
        <v>19</v>
      </c>
      <c r="B12" s="141" t="s">
        <v>20</v>
      </c>
    </row>
    <row r="13" spans="1:2" ht="28" x14ac:dyDescent="0.35">
      <c r="A13" s="140" t="s">
        <v>21</v>
      </c>
      <c r="B13" s="143" t="s">
        <v>22</v>
      </c>
    </row>
    <row r="14" spans="1:2" ht="23.5" customHeight="1" x14ac:dyDescent="0.35">
      <c r="A14" s="144" t="s">
        <v>23</v>
      </c>
      <c r="B14" s="145"/>
    </row>
    <row r="15" spans="1:2" ht="42" x14ac:dyDescent="0.35">
      <c r="A15" s="140" t="s">
        <v>24</v>
      </c>
      <c r="B15" s="146" t="s">
        <v>25</v>
      </c>
    </row>
    <row r="16" spans="1:2" ht="28" x14ac:dyDescent="0.35">
      <c r="A16" s="140" t="s">
        <v>26</v>
      </c>
      <c r="B16" s="146" t="s">
        <v>27</v>
      </c>
    </row>
    <row r="17" spans="1:3" ht="28" x14ac:dyDescent="0.35">
      <c r="A17" s="140" t="s">
        <v>28</v>
      </c>
      <c r="B17" s="146" t="s">
        <v>29</v>
      </c>
    </row>
    <row r="18" spans="1:3" ht="8.25" customHeight="1" x14ac:dyDescent="0.35">
      <c r="A18" s="144"/>
      <c r="B18" s="147"/>
    </row>
    <row r="19" spans="1:3" ht="28" x14ac:dyDescent="0.35">
      <c r="A19" s="140" t="s">
        <v>30</v>
      </c>
      <c r="B19" s="146" t="s">
        <v>31</v>
      </c>
    </row>
    <row r="20" spans="1:3" ht="28" x14ac:dyDescent="0.35">
      <c r="A20" s="140" t="s">
        <v>32</v>
      </c>
      <c r="B20" s="146" t="s">
        <v>33</v>
      </c>
    </row>
    <row r="21" spans="1:3" ht="42" x14ac:dyDescent="0.35">
      <c r="A21" s="140" t="s">
        <v>34</v>
      </c>
      <c r="B21" s="146" t="s">
        <v>35</v>
      </c>
    </row>
    <row r="22" spans="1:3" ht="20.25" customHeight="1" x14ac:dyDescent="0.35">
      <c r="A22" s="329" t="s">
        <v>233</v>
      </c>
      <c r="B22" s="330"/>
    </row>
    <row r="23" spans="1:3" ht="42" x14ac:dyDescent="0.35">
      <c r="A23" s="140" t="s">
        <v>36</v>
      </c>
      <c r="B23" s="146" t="s">
        <v>37</v>
      </c>
    </row>
    <row r="24" spans="1:3" ht="54" customHeight="1" x14ac:dyDescent="0.35">
      <c r="A24" s="140" t="s">
        <v>38</v>
      </c>
      <c r="B24" s="146" t="s">
        <v>39</v>
      </c>
    </row>
    <row r="25" spans="1:3" ht="144" customHeight="1" x14ac:dyDescent="0.35">
      <c r="A25" s="140" t="s">
        <v>40</v>
      </c>
      <c r="B25" s="148" t="s">
        <v>41</v>
      </c>
    </row>
    <row r="26" spans="1:3" ht="42" x14ac:dyDescent="0.35">
      <c r="A26" s="140" t="s">
        <v>42</v>
      </c>
      <c r="B26" s="146" t="s">
        <v>43</v>
      </c>
    </row>
    <row r="27" spans="1:3" ht="56" x14ac:dyDescent="0.35">
      <c r="A27" s="140" t="s">
        <v>44</v>
      </c>
      <c r="B27" s="146" t="s">
        <v>45</v>
      </c>
    </row>
    <row r="28" spans="1:3" ht="28" x14ac:dyDescent="0.35">
      <c r="A28" s="140" t="s">
        <v>46</v>
      </c>
      <c r="B28" s="146" t="s">
        <v>47</v>
      </c>
    </row>
    <row r="29" spans="1:3" ht="42" x14ac:dyDescent="0.35">
      <c r="A29" s="140" t="s">
        <v>48</v>
      </c>
      <c r="B29" s="146" t="s">
        <v>49</v>
      </c>
      <c r="C29" s="138"/>
    </row>
    <row r="30" spans="1:3" ht="90" customHeight="1" x14ac:dyDescent="0.35">
      <c r="A30" s="149" t="s">
        <v>50</v>
      </c>
      <c r="B30" s="146" t="s">
        <v>51</v>
      </c>
    </row>
    <row r="31" spans="1:3" ht="81.5" customHeight="1" x14ac:dyDescent="0.35">
      <c r="A31" s="149" t="s">
        <v>52</v>
      </c>
      <c r="B31" s="146" t="s">
        <v>53</v>
      </c>
    </row>
    <row r="32" spans="1:3" ht="54" customHeight="1" x14ac:dyDescent="0.35">
      <c r="A32" s="149" t="s">
        <v>54</v>
      </c>
      <c r="B32" s="146" t="s">
        <v>55</v>
      </c>
    </row>
    <row r="33" spans="1:3" ht="28.5" customHeight="1" x14ac:dyDescent="0.35">
      <c r="A33" s="341" t="s">
        <v>56</v>
      </c>
      <c r="B33" s="342"/>
    </row>
    <row r="34" spans="1:3" ht="70" x14ac:dyDescent="0.35">
      <c r="A34" s="149" t="s">
        <v>57</v>
      </c>
      <c r="B34" s="146" t="s">
        <v>58</v>
      </c>
    </row>
    <row r="35" spans="1:3" ht="42" x14ac:dyDescent="0.35">
      <c r="A35" s="149" t="s">
        <v>59</v>
      </c>
      <c r="B35" s="146" t="s">
        <v>60</v>
      </c>
    </row>
    <row r="36" spans="1:3" ht="36" customHeight="1" x14ac:dyDescent="0.35">
      <c r="A36" s="149" t="s">
        <v>61</v>
      </c>
      <c r="B36" s="146" t="s">
        <v>62</v>
      </c>
      <c r="C36" s="139"/>
    </row>
    <row r="37" spans="1:3" ht="28" x14ac:dyDescent="0.35">
      <c r="A37" s="149" t="s">
        <v>63</v>
      </c>
      <c r="B37" s="146" t="s">
        <v>64</v>
      </c>
    </row>
    <row r="38" spans="1:3" ht="70" x14ac:dyDescent="0.35">
      <c r="A38" s="149" t="s">
        <v>65</v>
      </c>
      <c r="B38" s="146" t="s">
        <v>66</v>
      </c>
    </row>
    <row r="39" spans="1:3" ht="28" x14ac:dyDescent="0.35">
      <c r="A39" s="140" t="s">
        <v>67</v>
      </c>
      <c r="B39" s="146" t="s">
        <v>68</v>
      </c>
    </row>
    <row r="40" spans="1:3" ht="25.5" customHeight="1" x14ac:dyDescent="0.35">
      <c r="A40" s="331" t="s">
        <v>69</v>
      </c>
      <c r="B40" s="332"/>
    </row>
    <row r="41" spans="1:3" ht="24" customHeight="1" x14ac:dyDescent="0.35">
      <c r="A41" s="144" t="s">
        <v>2</v>
      </c>
      <c r="B41" s="161" t="s">
        <v>3</v>
      </c>
    </row>
    <row r="42" spans="1:3" ht="28" x14ac:dyDescent="0.35">
      <c r="A42" s="140" t="s">
        <v>21</v>
      </c>
      <c r="B42" s="150" t="s">
        <v>70</v>
      </c>
    </row>
    <row r="43" spans="1:3" ht="42" x14ac:dyDescent="0.35">
      <c r="A43" s="140" t="s">
        <v>71</v>
      </c>
      <c r="B43" s="150" t="s">
        <v>72</v>
      </c>
    </row>
    <row r="44" spans="1:3" ht="42" x14ac:dyDescent="0.35">
      <c r="A44" s="140" t="s">
        <v>73</v>
      </c>
      <c r="B44" s="150" t="s">
        <v>74</v>
      </c>
    </row>
    <row r="45" spans="1:3" ht="42" x14ac:dyDescent="0.35">
      <c r="A45" s="140" t="s">
        <v>75</v>
      </c>
      <c r="B45" s="150" t="s">
        <v>76</v>
      </c>
    </row>
    <row r="46" spans="1:3" ht="42" x14ac:dyDescent="0.35">
      <c r="A46" s="140" t="s">
        <v>77</v>
      </c>
      <c r="B46" s="150" t="s">
        <v>78</v>
      </c>
    </row>
    <row r="47" spans="1:3" ht="28" x14ac:dyDescent="0.35">
      <c r="A47" s="140" t="s">
        <v>79</v>
      </c>
      <c r="B47" s="150" t="s">
        <v>80</v>
      </c>
    </row>
    <row r="48" spans="1:3" ht="152.25" customHeight="1" x14ac:dyDescent="0.35">
      <c r="A48" s="140" t="s">
        <v>81</v>
      </c>
      <c r="B48" s="151" t="s">
        <v>82</v>
      </c>
    </row>
    <row r="49" spans="1:2" ht="23" customHeight="1" x14ac:dyDescent="0.35">
      <c r="A49" s="329" t="s">
        <v>83</v>
      </c>
      <c r="B49" s="330"/>
    </row>
    <row r="50" spans="1:2" ht="70" x14ac:dyDescent="0.35">
      <c r="A50" s="140" t="s">
        <v>84</v>
      </c>
      <c r="B50" s="146" t="s">
        <v>85</v>
      </c>
    </row>
    <row r="51" spans="1:2" ht="28" x14ac:dyDescent="0.35">
      <c r="A51" s="140" t="s">
        <v>86</v>
      </c>
      <c r="B51" s="146" t="s">
        <v>87</v>
      </c>
    </row>
    <row r="52" spans="1:2" ht="42" x14ac:dyDescent="0.35">
      <c r="A52" s="140" t="s">
        <v>88</v>
      </c>
      <c r="B52" s="146" t="s">
        <v>89</v>
      </c>
    </row>
    <row r="53" spans="1:2" ht="84" x14ac:dyDescent="0.35">
      <c r="A53" s="140" t="s">
        <v>90</v>
      </c>
      <c r="B53" s="146" t="s">
        <v>91</v>
      </c>
    </row>
    <row r="54" spans="1:2" ht="84" x14ac:dyDescent="0.35">
      <c r="A54" s="140" t="s">
        <v>92</v>
      </c>
      <c r="B54" s="146" t="s">
        <v>53</v>
      </c>
    </row>
    <row r="55" spans="1:2" ht="56" x14ac:dyDescent="0.35">
      <c r="A55" s="140" t="s">
        <v>93</v>
      </c>
      <c r="B55" s="146" t="s">
        <v>94</v>
      </c>
    </row>
    <row r="56" spans="1:2" ht="28" x14ac:dyDescent="0.35">
      <c r="A56" s="140" t="s">
        <v>95</v>
      </c>
      <c r="B56" s="146" t="s">
        <v>96</v>
      </c>
    </row>
    <row r="57" spans="1:2" ht="24" customHeight="1" x14ac:dyDescent="0.35">
      <c r="A57" s="343" t="s">
        <v>97</v>
      </c>
      <c r="B57" s="344"/>
    </row>
    <row r="58" spans="1:2" ht="23.5" customHeight="1" x14ac:dyDescent="0.35">
      <c r="A58" s="329" t="s">
        <v>98</v>
      </c>
      <c r="B58" s="330"/>
    </row>
    <row r="59" spans="1:2" ht="28" x14ac:dyDescent="0.35">
      <c r="A59" s="140" t="s">
        <v>99</v>
      </c>
      <c r="B59" s="150" t="s">
        <v>100</v>
      </c>
    </row>
    <row r="60" spans="1:2" ht="28" x14ac:dyDescent="0.35">
      <c r="A60" s="140" t="s">
        <v>101</v>
      </c>
      <c r="B60" s="150" t="s">
        <v>102</v>
      </c>
    </row>
    <row r="61" spans="1:2" ht="42" x14ac:dyDescent="0.35">
      <c r="A61" s="140" t="s">
        <v>13</v>
      </c>
      <c r="B61" s="150" t="s">
        <v>103</v>
      </c>
    </row>
    <row r="62" spans="1:2" ht="56" x14ac:dyDescent="0.35">
      <c r="A62" s="140" t="s">
        <v>26</v>
      </c>
      <c r="B62" s="146" t="s">
        <v>104</v>
      </c>
    </row>
    <row r="63" spans="1:2" ht="56" x14ac:dyDescent="0.35">
      <c r="A63" s="140" t="s">
        <v>28</v>
      </c>
      <c r="B63" s="146" t="s">
        <v>105</v>
      </c>
    </row>
    <row r="64" spans="1:2" ht="42" x14ac:dyDescent="0.35">
      <c r="A64" s="140" t="s">
        <v>106</v>
      </c>
      <c r="B64" s="150" t="s">
        <v>107</v>
      </c>
    </row>
    <row r="65" spans="1:2" ht="25.5" customHeight="1" x14ac:dyDescent="0.35">
      <c r="A65" s="331" t="s">
        <v>108</v>
      </c>
      <c r="B65" s="332"/>
    </row>
    <row r="66" spans="1:2" ht="23" customHeight="1" x14ac:dyDescent="0.35">
      <c r="A66" s="339" t="s">
        <v>109</v>
      </c>
      <c r="B66" s="340"/>
    </row>
    <row r="67" spans="1:2" ht="94.25" customHeight="1" x14ac:dyDescent="0.35">
      <c r="A67" s="333" t="s">
        <v>110</v>
      </c>
      <c r="B67" s="334"/>
    </row>
    <row r="68" spans="1:2" ht="39.75" customHeight="1" x14ac:dyDescent="0.35">
      <c r="A68" s="140" t="s">
        <v>111</v>
      </c>
      <c r="B68" s="152" t="s">
        <v>112</v>
      </c>
    </row>
    <row r="69" spans="1:2" ht="28" x14ac:dyDescent="0.35">
      <c r="A69" s="140" t="s">
        <v>113</v>
      </c>
      <c r="B69" s="153" t="s">
        <v>114</v>
      </c>
    </row>
    <row r="70" spans="1:2" ht="37.5" customHeight="1" x14ac:dyDescent="0.35">
      <c r="A70" s="149" t="s">
        <v>115</v>
      </c>
      <c r="B70" s="153" t="s">
        <v>116</v>
      </c>
    </row>
    <row r="71" spans="1:2" ht="37.5" customHeight="1" x14ac:dyDescent="0.35">
      <c r="A71" s="140" t="s">
        <v>117</v>
      </c>
      <c r="B71" s="153" t="s">
        <v>118</v>
      </c>
    </row>
    <row r="72" spans="1:2" ht="37.5" customHeight="1" x14ac:dyDescent="0.35">
      <c r="A72" s="149" t="s">
        <v>119</v>
      </c>
      <c r="B72" s="153" t="s">
        <v>120</v>
      </c>
    </row>
    <row r="73" spans="1:2" ht="25.5" customHeight="1" x14ac:dyDescent="0.35">
      <c r="A73" s="331" t="s">
        <v>121</v>
      </c>
      <c r="B73" s="332"/>
    </row>
    <row r="74" spans="1:2" ht="28" x14ac:dyDescent="0.35">
      <c r="A74" s="140" t="s">
        <v>122</v>
      </c>
      <c r="B74" s="150" t="s">
        <v>123</v>
      </c>
    </row>
    <row r="75" spans="1:2" ht="28" x14ac:dyDescent="0.35">
      <c r="A75" s="140" t="s">
        <v>124</v>
      </c>
      <c r="B75" s="150" t="s">
        <v>125</v>
      </c>
    </row>
    <row r="76" spans="1:2" ht="28" x14ac:dyDescent="0.35">
      <c r="A76" s="140" t="s">
        <v>126</v>
      </c>
      <c r="B76" s="150" t="s">
        <v>127</v>
      </c>
    </row>
    <row r="77" spans="1:2" ht="28" x14ac:dyDescent="0.35">
      <c r="A77" s="140" t="s">
        <v>128</v>
      </c>
      <c r="B77" s="150" t="s">
        <v>129</v>
      </c>
    </row>
    <row r="78" spans="1:2" ht="28" x14ac:dyDescent="0.35">
      <c r="A78" s="140" t="s">
        <v>130</v>
      </c>
      <c r="B78" s="150" t="s">
        <v>131</v>
      </c>
    </row>
    <row r="79" spans="1:2" ht="42" x14ac:dyDescent="0.35">
      <c r="A79" s="140" t="s">
        <v>132</v>
      </c>
      <c r="B79" s="150" t="s">
        <v>133</v>
      </c>
    </row>
    <row r="80" spans="1:2" ht="28" x14ac:dyDescent="0.35">
      <c r="A80" s="140" t="s">
        <v>134</v>
      </c>
      <c r="B80" s="150" t="s">
        <v>135</v>
      </c>
    </row>
    <row r="81" spans="1:2" x14ac:dyDescent="0.35">
      <c r="A81" s="140" t="s">
        <v>136</v>
      </c>
      <c r="B81" s="150" t="s">
        <v>137</v>
      </c>
    </row>
    <row r="82" spans="1:2" ht="42" x14ac:dyDescent="0.35">
      <c r="A82" s="157" t="s">
        <v>138</v>
      </c>
      <c r="B82" s="150" t="s">
        <v>139</v>
      </c>
    </row>
    <row r="83" spans="1:2" ht="42" x14ac:dyDescent="0.35">
      <c r="A83" s="149" t="s">
        <v>140</v>
      </c>
      <c r="B83" s="150" t="s">
        <v>141</v>
      </c>
    </row>
    <row r="84" spans="1:2" ht="42" x14ac:dyDescent="0.35">
      <c r="A84" s="140" t="s">
        <v>142</v>
      </c>
      <c r="B84" s="150" t="s">
        <v>143</v>
      </c>
    </row>
    <row r="85" spans="1:2" ht="28" x14ac:dyDescent="0.35">
      <c r="A85" s="140" t="s">
        <v>44</v>
      </c>
      <c r="B85" s="150" t="s">
        <v>144</v>
      </c>
    </row>
    <row r="86" spans="1:2" ht="28" x14ac:dyDescent="0.35">
      <c r="A86" s="140" t="s">
        <v>145</v>
      </c>
      <c r="B86" s="150" t="s">
        <v>146</v>
      </c>
    </row>
    <row r="87" spans="1:2" ht="42" x14ac:dyDescent="0.35">
      <c r="A87" s="140" t="s">
        <v>147</v>
      </c>
      <c r="B87" s="150" t="s">
        <v>148</v>
      </c>
    </row>
    <row r="88" spans="1:2" ht="18.5" customHeight="1" x14ac:dyDescent="0.35">
      <c r="A88" s="331" t="s">
        <v>228</v>
      </c>
      <c r="B88" s="332"/>
    </row>
    <row r="89" spans="1:2" x14ac:dyDescent="0.35">
      <c r="A89" s="158" t="s">
        <v>224</v>
      </c>
      <c r="B89" s="156" t="s">
        <v>229</v>
      </c>
    </row>
    <row r="90" spans="1:2" x14ac:dyDescent="0.35">
      <c r="A90" s="158" t="s">
        <v>225</v>
      </c>
      <c r="B90" s="156" t="s">
        <v>230</v>
      </c>
    </row>
    <row r="91" spans="1:2" x14ac:dyDescent="0.35">
      <c r="A91" s="158" t="s">
        <v>226</v>
      </c>
      <c r="B91" s="156" t="s">
        <v>231</v>
      </c>
    </row>
    <row r="92" spans="1:2" x14ac:dyDescent="0.35">
      <c r="A92" s="158" t="s">
        <v>227</v>
      </c>
      <c r="B92" s="156" t="s">
        <v>232</v>
      </c>
    </row>
    <row r="93" spans="1:2" x14ac:dyDescent="0.35">
      <c r="A93" s="327" t="s">
        <v>149</v>
      </c>
      <c r="B93" s="328"/>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G79" zoomScale="40" zoomScaleNormal="40" workbookViewId="0">
      <selection activeCell="H83" sqref="H83:I83"/>
    </sheetView>
  </sheetViews>
  <sheetFormatPr baseColWidth="10" defaultColWidth="10.81640625" defaultRowHeight="14" x14ac:dyDescent="0.35"/>
  <cols>
    <col min="1" max="1" width="49.6328125" style="1" customWidth="1"/>
    <col min="2" max="2" width="32.1796875" style="1" customWidth="1"/>
    <col min="3" max="3" width="30.81640625" style="1" customWidth="1"/>
    <col min="4" max="4" width="72.1796875" style="1" customWidth="1"/>
    <col min="5" max="5" width="70.36328125" style="1" customWidth="1"/>
    <col min="6" max="6" width="115.6328125" style="1" customWidth="1"/>
    <col min="7" max="7" width="110.453125" style="1" customWidth="1"/>
    <col min="8" max="8" width="50.6328125" style="1" customWidth="1"/>
    <col min="9" max="9" width="64.1796875" style="1" bestFit="1" customWidth="1"/>
    <col min="10" max="10" width="22.6328125" style="1" customWidth="1"/>
    <col min="11" max="11" width="21.6328125" style="1" customWidth="1"/>
    <col min="12" max="12" width="22" style="1" customWidth="1"/>
    <col min="13" max="13" width="21" style="1" customWidth="1"/>
    <col min="14" max="14" width="26" style="1" customWidth="1"/>
    <col min="15" max="15" width="16.81640625" style="1" customWidth="1"/>
    <col min="16" max="16" width="8.453125" style="1" customWidth="1"/>
    <col min="17" max="17" width="18.453125" style="1" bestFit="1" customWidth="1"/>
    <col min="18" max="18" width="5.6328125" style="1" customWidth="1"/>
    <col min="19" max="19" width="18.453125" style="1" bestFit="1" customWidth="1"/>
    <col min="20" max="20" width="4.6328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66" customFormat="1" ht="22.25" customHeight="1" thickBot="1" x14ac:dyDescent="0.4">
      <c r="A1" s="401"/>
      <c r="B1" s="306" t="s">
        <v>150</v>
      </c>
      <c r="C1" s="307"/>
      <c r="D1" s="307"/>
      <c r="E1" s="307"/>
      <c r="F1" s="307"/>
      <c r="G1" s="307"/>
      <c r="H1" s="307"/>
      <c r="I1" s="307"/>
      <c r="J1" s="307"/>
      <c r="K1" s="307"/>
      <c r="L1" s="308"/>
      <c r="M1" s="321" t="s">
        <v>234</v>
      </c>
      <c r="N1" s="322"/>
      <c r="O1" s="323"/>
    </row>
    <row r="2" spans="1:15" s="66" customFormat="1" ht="18" customHeight="1" thickBot="1" x14ac:dyDescent="0.4">
      <c r="A2" s="402"/>
      <c r="B2" s="324" t="s">
        <v>151</v>
      </c>
      <c r="C2" s="325"/>
      <c r="D2" s="325"/>
      <c r="E2" s="325"/>
      <c r="F2" s="325"/>
      <c r="G2" s="325"/>
      <c r="H2" s="325"/>
      <c r="I2" s="325"/>
      <c r="J2" s="325"/>
      <c r="K2" s="325"/>
      <c r="L2" s="326"/>
      <c r="M2" s="321" t="s">
        <v>235</v>
      </c>
      <c r="N2" s="322"/>
      <c r="O2" s="323"/>
    </row>
    <row r="3" spans="1:15" s="66" customFormat="1" ht="20" customHeight="1" thickBot="1" x14ac:dyDescent="0.4">
      <c r="A3" s="402"/>
      <c r="B3" s="324" t="s">
        <v>0</v>
      </c>
      <c r="C3" s="325"/>
      <c r="D3" s="325"/>
      <c r="E3" s="325"/>
      <c r="F3" s="325"/>
      <c r="G3" s="325"/>
      <c r="H3" s="325"/>
      <c r="I3" s="325"/>
      <c r="J3" s="325"/>
      <c r="K3" s="325"/>
      <c r="L3" s="326"/>
      <c r="M3" s="321" t="s">
        <v>236</v>
      </c>
      <c r="N3" s="322"/>
      <c r="O3" s="323"/>
    </row>
    <row r="4" spans="1:15" s="66" customFormat="1" ht="21.75" customHeight="1" thickBot="1" x14ac:dyDescent="0.4">
      <c r="A4" s="403"/>
      <c r="B4" s="309" t="s">
        <v>152</v>
      </c>
      <c r="C4" s="310"/>
      <c r="D4" s="310"/>
      <c r="E4" s="310"/>
      <c r="F4" s="310"/>
      <c r="G4" s="310"/>
      <c r="H4" s="310"/>
      <c r="I4" s="310"/>
      <c r="J4" s="310"/>
      <c r="K4" s="310"/>
      <c r="L4" s="311"/>
      <c r="M4" s="321" t="s">
        <v>237</v>
      </c>
      <c r="N4" s="322"/>
      <c r="O4" s="323"/>
    </row>
    <row r="5" spans="1:15" s="66" customFormat="1" ht="16.25" customHeight="1" thickBot="1" x14ac:dyDescent="0.4">
      <c r="A5" s="67"/>
      <c r="B5" s="68"/>
      <c r="C5" s="68"/>
      <c r="D5" s="68"/>
      <c r="E5" s="68"/>
      <c r="F5" s="68"/>
      <c r="G5" s="68"/>
      <c r="H5" s="68"/>
      <c r="I5" s="68"/>
      <c r="J5" s="68"/>
      <c r="K5" s="68"/>
      <c r="L5" s="68"/>
      <c r="M5" s="69"/>
      <c r="N5" s="69"/>
      <c r="O5" s="69"/>
    </row>
    <row r="6" spans="1:15" ht="40.25" customHeight="1" thickBot="1" x14ac:dyDescent="0.4">
      <c r="A6" s="40" t="s">
        <v>154</v>
      </c>
      <c r="B6" s="411" t="s">
        <v>241</v>
      </c>
      <c r="C6" s="412"/>
      <c r="D6" s="412"/>
      <c r="E6" s="412"/>
      <c r="F6" s="412"/>
      <c r="G6" s="412"/>
      <c r="H6" s="412"/>
      <c r="I6" s="412"/>
      <c r="J6" s="412"/>
      <c r="K6" s="413"/>
      <c r="L6" s="103" t="s">
        <v>155</v>
      </c>
      <c r="M6" s="414">
        <v>2024110010311</v>
      </c>
      <c r="N6" s="415"/>
      <c r="O6" s="416"/>
    </row>
    <row r="7" spans="1:15" s="66" customFormat="1" ht="18" customHeight="1" thickBot="1" x14ac:dyDescent="0.4">
      <c r="A7" s="67"/>
      <c r="B7" s="68"/>
      <c r="C7" s="68"/>
      <c r="D7" s="68"/>
      <c r="E7" s="68"/>
      <c r="F7" s="68"/>
      <c r="G7" s="68"/>
      <c r="H7" s="68"/>
      <c r="I7" s="68"/>
      <c r="J7" s="68"/>
      <c r="K7" s="68"/>
      <c r="L7" s="68"/>
      <c r="M7" s="69"/>
      <c r="N7" s="69"/>
      <c r="O7" s="69"/>
    </row>
    <row r="8" spans="1:15" s="66" customFormat="1" ht="21.75" customHeight="1" thickBot="1" x14ac:dyDescent="0.45">
      <c r="A8" s="299" t="s">
        <v>6</v>
      </c>
      <c r="B8" s="103" t="s">
        <v>156</v>
      </c>
      <c r="C8" s="223"/>
      <c r="D8" s="103" t="s">
        <v>157</v>
      </c>
      <c r="E8" s="223"/>
      <c r="F8" s="103" t="s">
        <v>158</v>
      </c>
      <c r="G8" s="86"/>
      <c r="H8" s="103" t="s">
        <v>159</v>
      </c>
      <c r="I8" s="88" t="s">
        <v>261</v>
      </c>
      <c r="J8" s="390" t="s">
        <v>8</v>
      </c>
      <c r="K8" s="301"/>
      <c r="L8" s="102" t="s">
        <v>160</v>
      </c>
      <c r="M8" s="302"/>
      <c r="N8" s="302"/>
      <c r="O8" s="302"/>
    </row>
    <row r="9" spans="1:15" s="66" customFormat="1" ht="21.75" customHeight="1" thickBot="1" x14ac:dyDescent="0.45">
      <c r="A9" s="299"/>
      <c r="B9" s="104" t="s">
        <v>161</v>
      </c>
      <c r="C9" s="89"/>
      <c r="D9" s="103" t="s">
        <v>162</v>
      </c>
      <c r="E9" s="90"/>
      <c r="F9" s="103" t="s">
        <v>163</v>
      </c>
      <c r="G9" s="90"/>
      <c r="H9" s="103" t="s">
        <v>164</v>
      </c>
      <c r="I9" s="88"/>
      <c r="J9" s="390"/>
      <c r="K9" s="301"/>
      <c r="L9" s="102" t="s">
        <v>165</v>
      </c>
      <c r="M9" s="302"/>
      <c r="N9" s="302"/>
      <c r="O9" s="302"/>
    </row>
    <row r="10" spans="1:15" s="66" customFormat="1" ht="21.75" customHeight="1" thickBot="1" x14ac:dyDescent="0.45">
      <c r="A10" s="299"/>
      <c r="B10" s="103" t="s">
        <v>166</v>
      </c>
      <c r="C10" s="86"/>
      <c r="D10" s="103" t="s">
        <v>167</v>
      </c>
      <c r="E10" s="90"/>
      <c r="F10" s="103" t="s">
        <v>168</v>
      </c>
      <c r="G10" s="90"/>
      <c r="H10" s="103" t="s">
        <v>169</v>
      </c>
      <c r="I10" s="88"/>
      <c r="J10" s="390"/>
      <c r="K10" s="301"/>
      <c r="L10" s="102" t="s">
        <v>170</v>
      </c>
      <c r="M10" s="302" t="s">
        <v>262</v>
      </c>
      <c r="N10" s="302"/>
      <c r="O10" s="302"/>
    </row>
    <row r="11" spans="1:15" ht="15" customHeight="1" thickBot="1" x14ac:dyDescent="0.4">
      <c r="A11" s="4"/>
      <c r="B11" s="5"/>
      <c r="C11" s="5"/>
      <c r="D11" s="7"/>
      <c r="E11" s="6"/>
      <c r="F11" s="6"/>
      <c r="G11" s="130"/>
      <c r="H11" s="130"/>
      <c r="I11" s="8"/>
      <c r="J11" s="8"/>
      <c r="K11" s="5"/>
      <c r="L11" s="5"/>
      <c r="M11" s="5"/>
      <c r="N11" s="5"/>
      <c r="O11" s="5"/>
    </row>
    <row r="12" spans="1:15" ht="15" customHeight="1" x14ac:dyDescent="0.35">
      <c r="A12" s="408" t="s">
        <v>171</v>
      </c>
      <c r="B12" s="391" t="s">
        <v>242</v>
      </c>
      <c r="C12" s="392"/>
      <c r="D12" s="392"/>
      <c r="E12" s="392"/>
      <c r="F12" s="392"/>
      <c r="G12" s="392"/>
      <c r="H12" s="392"/>
      <c r="I12" s="392"/>
      <c r="J12" s="392"/>
      <c r="K12" s="392"/>
      <c r="L12" s="392"/>
      <c r="M12" s="392"/>
      <c r="N12" s="392"/>
      <c r="O12" s="393"/>
    </row>
    <row r="13" spans="1:15" ht="15" customHeight="1" x14ac:dyDescent="0.35">
      <c r="A13" s="409"/>
      <c r="B13" s="394"/>
      <c r="C13" s="395"/>
      <c r="D13" s="395"/>
      <c r="E13" s="395"/>
      <c r="F13" s="395"/>
      <c r="G13" s="395"/>
      <c r="H13" s="395"/>
      <c r="I13" s="395"/>
      <c r="J13" s="395"/>
      <c r="K13" s="395"/>
      <c r="L13" s="395"/>
      <c r="M13" s="395"/>
      <c r="N13" s="395"/>
      <c r="O13" s="396"/>
    </row>
    <row r="14" spans="1:15" ht="15" customHeight="1" thickBot="1" x14ac:dyDescent="0.4">
      <c r="A14" s="410"/>
      <c r="B14" s="397"/>
      <c r="C14" s="398"/>
      <c r="D14" s="398"/>
      <c r="E14" s="398"/>
      <c r="F14" s="398"/>
      <c r="G14" s="398"/>
      <c r="H14" s="398"/>
      <c r="I14" s="398"/>
      <c r="J14" s="398"/>
      <c r="K14" s="398"/>
      <c r="L14" s="398"/>
      <c r="M14" s="398"/>
      <c r="N14" s="398"/>
      <c r="O14" s="399"/>
    </row>
    <row r="15" spans="1:15" ht="9" customHeight="1" thickBot="1" x14ac:dyDescent="0.4">
      <c r="A15" s="12"/>
      <c r="B15" s="170"/>
      <c r="C15" s="171"/>
      <c r="D15" s="171"/>
      <c r="E15" s="171"/>
      <c r="F15" s="171"/>
      <c r="G15" s="172"/>
      <c r="H15" s="172"/>
      <c r="I15" s="172"/>
      <c r="J15" s="172"/>
      <c r="K15" s="172"/>
      <c r="L15" s="173"/>
      <c r="M15" s="173"/>
      <c r="N15" s="173"/>
      <c r="O15" s="173"/>
    </row>
    <row r="16" spans="1:15" s="13" customFormat="1" ht="37.5" customHeight="1" thickBot="1" x14ac:dyDescent="0.4">
      <c r="A16" s="40" t="s">
        <v>13</v>
      </c>
      <c r="B16" s="400" t="s">
        <v>243</v>
      </c>
      <c r="C16" s="400"/>
      <c r="D16" s="400"/>
      <c r="E16" s="400"/>
      <c r="F16" s="400"/>
      <c r="G16" s="404" t="s">
        <v>15</v>
      </c>
      <c r="H16" s="404"/>
      <c r="I16" s="400" t="s">
        <v>245</v>
      </c>
      <c r="J16" s="400"/>
      <c r="K16" s="400"/>
      <c r="L16" s="400"/>
      <c r="M16" s="400"/>
      <c r="N16" s="400"/>
      <c r="O16" s="400"/>
    </row>
    <row r="17" spans="1:15" ht="9" customHeight="1" x14ac:dyDescent="0.35">
      <c r="A17" s="12"/>
      <c r="B17" s="172"/>
      <c r="C17" s="171"/>
      <c r="D17" s="171"/>
      <c r="E17" s="171"/>
      <c r="F17" s="171"/>
      <c r="G17" s="172"/>
      <c r="H17" s="172"/>
      <c r="I17" s="172"/>
      <c r="J17" s="172"/>
      <c r="K17" s="172"/>
      <c r="L17" s="173"/>
      <c r="M17" s="173"/>
      <c r="N17" s="173"/>
      <c r="O17" s="173"/>
    </row>
    <row r="18" spans="1:15" ht="86" customHeight="1" x14ac:dyDescent="0.35">
      <c r="A18" s="40" t="s">
        <v>17</v>
      </c>
      <c r="B18" s="406" t="s">
        <v>244</v>
      </c>
      <c r="C18" s="406"/>
      <c r="D18" s="406"/>
      <c r="E18" s="406"/>
      <c r="F18" s="174" t="s">
        <v>19</v>
      </c>
      <c r="G18" s="405" t="s">
        <v>246</v>
      </c>
      <c r="H18" s="405"/>
      <c r="I18" s="405"/>
      <c r="J18" s="174" t="s">
        <v>21</v>
      </c>
      <c r="K18" s="400" t="s">
        <v>272</v>
      </c>
      <c r="L18" s="400"/>
      <c r="M18" s="400"/>
      <c r="N18" s="400"/>
      <c r="O18" s="400"/>
    </row>
    <row r="19" spans="1:15" ht="9" customHeight="1" x14ac:dyDescent="0.35">
      <c r="A19" s="3"/>
      <c r="B19" s="2"/>
      <c r="C19" s="407"/>
      <c r="D19" s="407"/>
      <c r="E19" s="407"/>
      <c r="F19" s="407"/>
      <c r="G19" s="407"/>
      <c r="H19" s="407"/>
      <c r="I19" s="407"/>
      <c r="J19" s="407"/>
      <c r="K19" s="407"/>
      <c r="L19" s="407"/>
      <c r="M19" s="407"/>
      <c r="N19" s="407"/>
      <c r="O19" s="407"/>
    </row>
    <row r="20" spans="1:15" ht="16.5" customHeight="1" thickBot="1" x14ac:dyDescent="0.4">
      <c r="A20" s="63"/>
      <c r="B20" s="64"/>
      <c r="C20" s="64"/>
      <c r="D20" s="64"/>
      <c r="E20" s="64"/>
      <c r="F20" s="64"/>
      <c r="G20" s="64"/>
      <c r="H20" s="64"/>
      <c r="I20" s="64"/>
      <c r="J20" s="64"/>
      <c r="K20" s="64"/>
      <c r="L20" s="64"/>
      <c r="M20" s="64"/>
      <c r="N20" s="64"/>
      <c r="O20" s="64"/>
    </row>
    <row r="21" spans="1:15" ht="32" customHeight="1" thickBot="1" x14ac:dyDescent="0.4">
      <c r="A21" s="388" t="s">
        <v>23</v>
      </c>
      <c r="B21" s="389"/>
      <c r="C21" s="389"/>
      <c r="D21" s="389"/>
      <c r="E21" s="389"/>
      <c r="F21" s="389"/>
      <c r="G21" s="389"/>
      <c r="H21" s="389"/>
      <c r="I21" s="389"/>
      <c r="J21" s="389"/>
      <c r="K21" s="389"/>
      <c r="L21" s="389"/>
      <c r="M21" s="389"/>
      <c r="N21" s="389"/>
      <c r="O21" s="390"/>
    </row>
    <row r="22" spans="1:15" ht="32" customHeight="1" thickBot="1" x14ac:dyDescent="0.4">
      <c r="A22" s="388" t="s">
        <v>172</v>
      </c>
      <c r="B22" s="389"/>
      <c r="C22" s="389"/>
      <c r="D22" s="389"/>
      <c r="E22" s="389"/>
      <c r="F22" s="389"/>
      <c r="G22" s="389"/>
      <c r="H22" s="389"/>
      <c r="I22" s="389"/>
      <c r="J22" s="389"/>
      <c r="K22" s="389"/>
      <c r="L22" s="389"/>
      <c r="M22" s="389"/>
      <c r="N22" s="389"/>
      <c r="O22" s="390"/>
    </row>
    <row r="23" spans="1:15" ht="32" customHeight="1"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 customHeight="1" x14ac:dyDescent="0.35">
      <c r="A24" s="16" t="s">
        <v>24</v>
      </c>
      <c r="B24" s="133">
        <v>499899000</v>
      </c>
      <c r="C24" s="133"/>
      <c r="D24" s="133"/>
      <c r="E24" s="133"/>
      <c r="F24" s="133"/>
      <c r="G24" s="133">
        <v>145679000</v>
      </c>
      <c r="H24" s="133">
        <v>101192000</v>
      </c>
      <c r="I24" s="133"/>
      <c r="J24" s="133"/>
      <c r="K24" s="133"/>
      <c r="L24" s="133"/>
      <c r="M24" s="133"/>
      <c r="N24" s="266">
        <f>SUM(B24:M24)</f>
        <v>746770000</v>
      </c>
      <c r="O24" s="214">
        <v>1</v>
      </c>
    </row>
    <row r="25" spans="1:15" ht="32" customHeight="1" x14ac:dyDescent="0.35">
      <c r="A25" s="16" t="s">
        <v>26</v>
      </c>
      <c r="B25" s="131">
        <v>471227931</v>
      </c>
      <c r="C25" s="131">
        <f>471227931-B25</f>
        <v>0</v>
      </c>
      <c r="D25" s="133">
        <f>471058873-B25-C25</f>
        <v>-169058</v>
      </c>
      <c r="E25" s="133">
        <f>514059126-B25-C25-D25</f>
        <v>43000253</v>
      </c>
      <c r="G25" s="133"/>
      <c r="H25" s="133"/>
      <c r="I25" s="133"/>
      <c r="J25" s="133"/>
      <c r="K25" s="133"/>
      <c r="L25" s="133"/>
      <c r="M25" s="133"/>
      <c r="N25" s="266">
        <f t="shared" ref="N25:N29" si="0">SUM(B25:M25)</f>
        <v>514059126</v>
      </c>
      <c r="O25" s="215">
        <f>N25/N24</f>
        <v>0.68837677732099578</v>
      </c>
    </row>
    <row r="26" spans="1:15" ht="32" customHeight="1" x14ac:dyDescent="0.35">
      <c r="A26" s="16" t="s">
        <v>28</v>
      </c>
      <c r="B26" s="132">
        <v>0</v>
      </c>
      <c r="C26" s="131">
        <f>7185181-B26</f>
        <v>7185181</v>
      </c>
      <c r="D26" s="131">
        <f>33234058-B26-C26</f>
        <v>26048877</v>
      </c>
      <c r="E26" s="134">
        <f>87609751-B26-C26-D26</f>
        <v>54375693</v>
      </c>
      <c r="F26" s="134"/>
      <c r="G26" s="134"/>
      <c r="H26" s="134"/>
      <c r="I26" s="134"/>
      <c r="J26" s="134"/>
      <c r="K26" s="134"/>
      <c r="L26" s="134"/>
      <c r="M26" s="134"/>
      <c r="N26" s="266">
        <f t="shared" si="0"/>
        <v>87609751</v>
      </c>
      <c r="O26" s="215">
        <f>N26/N24</f>
        <v>0.11731825193834781</v>
      </c>
    </row>
    <row r="27" spans="1:15" ht="32" customHeight="1" x14ac:dyDescent="0.35">
      <c r="A27" s="16" t="s">
        <v>175</v>
      </c>
      <c r="B27" s="133">
        <v>19008876</v>
      </c>
      <c r="C27" s="133">
        <v>19923918</v>
      </c>
      <c r="D27" s="133">
        <v>13630000</v>
      </c>
      <c r="E27" s="133">
        <v>21880000</v>
      </c>
      <c r="F27" s="133">
        <v>6630000</v>
      </c>
      <c r="G27" s="133">
        <v>2652000</v>
      </c>
      <c r="H27" s="133"/>
      <c r="I27" s="133"/>
      <c r="J27" s="133"/>
      <c r="K27" s="133"/>
      <c r="L27" s="133"/>
      <c r="M27" s="133"/>
      <c r="N27" s="266">
        <f t="shared" si="0"/>
        <v>83724794</v>
      </c>
      <c r="O27" s="215">
        <v>1</v>
      </c>
    </row>
    <row r="28" spans="1:15" ht="32" customHeight="1" x14ac:dyDescent="0.35">
      <c r="A28" s="16" t="s">
        <v>176</v>
      </c>
      <c r="B28" s="134">
        <v>0</v>
      </c>
      <c r="C28" s="134">
        <v>0</v>
      </c>
      <c r="D28" s="134"/>
      <c r="E28" s="134">
        <v>7487400</v>
      </c>
      <c r="F28" s="134"/>
      <c r="G28" s="134"/>
      <c r="H28" s="134"/>
      <c r="I28" s="134"/>
      <c r="J28" s="134"/>
      <c r="K28" s="134"/>
      <c r="L28" s="134"/>
      <c r="M28" s="134"/>
      <c r="N28" s="266">
        <f t="shared" si="0"/>
        <v>7487400</v>
      </c>
      <c r="O28" s="215">
        <f>N28/N27</f>
        <v>8.9428706148861947E-2</v>
      </c>
    </row>
    <row r="29" spans="1:15" ht="32" customHeight="1" thickBot="1" x14ac:dyDescent="0.4">
      <c r="A29" s="19" t="s">
        <v>34</v>
      </c>
      <c r="B29" s="133">
        <v>29997962</v>
      </c>
      <c r="C29" s="133">
        <f>43753962-B29</f>
        <v>13756000</v>
      </c>
      <c r="D29" s="133">
        <f>59933805-B29-C29</f>
        <v>16179843</v>
      </c>
      <c r="E29" s="135">
        <f>66563805-B29-C29-D29</f>
        <v>6630000</v>
      </c>
      <c r="F29" s="135"/>
      <c r="G29" s="135"/>
      <c r="H29" s="135"/>
      <c r="I29" s="135"/>
      <c r="J29" s="135"/>
      <c r="K29" s="135"/>
      <c r="L29" s="135"/>
      <c r="M29" s="135"/>
      <c r="N29" s="267">
        <f t="shared" si="0"/>
        <v>66563805</v>
      </c>
      <c r="O29" s="216">
        <f>N29/N27</f>
        <v>0.7950309797119357</v>
      </c>
    </row>
    <row r="30" spans="1:15" s="21" customFormat="1" ht="16.5" customHeight="1" x14ac:dyDescent="0.3"/>
    <row r="31" spans="1:15" s="21" customFormat="1" ht="17.25" customHeight="1" x14ac:dyDescent="0.3"/>
    <row r="32" spans="1:15" ht="5.25" customHeight="1" thickBot="1" x14ac:dyDescent="0.4"/>
    <row r="33" spans="1:13" ht="48" customHeight="1" thickBot="1" x14ac:dyDescent="0.4">
      <c r="A33" s="365" t="s">
        <v>177</v>
      </c>
      <c r="B33" s="366"/>
      <c r="C33" s="366"/>
      <c r="D33" s="366"/>
      <c r="E33" s="366"/>
      <c r="F33" s="366"/>
      <c r="G33" s="366"/>
      <c r="H33" s="366"/>
      <c r="I33" s="367"/>
      <c r="J33" s="26"/>
    </row>
    <row r="34" spans="1:13" ht="50.25" customHeight="1" thickBot="1" x14ac:dyDescent="0.4">
      <c r="A34" s="30" t="s">
        <v>178</v>
      </c>
      <c r="B34" s="368" t="str">
        <f>+B12</f>
        <v>Implementar 3 estrategias que contribuyan al reconocimiento y garantía de los  derechos de las mujeres en sus diferencias y diversidad</v>
      </c>
      <c r="C34" s="369"/>
      <c r="D34" s="369"/>
      <c r="E34" s="369"/>
      <c r="F34" s="369"/>
      <c r="G34" s="369"/>
      <c r="H34" s="369"/>
      <c r="I34" s="370"/>
      <c r="J34" s="24"/>
      <c r="M34" s="116"/>
    </row>
    <row r="35" spans="1:13" ht="50.25" customHeight="1" thickBot="1" x14ac:dyDescent="0.4">
      <c r="A35" s="378" t="s">
        <v>38</v>
      </c>
      <c r="B35" s="72">
        <v>2024</v>
      </c>
      <c r="C35" s="72">
        <v>2025</v>
      </c>
      <c r="D35" s="72">
        <v>2026</v>
      </c>
      <c r="E35" s="72">
        <v>2027</v>
      </c>
      <c r="F35" s="72" t="s">
        <v>179</v>
      </c>
      <c r="G35" s="380" t="s">
        <v>40</v>
      </c>
      <c r="H35" s="381" t="s">
        <v>274</v>
      </c>
      <c r="I35" s="382"/>
      <c r="J35" s="24"/>
      <c r="M35" s="116"/>
    </row>
    <row r="36" spans="1:13" ht="50.25" customHeight="1" thickBot="1" x14ac:dyDescent="0.4">
      <c r="A36" s="379"/>
      <c r="B36" s="111">
        <v>3</v>
      </c>
      <c r="C36" s="111">
        <v>3</v>
      </c>
      <c r="D36" s="111">
        <v>3</v>
      </c>
      <c r="E36" s="111">
        <v>3</v>
      </c>
      <c r="F36" s="112">
        <v>3</v>
      </c>
      <c r="G36" s="380"/>
      <c r="H36" s="383"/>
      <c r="I36" s="384"/>
      <c r="J36" s="24"/>
      <c r="M36" s="116"/>
    </row>
    <row r="37" spans="1:13" ht="52.5" customHeight="1" thickBot="1" x14ac:dyDescent="0.4">
      <c r="A37" s="31" t="s">
        <v>42</v>
      </c>
      <c r="B37" s="371">
        <v>0.3</v>
      </c>
      <c r="C37" s="372"/>
      <c r="D37" s="375" t="s">
        <v>180</v>
      </c>
      <c r="E37" s="376"/>
      <c r="F37" s="376"/>
      <c r="G37" s="376"/>
      <c r="H37" s="376"/>
      <c r="I37" s="377"/>
    </row>
    <row r="38" spans="1:13" s="25" customFormat="1" ht="48" customHeight="1" x14ac:dyDescent="0.35">
      <c r="A38" s="385" t="s">
        <v>181</v>
      </c>
      <c r="B38" s="193" t="s">
        <v>182</v>
      </c>
      <c r="C38" s="193" t="s">
        <v>86</v>
      </c>
      <c r="D38" s="373" t="s">
        <v>88</v>
      </c>
      <c r="E38" s="373"/>
      <c r="F38" s="373" t="s">
        <v>90</v>
      </c>
      <c r="G38" s="373"/>
      <c r="H38" s="193" t="s">
        <v>92</v>
      </c>
      <c r="I38" s="194" t="s">
        <v>93</v>
      </c>
      <c r="M38" s="118"/>
    </row>
    <row r="39" spans="1:13" ht="409" customHeight="1" x14ac:dyDescent="0.35">
      <c r="A39" s="363"/>
      <c r="B39" s="195">
        <v>3</v>
      </c>
      <c r="C39" s="168">
        <v>3</v>
      </c>
      <c r="D39" s="275" t="s">
        <v>383</v>
      </c>
      <c r="E39" s="275"/>
      <c r="F39" s="275" t="s">
        <v>412</v>
      </c>
      <c r="G39" s="275"/>
      <c r="H39" s="114" t="s">
        <v>295</v>
      </c>
      <c r="I39" s="224" t="s">
        <v>294</v>
      </c>
      <c r="M39" s="116"/>
    </row>
    <row r="40" spans="1:13" s="25" customFormat="1" ht="54" customHeight="1" x14ac:dyDescent="0.35">
      <c r="A40" s="363" t="s">
        <v>183</v>
      </c>
      <c r="B40" s="197" t="s">
        <v>182</v>
      </c>
      <c r="C40" s="197" t="s">
        <v>86</v>
      </c>
      <c r="D40" s="355" t="s">
        <v>88</v>
      </c>
      <c r="E40" s="355"/>
      <c r="F40" s="355" t="s">
        <v>90</v>
      </c>
      <c r="G40" s="355"/>
      <c r="H40" s="197" t="s">
        <v>92</v>
      </c>
      <c r="I40" s="198" t="s">
        <v>93</v>
      </c>
    </row>
    <row r="41" spans="1:13" ht="407" customHeight="1" x14ac:dyDescent="0.35">
      <c r="A41" s="363"/>
      <c r="B41" s="195">
        <v>3</v>
      </c>
      <c r="C41" s="168">
        <v>3</v>
      </c>
      <c r="D41" s="276" t="s">
        <v>384</v>
      </c>
      <c r="E41" s="276"/>
      <c r="F41" s="275" t="s">
        <v>385</v>
      </c>
      <c r="G41" s="275"/>
      <c r="H41" s="114" t="s">
        <v>295</v>
      </c>
      <c r="I41" s="224" t="s">
        <v>294</v>
      </c>
    </row>
    <row r="42" spans="1:13" s="25" customFormat="1" ht="45" customHeight="1" x14ac:dyDescent="0.35">
      <c r="A42" s="363" t="s">
        <v>184</v>
      </c>
      <c r="B42" s="197" t="s">
        <v>182</v>
      </c>
      <c r="C42" s="197" t="s">
        <v>86</v>
      </c>
      <c r="D42" s="355" t="s">
        <v>88</v>
      </c>
      <c r="E42" s="355"/>
      <c r="F42" s="355" t="s">
        <v>90</v>
      </c>
      <c r="G42" s="355"/>
      <c r="H42" s="197" t="s">
        <v>92</v>
      </c>
      <c r="I42" s="198" t="s">
        <v>93</v>
      </c>
    </row>
    <row r="43" spans="1:13" ht="409" customHeight="1" x14ac:dyDescent="0.35">
      <c r="A43" s="363"/>
      <c r="B43" s="195">
        <v>3</v>
      </c>
      <c r="C43" s="238">
        <v>3</v>
      </c>
      <c r="D43" s="374" t="s">
        <v>411</v>
      </c>
      <c r="E43" s="374"/>
      <c r="F43" s="386" t="s">
        <v>424</v>
      </c>
      <c r="G43" s="387"/>
      <c r="H43" s="114" t="s">
        <v>295</v>
      </c>
      <c r="I43" s="224" t="s">
        <v>294</v>
      </c>
    </row>
    <row r="44" spans="1:13" s="25" customFormat="1" ht="44.25" customHeight="1" x14ac:dyDescent="0.35">
      <c r="A44" s="363" t="s">
        <v>185</v>
      </c>
      <c r="B44" s="197" t="s">
        <v>182</v>
      </c>
      <c r="C44" s="197" t="s">
        <v>86</v>
      </c>
      <c r="D44" s="355" t="s">
        <v>88</v>
      </c>
      <c r="E44" s="355"/>
      <c r="F44" s="355" t="s">
        <v>90</v>
      </c>
      <c r="G44" s="355"/>
      <c r="H44" s="197" t="s">
        <v>92</v>
      </c>
      <c r="I44" s="198" t="s">
        <v>93</v>
      </c>
    </row>
    <row r="45" spans="1:13" ht="409" customHeight="1" x14ac:dyDescent="0.35">
      <c r="A45" s="363"/>
      <c r="B45" s="195">
        <v>3</v>
      </c>
      <c r="C45" s="168">
        <v>3</v>
      </c>
      <c r="D45" s="428" t="s">
        <v>432</v>
      </c>
      <c r="E45" s="429"/>
      <c r="F45" s="428" t="s">
        <v>433</v>
      </c>
      <c r="G45" s="428"/>
      <c r="H45" s="114" t="s">
        <v>295</v>
      </c>
      <c r="I45" s="224" t="s">
        <v>294</v>
      </c>
    </row>
    <row r="46" spans="1:13" s="25" customFormat="1" ht="47.25" customHeight="1" x14ac:dyDescent="0.35">
      <c r="A46" s="363" t="s">
        <v>186</v>
      </c>
      <c r="B46" s="197" t="s">
        <v>182</v>
      </c>
      <c r="C46" s="197" t="s">
        <v>86</v>
      </c>
      <c r="D46" s="355" t="s">
        <v>88</v>
      </c>
      <c r="E46" s="355"/>
      <c r="F46" s="355" t="s">
        <v>90</v>
      </c>
      <c r="G46" s="355"/>
      <c r="H46" s="197" t="s">
        <v>92</v>
      </c>
      <c r="I46" s="198" t="s">
        <v>93</v>
      </c>
    </row>
    <row r="47" spans="1:13" ht="120.75" customHeight="1" x14ac:dyDescent="0.35">
      <c r="A47" s="363"/>
      <c r="B47" s="195">
        <v>3</v>
      </c>
      <c r="C47" s="168"/>
      <c r="D47" s="356"/>
      <c r="E47" s="356"/>
      <c r="F47" s="356"/>
      <c r="G47" s="356"/>
      <c r="H47" s="168"/>
      <c r="I47" s="199"/>
    </row>
    <row r="48" spans="1:13" s="25" customFormat="1" ht="52.5" customHeight="1" x14ac:dyDescent="0.35">
      <c r="A48" s="363" t="s">
        <v>187</v>
      </c>
      <c r="B48" s="197" t="s">
        <v>182</v>
      </c>
      <c r="C48" s="197" t="s">
        <v>86</v>
      </c>
      <c r="D48" s="355" t="s">
        <v>88</v>
      </c>
      <c r="E48" s="355"/>
      <c r="F48" s="355" t="s">
        <v>90</v>
      </c>
      <c r="G48" s="355"/>
      <c r="H48" s="197" t="s">
        <v>92</v>
      </c>
      <c r="I48" s="198" t="s">
        <v>93</v>
      </c>
    </row>
    <row r="49" spans="1:9" ht="120.75" customHeight="1" x14ac:dyDescent="0.35">
      <c r="A49" s="363"/>
      <c r="B49" s="195">
        <v>3</v>
      </c>
      <c r="C49" s="168"/>
      <c r="D49" s="356"/>
      <c r="E49" s="356"/>
      <c r="F49" s="356"/>
      <c r="G49" s="356"/>
      <c r="H49" s="168"/>
      <c r="I49" s="199"/>
    </row>
    <row r="50" spans="1:9" ht="35" customHeight="1" x14ac:dyDescent="0.35">
      <c r="A50" s="363" t="s">
        <v>188</v>
      </c>
      <c r="B50" s="197" t="s">
        <v>182</v>
      </c>
      <c r="C50" s="197" t="s">
        <v>86</v>
      </c>
      <c r="D50" s="355" t="s">
        <v>88</v>
      </c>
      <c r="E50" s="355"/>
      <c r="F50" s="355" t="s">
        <v>90</v>
      </c>
      <c r="G50" s="355"/>
      <c r="H50" s="197" t="s">
        <v>92</v>
      </c>
      <c r="I50" s="198" t="s">
        <v>93</v>
      </c>
    </row>
    <row r="51" spans="1:9" ht="120.75" customHeight="1" x14ac:dyDescent="0.35">
      <c r="A51" s="363"/>
      <c r="B51" s="195">
        <v>3</v>
      </c>
      <c r="C51" s="168"/>
      <c r="D51" s="356"/>
      <c r="E51" s="356"/>
      <c r="F51" s="356"/>
      <c r="G51" s="356"/>
      <c r="H51" s="168"/>
      <c r="I51" s="199"/>
    </row>
    <row r="52" spans="1:9" ht="35" customHeight="1" x14ac:dyDescent="0.35">
      <c r="A52" s="363" t="s">
        <v>189</v>
      </c>
      <c r="B52" s="197" t="s">
        <v>182</v>
      </c>
      <c r="C52" s="197" t="s">
        <v>86</v>
      </c>
      <c r="D52" s="355" t="s">
        <v>88</v>
      </c>
      <c r="E52" s="355"/>
      <c r="F52" s="355" t="s">
        <v>90</v>
      </c>
      <c r="G52" s="355"/>
      <c r="H52" s="197" t="s">
        <v>92</v>
      </c>
      <c r="I52" s="198" t="s">
        <v>93</v>
      </c>
    </row>
    <row r="53" spans="1:9" ht="120.75" customHeight="1" x14ac:dyDescent="0.35">
      <c r="A53" s="363"/>
      <c r="B53" s="195">
        <v>3</v>
      </c>
      <c r="C53" s="168"/>
      <c r="D53" s="356"/>
      <c r="E53" s="356"/>
      <c r="F53" s="356"/>
      <c r="G53" s="356"/>
      <c r="H53" s="168"/>
      <c r="I53" s="199"/>
    </row>
    <row r="54" spans="1:9" ht="35" customHeight="1" x14ac:dyDescent="0.35">
      <c r="A54" s="363" t="s">
        <v>190</v>
      </c>
      <c r="B54" s="197" t="s">
        <v>182</v>
      </c>
      <c r="C54" s="197" t="s">
        <v>86</v>
      </c>
      <c r="D54" s="355" t="s">
        <v>88</v>
      </c>
      <c r="E54" s="355"/>
      <c r="F54" s="355" t="s">
        <v>90</v>
      </c>
      <c r="G54" s="355"/>
      <c r="H54" s="197" t="s">
        <v>92</v>
      </c>
      <c r="I54" s="198" t="s">
        <v>93</v>
      </c>
    </row>
    <row r="55" spans="1:9" ht="120.75" customHeight="1" x14ac:dyDescent="0.35">
      <c r="A55" s="363"/>
      <c r="B55" s="195">
        <v>3</v>
      </c>
      <c r="C55" s="168"/>
      <c r="D55" s="356"/>
      <c r="E55" s="356"/>
      <c r="F55" s="356"/>
      <c r="G55" s="356"/>
      <c r="H55" s="168"/>
      <c r="I55" s="199"/>
    </row>
    <row r="56" spans="1:9" ht="35" customHeight="1" x14ac:dyDescent="0.35">
      <c r="A56" s="363" t="s">
        <v>191</v>
      </c>
      <c r="B56" s="197" t="s">
        <v>182</v>
      </c>
      <c r="C56" s="197" t="s">
        <v>86</v>
      </c>
      <c r="D56" s="355" t="s">
        <v>88</v>
      </c>
      <c r="E56" s="355"/>
      <c r="F56" s="355" t="s">
        <v>90</v>
      </c>
      <c r="G56" s="355"/>
      <c r="H56" s="197" t="s">
        <v>92</v>
      </c>
      <c r="I56" s="198" t="s">
        <v>93</v>
      </c>
    </row>
    <row r="57" spans="1:9" ht="120.75" customHeight="1" x14ac:dyDescent="0.35">
      <c r="A57" s="363"/>
      <c r="B57" s="195">
        <v>3</v>
      </c>
      <c r="C57" s="168"/>
      <c r="D57" s="356"/>
      <c r="E57" s="356"/>
      <c r="F57" s="356"/>
      <c r="G57" s="356"/>
      <c r="H57" s="168"/>
      <c r="I57" s="199"/>
    </row>
    <row r="58" spans="1:9" ht="35" customHeight="1" x14ac:dyDescent="0.35">
      <c r="A58" s="363" t="s">
        <v>192</v>
      </c>
      <c r="B58" s="197" t="s">
        <v>182</v>
      </c>
      <c r="C58" s="197" t="s">
        <v>86</v>
      </c>
      <c r="D58" s="355" t="s">
        <v>88</v>
      </c>
      <c r="E58" s="355"/>
      <c r="F58" s="355" t="s">
        <v>90</v>
      </c>
      <c r="G58" s="355"/>
      <c r="H58" s="197" t="s">
        <v>92</v>
      </c>
      <c r="I58" s="198" t="s">
        <v>93</v>
      </c>
    </row>
    <row r="59" spans="1:9" ht="120.75" customHeight="1" x14ac:dyDescent="0.35">
      <c r="A59" s="363"/>
      <c r="B59" s="195">
        <v>3</v>
      </c>
      <c r="C59" s="168"/>
      <c r="D59" s="356"/>
      <c r="E59" s="356"/>
      <c r="F59" s="356"/>
      <c r="G59" s="356"/>
      <c r="H59" s="168"/>
      <c r="I59" s="199"/>
    </row>
    <row r="60" spans="1:9" ht="35" customHeight="1" x14ac:dyDescent="0.35">
      <c r="A60" s="363" t="s">
        <v>193</v>
      </c>
      <c r="B60" s="197" t="s">
        <v>182</v>
      </c>
      <c r="C60" s="197" t="s">
        <v>86</v>
      </c>
      <c r="D60" s="355" t="s">
        <v>88</v>
      </c>
      <c r="E60" s="355"/>
      <c r="F60" s="355" t="s">
        <v>90</v>
      </c>
      <c r="G60" s="355"/>
      <c r="H60" s="197" t="s">
        <v>92</v>
      </c>
      <c r="I60" s="198" t="s">
        <v>93</v>
      </c>
    </row>
    <row r="61" spans="1:9" ht="120.75" customHeight="1" thickBot="1" x14ac:dyDescent="0.4">
      <c r="A61" s="364"/>
      <c r="B61" s="200">
        <v>3</v>
      </c>
      <c r="C61" s="201"/>
      <c r="D61" s="357"/>
      <c r="E61" s="357"/>
      <c r="F61" s="357"/>
      <c r="G61" s="357"/>
      <c r="H61" s="201"/>
      <c r="I61" s="202"/>
    </row>
    <row r="62" spans="1:9" x14ac:dyDescent="0.35">
      <c r="B62" s="113"/>
    </row>
    <row r="64" spans="1:9" s="24" customFormat="1" ht="30" customHeight="1" x14ac:dyDescent="0.35">
      <c r="A64" s="1"/>
      <c r="B64" s="1"/>
      <c r="C64" s="1"/>
      <c r="D64" s="1"/>
      <c r="E64" s="1"/>
      <c r="F64" s="1"/>
      <c r="G64" s="1"/>
      <c r="H64" s="1"/>
      <c r="I64" s="1"/>
    </row>
    <row r="65" spans="1:9" ht="34.5" customHeight="1" x14ac:dyDescent="0.35">
      <c r="A65" s="419" t="s">
        <v>56</v>
      </c>
      <c r="B65" s="419"/>
      <c r="C65" s="419"/>
      <c r="D65" s="419"/>
      <c r="E65" s="419"/>
      <c r="F65" s="419"/>
      <c r="G65" s="419"/>
      <c r="H65" s="419"/>
      <c r="I65" s="419"/>
    </row>
    <row r="66" spans="1:9" ht="172" customHeight="1" x14ac:dyDescent="0.35">
      <c r="A66" s="32" t="s">
        <v>57</v>
      </c>
      <c r="B66" s="361" t="s">
        <v>279</v>
      </c>
      <c r="C66" s="362"/>
      <c r="D66" s="361" t="s">
        <v>293</v>
      </c>
      <c r="E66" s="362"/>
      <c r="F66" s="361" t="s">
        <v>425</v>
      </c>
      <c r="G66" s="362"/>
      <c r="H66" s="361" t="s">
        <v>292</v>
      </c>
      <c r="I66" s="362"/>
    </row>
    <row r="67" spans="1:9" ht="45.75" customHeight="1" x14ac:dyDescent="0.35">
      <c r="A67" s="32" t="s">
        <v>194</v>
      </c>
      <c r="B67" s="424">
        <v>0.1</v>
      </c>
      <c r="C67" s="425"/>
      <c r="D67" s="424">
        <v>0.05</v>
      </c>
      <c r="E67" s="425"/>
      <c r="F67" s="424">
        <v>0.05</v>
      </c>
      <c r="G67" s="425"/>
      <c r="H67" s="424">
        <v>0.1</v>
      </c>
      <c r="I67" s="425"/>
    </row>
    <row r="68" spans="1:9" ht="30" customHeight="1" x14ac:dyDescent="0.35">
      <c r="A68" s="417" t="s">
        <v>156</v>
      </c>
      <c r="B68" s="74" t="s">
        <v>84</v>
      </c>
      <c r="C68" s="74" t="s">
        <v>86</v>
      </c>
      <c r="D68" s="74" t="s">
        <v>84</v>
      </c>
      <c r="E68" s="74" t="s">
        <v>86</v>
      </c>
      <c r="F68" s="74" t="s">
        <v>84</v>
      </c>
      <c r="G68" s="74" t="s">
        <v>86</v>
      </c>
      <c r="H68" s="74" t="s">
        <v>84</v>
      </c>
      <c r="I68" s="74" t="s">
        <v>86</v>
      </c>
    </row>
    <row r="69" spans="1:9" ht="30" customHeight="1" x14ac:dyDescent="0.35">
      <c r="A69" s="418"/>
      <c r="B69" s="34">
        <v>0.02</v>
      </c>
      <c r="C69" s="34">
        <v>0.02</v>
      </c>
      <c r="D69" s="34">
        <v>0.02</v>
      </c>
      <c r="E69" s="34">
        <v>0.02</v>
      </c>
      <c r="F69" s="34">
        <v>0.02</v>
      </c>
      <c r="G69" s="34">
        <v>0.02</v>
      </c>
      <c r="H69" s="38">
        <v>0</v>
      </c>
      <c r="I69" s="34">
        <v>0</v>
      </c>
    </row>
    <row r="70" spans="1:9" ht="336" customHeight="1" x14ac:dyDescent="0.35">
      <c r="A70" s="32" t="s">
        <v>195</v>
      </c>
      <c r="B70" s="386" t="s">
        <v>303</v>
      </c>
      <c r="C70" s="420"/>
      <c r="D70" s="421" t="s">
        <v>363</v>
      </c>
      <c r="E70" s="422"/>
      <c r="F70" s="386" t="s">
        <v>365</v>
      </c>
      <c r="G70" s="420"/>
      <c r="H70" s="421" t="s">
        <v>305</v>
      </c>
      <c r="I70" s="422"/>
    </row>
    <row r="71" spans="1:9" ht="94" customHeight="1" x14ac:dyDescent="0.35">
      <c r="A71" s="32" t="s">
        <v>196</v>
      </c>
      <c r="B71" s="349" t="s">
        <v>325</v>
      </c>
      <c r="C71" s="423"/>
      <c r="D71" s="349" t="s">
        <v>326</v>
      </c>
      <c r="E71" s="350"/>
      <c r="F71" s="358" t="s">
        <v>304</v>
      </c>
      <c r="G71" s="350"/>
      <c r="H71" s="427"/>
      <c r="I71" s="426"/>
    </row>
    <row r="72" spans="1:9" ht="30.75" customHeight="1" x14ac:dyDescent="0.35">
      <c r="A72" s="417" t="s">
        <v>157</v>
      </c>
      <c r="B72" s="74" t="s">
        <v>84</v>
      </c>
      <c r="C72" s="74" t="s">
        <v>86</v>
      </c>
      <c r="D72" s="74" t="s">
        <v>84</v>
      </c>
      <c r="E72" s="74" t="s">
        <v>86</v>
      </c>
      <c r="F72" s="74" t="s">
        <v>84</v>
      </c>
      <c r="G72" s="74" t="s">
        <v>86</v>
      </c>
      <c r="H72" s="74" t="s">
        <v>84</v>
      </c>
      <c r="I72" s="74" t="s">
        <v>86</v>
      </c>
    </row>
    <row r="73" spans="1:9" ht="30.75" customHeight="1" x14ac:dyDescent="0.35">
      <c r="A73" s="418"/>
      <c r="B73" s="34">
        <v>0.03</v>
      </c>
      <c r="C73" s="34">
        <v>0.03</v>
      </c>
      <c r="D73" s="34">
        <v>0.03</v>
      </c>
      <c r="E73" s="34">
        <v>0.03</v>
      </c>
      <c r="F73" s="34">
        <v>0.03</v>
      </c>
      <c r="G73" s="34">
        <v>0.03</v>
      </c>
      <c r="H73" s="38">
        <v>0.05</v>
      </c>
      <c r="I73" s="35">
        <v>0.05</v>
      </c>
    </row>
    <row r="74" spans="1:9" ht="409" customHeight="1" x14ac:dyDescent="0.35">
      <c r="A74" s="32" t="s">
        <v>195</v>
      </c>
      <c r="B74" s="421" t="s">
        <v>332</v>
      </c>
      <c r="C74" s="422"/>
      <c r="D74" s="421" t="s">
        <v>364</v>
      </c>
      <c r="E74" s="422"/>
      <c r="F74" s="421" t="s">
        <v>380</v>
      </c>
      <c r="G74" s="422"/>
      <c r="H74" s="353" t="s">
        <v>333</v>
      </c>
      <c r="I74" s="354"/>
    </row>
    <row r="75" spans="1:9" ht="58" customHeight="1" x14ac:dyDescent="0.35">
      <c r="A75" s="32" t="s">
        <v>196</v>
      </c>
      <c r="B75" s="358" t="s">
        <v>348</v>
      </c>
      <c r="C75" s="350"/>
      <c r="D75" s="358" t="s">
        <v>349</v>
      </c>
      <c r="E75" s="350"/>
      <c r="F75" s="358" t="s">
        <v>350</v>
      </c>
      <c r="G75" s="350"/>
      <c r="H75" s="358" t="s">
        <v>351</v>
      </c>
      <c r="I75" s="426"/>
    </row>
    <row r="76" spans="1:9" ht="30.75" customHeight="1" x14ac:dyDescent="0.35">
      <c r="A76" s="417" t="s">
        <v>158</v>
      </c>
      <c r="B76" s="74" t="s">
        <v>84</v>
      </c>
      <c r="C76" s="74" t="s">
        <v>86</v>
      </c>
      <c r="D76" s="74" t="s">
        <v>84</v>
      </c>
      <c r="E76" s="74" t="s">
        <v>86</v>
      </c>
      <c r="F76" s="74" t="s">
        <v>84</v>
      </c>
      <c r="G76" s="74" t="s">
        <v>86</v>
      </c>
      <c r="H76" s="74" t="s">
        <v>84</v>
      </c>
      <c r="I76" s="74" t="s">
        <v>86</v>
      </c>
    </row>
    <row r="77" spans="1:9" ht="30.75" customHeight="1" x14ac:dyDescent="0.35">
      <c r="A77" s="418"/>
      <c r="B77" s="34">
        <v>0.1</v>
      </c>
      <c r="C77" s="34">
        <v>0.1</v>
      </c>
      <c r="D77" s="34">
        <v>0.1</v>
      </c>
      <c r="E77" s="34">
        <v>0.1</v>
      </c>
      <c r="F77" s="34">
        <v>0.1</v>
      </c>
      <c r="G77" s="34">
        <v>0.1</v>
      </c>
      <c r="H77" s="34">
        <v>0.1</v>
      </c>
      <c r="I77" s="34">
        <v>0.1</v>
      </c>
    </row>
    <row r="78" spans="1:9" ht="409" customHeight="1" x14ac:dyDescent="0.35">
      <c r="A78" s="32" t="s">
        <v>195</v>
      </c>
      <c r="B78" s="359" t="s">
        <v>378</v>
      </c>
      <c r="C78" s="360"/>
      <c r="D78" s="359" t="s">
        <v>379</v>
      </c>
      <c r="E78" s="360"/>
      <c r="F78" s="359" t="s">
        <v>381</v>
      </c>
      <c r="G78" s="360"/>
      <c r="H78" s="359" t="s">
        <v>382</v>
      </c>
      <c r="I78" s="360"/>
    </row>
    <row r="79" spans="1:9" s="187" customFormat="1" ht="51" customHeight="1" x14ac:dyDescent="0.35">
      <c r="A79" s="32" t="s">
        <v>196</v>
      </c>
      <c r="B79" s="358" t="s">
        <v>399</v>
      </c>
      <c r="C79" s="350"/>
      <c r="D79" s="358" t="s">
        <v>400</v>
      </c>
      <c r="E79" s="350"/>
      <c r="F79" s="358" t="s">
        <v>401</v>
      </c>
      <c r="G79" s="350"/>
      <c r="H79" s="349" t="s">
        <v>415</v>
      </c>
      <c r="I79" s="350"/>
    </row>
    <row r="80" spans="1:9" ht="30.75" customHeight="1" x14ac:dyDescent="0.35">
      <c r="A80" s="417" t="s">
        <v>159</v>
      </c>
      <c r="B80" s="74" t="s">
        <v>84</v>
      </c>
      <c r="C80" s="74" t="s">
        <v>86</v>
      </c>
      <c r="D80" s="74" t="s">
        <v>84</v>
      </c>
      <c r="E80" s="74" t="s">
        <v>86</v>
      </c>
      <c r="F80" s="74" t="s">
        <v>84</v>
      </c>
      <c r="G80" s="74" t="s">
        <v>86</v>
      </c>
      <c r="H80" s="74" t="s">
        <v>84</v>
      </c>
      <c r="I80" s="74" t="s">
        <v>86</v>
      </c>
    </row>
    <row r="81" spans="1:9" ht="30.75" customHeight="1" x14ac:dyDescent="0.35">
      <c r="A81" s="418"/>
      <c r="B81" s="34">
        <v>0.1</v>
      </c>
      <c r="C81" s="34">
        <v>0.1</v>
      </c>
      <c r="D81" s="34">
        <v>0.1</v>
      </c>
      <c r="E81" s="34">
        <v>0.1</v>
      </c>
      <c r="F81" s="34">
        <v>0.1</v>
      </c>
      <c r="G81" s="34">
        <v>0.1</v>
      </c>
      <c r="H81" s="34">
        <v>0.1</v>
      </c>
      <c r="I81" s="34">
        <v>0.1</v>
      </c>
    </row>
    <row r="82" spans="1:9" ht="409" customHeight="1" x14ac:dyDescent="0.35">
      <c r="A82" s="32" t="s">
        <v>195</v>
      </c>
      <c r="B82" s="351" t="s">
        <v>429</v>
      </c>
      <c r="C82" s="352"/>
      <c r="D82" s="353" t="s">
        <v>427</v>
      </c>
      <c r="E82" s="354"/>
      <c r="F82" s="353" t="s">
        <v>428</v>
      </c>
      <c r="G82" s="354"/>
      <c r="H82" s="353" t="s">
        <v>456</v>
      </c>
      <c r="I82" s="354"/>
    </row>
    <row r="83" spans="1:9" ht="81" customHeight="1" x14ac:dyDescent="0.35">
      <c r="A83" s="32" t="s">
        <v>196</v>
      </c>
      <c r="B83" s="349" t="s">
        <v>455</v>
      </c>
      <c r="C83" s="350"/>
      <c r="D83" s="358" t="s">
        <v>430</v>
      </c>
      <c r="E83" s="350"/>
      <c r="F83" s="358" t="s">
        <v>431</v>
      </c>
      <c r="G83" s="350"/>
      <c r="H83" s="349" t="s">
        <v>457</v>
      </c>
      <c r="I83" s="350"/>
    </row>
    <row r="84" spans="1:9" ht="30" customHeight="1" x14ac:dyDescent="0.35">
      <c r="A84" s="417" t="s">
        <v>161</v>
      </c>
      <c r="B84" s="74" t="s">
        <v>84</v>
      </c>
      <c r="C84" s="74" t="s">
        <v>86</v>
      </c>
      <c r="D84" s="74" t="s">
        <v>84</v>
      </c>
      <c r="E84" s="74" t="s">
        <v>86</v>
      </c>
      <c r="F84" s="74" t="s">
        <v>84</v>
      </c>
      <c r="G84" s="74" t="s">
        <v>86</v>
      </c>
      <c r="H84" s="74" t="s">
        <v>84</v>
      </c>
      <c r="I84" s="74" t="s">
        <v>86</v>
      </c>
    </row>
    <row r="85" spans="1:9" ht="30" customHeight="1" x14ac:dyDescent="0.35">
      <c r="A85" s="418"/>
      <c r="B85" s="34">
        <v>0.1</v>
      </c>
      <c r="C85" s="34"/>
      <c r="D85" s="34">
        <v>0.1</v>
      </c>
      <c r="E85" s="34"/>
      <c r="F85" s="34">
        <v>0.1</v>
      </c>
      <c r="G85" s="34"/>
      <c r="H85" s="34">
        <v>0.1</v>
      </c>
      <c r="I85" s="34"/>
    </row>
    <row r="86" spans="1:9" ht="80.25" customHeight="1" x14ac:dyDescent="0.35">
      <c r="A86" s="32" t="s">
        <v>195</v>
      </c>
      <c r="B86" s="356"/>
      <c r="C86" s="356"/>
      <c r="D86" s="356"/>
      <c r="E86" s="356"/>
      <c r="F86" s="356"/>
      <c r="G86" s="356"/>
      <c r="H86" s="356"/>
      <c r="I86" s="356"/>
    </row>
    <row r="87" spans="1:9" ht="80.25" customHeight="1" x14ac:dyDescent="0.35">
      <c r="A87" s="32" t="s">
        <v>196</v>
      </c>
      <c r="B87" s="346"/>
      <c r="C87" s="347"/>
      <c r="D87" s="346"/>
      <c r="E87" s="347"/>
      <c r="F87" s="346"/>
      <c r="G87" s="347"/>
      <c r="H87" s="346"/>
      <c r="I87" s="347"/>
    </row>
    <row r="88" spans="1:9" ht="29.25" customHeight="1" x14ac:dyDescent="0.35">
      <c r="A88" s="417" t="s">
        <v>162</v>
      </c>
      <c r="B88" s="74" t="s">
        <v>84</v>
      </c>
      <c r="C88" s="74" t="s">
        <v>86</v>
      </c>
      <c r="D88" s="74" t="s">
        <v>84</v>
      </c>
      <c r="E88" s="74" t="s">
        <v>86</v>
      </c>
      <c r="F88" s="74" t="s">
        <v>84</v>
      </c>
      <c r="G88" s="74" t="s">
        <v>86</v>
      </c>
      <c r="H88" s="74" t="s">
        <v>84</v>
      </c>
      <c r="I88" s="74" t="s">
        <v>86</v>
      </c>
    </row>
    <row r="89" spans="1:9" ht="29.25" customHeight="1" x14ac:dyDescent="0.35">
      <c r="A89" s="418"/>
      <c r="B89" s="34">
        <v>0.1</v>
      </c>
      <c r="C89" s="36"/>
      <c r="D89" s="34">
        <v>0.1</v>
      </c>
      <c r="E89" s="36"/>
      <c r="F89" s="34">
        <v>0.1</v>
      </c>
      <c r="G89" s="36"/>
      <c r="H89" s="34">
        <v>0.1</v>
      </c>
      <c r="I89" s="36"/>
    </row>
    <row r="90" spans="1:9" ht="80.25" customHeight="1" x14ac:dyDescent="0.35">
      <c r="A90" s="32" t="s">
        <v>195</v>
      </c>
      <c r="B90" s="345"/>
      <c r="C90" s="345"/>
      <c r="D90" s="345"/>
      <c r="E90" s="345"/>
      <c r="F90" s="345"/>
      <c r="G90" s="345"/>
      <c r="H90" s="345"/>
      <c r="I90" s="345"/>
    </row>
    <row r="91" spans="1:9" ht="80.25" customHeight="1" x14ac:dyDescent="0.35">
      <c r="A91" s="32" t="s">
        <v>196</v>
      </c>
      <c r="B91" s="346"/>
      <c r="C91" s="347"/>
      <c r="D91" s="346"/>
      <c r="E91" s="347"/>
      <c r="F91" s="346"/>
      <c r="G91" s="347"/>
      <c r="H91" s="346"/>
      <c r="I91" s="347"/>
    </row>
    <row r="92" spans="1:9" ht="25" customHeight="1" x14ac:dyDescent="0.35">
      <c r="A92" s="417" t="s">
        <v>163</v>
      </c>
      <c r="B92" s="74" t="s">
        <v>84</v>
      </c>
      <c r="C92" s="74" t="s">
        <v>86</v>
      </c>
      <c r="D92" s="74" t="s">
        <v>84</v>
      </c>
      <c r="E92" s="74" t="s">
        <v>86</v>
      </c>
      <c r="F92" s="74" t="s">
        <v>84</v>
      </c>
      <c r="G92" s="74" t="s">
        <v>86</v>
      </c>
      <c r="H92" s="74" t="s">
        <v>84</v>
      </c>
      <c r="I92" s="74" t="s">
        <v>86</v>
      </c>
    </row>
    <row r="93" spans="1:9" ht="25" customHeight="1" x14ac:dyDescent="0.35">
      <c r="A93" s="418"/>
      <c r="B93" s="34">
        <v>0.15</v>
      </c>
      <c r="C93" s="36"/>
      <c r="D93" s="34">
        <v>0.15</v>
      </c>
      <c r="E93" s="36"/>
      <c r="F93" s="34">
        <v>0.15</v>
      </c>
      <c r="G93" s="36"/>
      <c r="H93" s="34">
        <v>0.15</v>
      </c>
      <c r="I93" s="36"/>
    </row>
    <row r="94" spans="1:9" ht="80.25" customHeight="1" x14ac:dyDescent="0.35">
      <c r="A94" s="32" t="s">
        <v>195</v>
      </c>
      <c r="B94" s="345"/>
      <c r="C94" s="345"/>
      <c r="D94" s="345"/>
      <c r="E94" s="345"/>
      <c r="F94" s="345"/>
      <c r="G94" s="345"/>
      <c r="H94" s="345"/>
      <c r="I94" s="345"/>
    </row>
    <row r="95" spans="1:9" ht="80.25" customHeight="1" x14ac:dyDescent="0.35">
      <c r="A95" s="32" t="s">
        <v>196</v>
      </c>
      <c r="B95" s="346"/>
      <c r="C95" s="347"/>
      <c r="D95" s="346"/>
      <c r="E95" s="347"/>
      <c r="F95" s="346"/>
      <c r="G95" s="347"/>
      <c r="H95" s="346"/>
      <c r="I95" s="347"/>
    </row>
    <row r="96" spans="1:9" ht="25" customHeight="1" x14ac:dyDescent="0.35">
      <c r="A96" s="417" t="s">
        <v>164</v>
      </c>
      <c r="B96" s="74" t="s">
        <v>84</v>
      </c>
      <c r="C96" s="74" t="s">
        <v>86</v>
      </c>
      <c r="D96" s="74" t="s">
        <v>84</v>
      </c>
      <c r="E96" s="74" t="s">
        <v>86</v>
      </c>
      <c r="F96" s="74" t="s">
        <v>84</v>
      </c>
      <c r="G96" s="74" t="s">
        <v>86</v>
      </c>
      <c r="H96" s="74" t="s">
        <v>84</v>
      </c>
      <c r="I96" s="74" t="s">
        <v>86</v>
      </c>
    </row>
    <row r="97" spans="1:9" ht="25" customHeight="1" x14ac:dyDescent="0.35">
      <c r="A97" s="418"/>
      <c r="B97" s="34">
        <v>0.15</v>
      </c>
      <c r="C97" s="36"/>
      <c r="D97" s="34">
        <v>0.15</v>
      </c>
      <c r="E97" s="36"/>
      <c r="F97" s="34">
        <v>0.15</v>
      </c>
      <c r="G97" s="36"/>
      <c r="H97" s="34">
        <v>0.15</v>
      </c>
      <c r="I97" s="36"/>
    </row>
    <row r="98" spans="1:9" ht="80.25" customHeight="1" x14ac:dyDescent="0.35">
      <c r="A98" s="32" t="s">
        <v>195</v>
      </c>
      <c r="B98" s="345"/>
      <c r="C98" s="345"/>
      <c r="D98" s="345"/>
      <c r="E98" s="345"/>
      <c r="F98" s="345"/>
      <c r="G98" s="345"/>
      <c r="H98" s="345"/>
      <c r="I98" s="345"/>
    </row>
    <row r="99" spans="1:9" ht="80.25" customHeight="1" x14ac:dyDescent="0.35">
      <c r="A99" s="32" t="s">
        <v>196</v>
      </c>
      <c r="B99" s="346"/>
      <c r="C99" s="347"/>
      <c r="D99" s="346"/>
      <c r="E99" s="347"/>
      <c r="F99" s="346"/>
      <c r="G99" s="347"/>
      <c r="H99" s="346"/>
      <c r="I99" s="347"/>
    </row>
    <row r="100" spans="1:9" ht="25" customHeight="1" x14ac:dyDescent="0.35">
      <c r="A100" s="417" t="s">
        <v>166</v>
      </c>
      <c r="B100" s="74" t="s">
        <v>84</v>
      </c>
      <c r="C100" s="74" t="s">
        <v>86</v>
      </c>
      <c r="D100" s="74" t="s">
        <v>84</v>
      </c>
      <c r="E100" s="74" t="s">
        <v>86</v>
      </c>
      <c r="F100" s="74" t="s">
        <v>84</v>
      </c>
      <c r="G100" s="74" t="s">
        <v>86</v>
      </c>
      <c r="H100" s="74" t="s">
        <v>84</v>
      </c>
      <c r="I100" s="74" t="s">
        <v>86</v>
      </c>
    </row>
    <row r="101" spans="1:9" ht="25" customHeight="1" x14ac:dyDescent="0.35">
      <c r="A101" s="418"/>
      <c r="B101" s="34">
        <v>0.1</v>
      </c>
      <c r="C101" s="36"/>
      <c r="D101" s="34">
        <v>0.1</v>
      </c>
      <c r="E101" s="36"/>
      <c r="F101" s="34">
        <v>0.1</v>
      </c>
      <c r="G101" s="36"/>
      <c r="H101" s="34">
        <v>0.1</v>
      </c>
      <c r="I101" s="36"/>
    </row>
    <row r="102" spans="1:9" ht="80.25" customHeight="1" x14ac:dyDescent="0.35">
      <c r="A102" s="32" t="s">
        <v>195</v>
      </c>
      <c r="B102" s="345"/>
      <c r="C102" s="345"/>
      <c r="D102" s="345"/>
      <c r="E102" s="345"/>
      <c r="F102" s="345"/>
      <c r="G102" s="345"/>
      <c r="H102" s="345"/>
      <c r="I102" s="345"/>
    </row>
    <row r="103" spans="1:9" ht="80.25" customHeight="1" x14ac:dyDescent="0.35">
      <c r="A103" s="32" t="s">
        <v>196</v>
      </c>
      <c r="B103" s="346"/>
      <c r="C103" s="347"/>
      <c r="D103" s="346"/>
      <c r="E103" s="347"/>
      <c r="F103" s="346"/>
      <c r="G103" s="347"/>
      <c r="H103" s="346"/>
      <c r="I103" s="347"/>
    </row>
    <row r="104" spans="1:9" ht="25" customHeight="1" x14ac:dyDescent="0.35">
      <c r="A104" s="417" t="s">
        <v>167</v>
      </c>
      <c r="B104" s="74" t="s">
        <v>84</v>
      </c>
      <c r="C104" s="74" t="s">
        <v>86</v>
      </c>
      <c r="D104" s="74" t="s">
        <v>84</v>
      </c>
      <c r="E104" s="74" t="s">
        <v>86</v>
      </c>
      <c r="F104" s="74" t="s">
        <v>84</v>
      </c>
      <c r="G104" s="74" t="s">
        <v>86</v>
      </c>
      <c r="H104" s="74" t="s">
        <v>84</v>
      </c>
      <c r="I104" s="74" t="s">
        <v>86</v>
      </c>
    </row>
    <row r="105" spans="1:9" ht="25" customHeight="1" x14ac:dyDescent="0.35">
      <c r="A105" s="418"/>
      <c r="B105" s="34">
        <v>0.1</v>
      </c>
      <c r="C105" s="36"/>
      <c r="D105" s="34">
        <v>0.1</v>
      </c>
      <c r="E105" s="36"/>
      <c r="F105" s="34">
        <v>0.1</v>
      </c>
      <c r="G105" s="36"/>
      <c r="H105" s="34">
        <v>0.1</v>
      </c>
      <c r="I105" s="36"/>
    </row>
    <row r="106" spans="1:9" ht="80.25" customHeight="1" x14ac:dyDescent="0.35">
      <c r="A106" s="32" t="s">
        <v>195</v>
      </c>
      <c r="B106" s="345"/>
      <c r="C106" s="345"/>
      <c r="D106" s="345"/>
      <c r="E106" s="345"/>
      <c r="F106" s="345"/>
      <c r="G106" s="345"/>
      <c r="H106" s="345"/>
      <c r="I106" s="345"/>
    </row>
    <row r="107" spans="1:9" ht="80.25" customHeight="1" x14ac:dyDescent="0.35">
      <c r="A107" s="32" t="s">
        <v>196</v>
      </c>
      <c r="B107" s="346"/>
      <c r="C107" s="347"/>
      <c r="D107" s="346"/>
      <c r="E107" s="347"/>
      <c r="F107" s="346"/>
      <c r="G107" s="347"/>
      <c r="H107" s="346"/>
      <c r="I107" s="347"/>
    </row>
    <row r="108" spans="1:9" ht="25" customHeight="1" x14ac:dyDescent="0.35">
      <c r="A108" s="417" t="s">
        <v>168</v>
      </c>
      <c r="B108" s="74" t="s">
        <v>84</v>
      </c>
      <c r="C108" s="74" t="s">
        <v>86</v>
      </c>
      <c r="D108" s="74" t="s">
        <v>84</v>
      </c>
      <c r="E108" s="74" t="s">
        <v>86</v>
      </c>
      <c r="F108" s="74" t="s">
        <v>84</v>
      </c>
      <c r="G108" s="74" t="s">
        <v>86</v>
      </c>
      <c r="H108" s="74" t="s">
        <v>84</v>
      </c>
      <c r="I108" s="74" t="s">
        <v>86</v>
      </c>
    </row>
    <row r="109" spans="1:9" ht="25" customHeight="1" x14ac:dyDescent="0.35">
      <c r="A109" s="418"/>
      <c r="B109" s="34">
        <v>0.03</v>
      </c>
      <c r="C109" s="36"/>
      <c r="D109" s="34">
        <v>0.03</v>
      </c>
      <c r="E109" s="36"/>
      <c r="F109" s="34">
        <v>0.03</v>
      </c>
      <c r="G109" s="36"/>
      <c r="H109" s="34">
        <v>0.03</v>
      </c>
      <c r="I109" s="36"/>
    </row>
    <row r="110" spans="1:9" ht="80.25" customHeight="1" x14ac:dyDescent="0.35">
      <c r="A110" s="32" t="s">
        <v>195</v>
      </c>
      <c r="B110" s="345"/>
      <c r="C110" s="345"/>
      <c r="D110" s="345"/>
      <c r="E110" s="345"/>
      <c r="F110" s="345"/>
      <c r="G110" s="345"/>
      <c r="H110" s="345"/>
      <c r="I110" s="345"/>
    </row>
    <row r="111" spans="1:9" ht="80.25" customHeight="1" x14ac:dyDescent="0.35">
      <c r="A111" s="32" t="s">
        <v>196</v>
      </c>
      <c r="B111" s="346"/>
      <c r="C111" s="347"/>
      <c r="D111" s="346"/>
      <c r="E111" s="347"/>
      <c r="F111" s="346"/>
      <c r="G111" s="347"/>
      <c r="H111" s="346"/>
      <c r="I111" s="347"/>
    </row>
    <row r="112" spans="1:9" ht="25" customHeight="1" x14ac:dyDescent="0.35">
      <c r="A112" s="417" t="s">
        <v>169</v>
      </c>
      <c r="B112" s="74" t="s">
        <v>84</v>
      </c>
      <c r="C112" s="74" t="s">
        <v>86</v>
      </c>
      <c r="D112" s="74" t="s">
        <v>84</v>
      </c>
      <c r="E112" s="74" t="s">
        <v>86</v>
      </c>
      <c r="F112" s="74" t="s">
        <v>84</v>
      </c>
      <c r="G112" s="74" t="s">
        <v>86</v>
      </c>
      <c r="H112" s="74" t="s">
        <v>84</v>
      </c>
      <c r="I112" s="74" t="s">
        <v>86</v>
      </c>
    </row>
    <row r="113" spans="1:9" ht="25" customHeight="1" x14ac:dyDescent="0.35">
      <c r="A113" s="418"/>
      <c r="B113" s="34">
        <v>0.02</v>
      </c>
      <c r="C113" s="109"/>
      <c r="D113" s="34">
        <v>0.02</v>
      </c>
      <c r="E113" s="109"/>
      <c r="F113" s="34">
        <v>0.02</v>
      </c>
      <c r="G113" s="109"/>
      <c r="H113" s="34">
        <v>0.02</v>
      </c>
      <c r="I113" s="109"/>
    </row>
    <row r="114" spans="1:9" ht="80.25" customHeight="1" x14ac:dyDescent="0.35">
      <c r="A114" s="32" t="s">
        <v>195</v>
      </c>
      <c r="B114" s="348"/>
      <c r="C114" s="348"/>
      <c r="D114" s="348"/>
      <c r="E114" s="348"/>
      <c r="F114" s="348"/>
      <c r="G114" s="348"/>
      <c r="H114" s="348"/>
      <c r="I114" s="348"/>
    </row>
    <row r="115" spans="1:9" ht="80.25" customHeight="1" x14ac:dyDescent="0.35">
      <c r="A115" s="32" t="s">
        <v>196</v>
      </c>
      <c r="B115" s="346"/>
      <c r="C115" s="347"/>
      <c r="D115" s="346"/>
      <c r="E115" s="347"/>
      <c r="F115" s="346"/>
      <c r="G115" s="347"/>
      <c r="H115" s="346"/>
      <c r="I115" s="347"/>
    </row>
    <row r="116" spans="1:9" ht="16.5" x14ac:dyDescent="0.35">
      <c r="A116" s="33" t="s">
        <v>197</v>
      </c>
      <c r="B116" s="37">
        <f t="shared" ref="B116:I116" si="1">(B69+B73+B77+B81+B85+B89+B93+B97+B101+B105+B109+B113)</f>
        <v>1</v>
      </c>
      <c r="C116" s="37">
        <f t="shared" si="1"/>
        <v>0.25</v>
      </c>
      <c r="D116" s="37">
        <f t="shared" si="1"/>
        <v>1</v>
      </c>
      <c r="E116" s="37">
        <f t="shared" si="1"/>
        <v>0.25</v>
      </c>
      <c r="F116" s="37">
        <f t="shared" si="1"/>
        <v>1</v>
      </c>
      <c r="G116" s="37">
        <f t="shared" si="1"/>
        <v>0.25</v>
      </c>
      <c r="H116" s="37">
        <f t="shared" si="1"/>
        <v>1</v>
      </c>
      <c r="I116" s="37">
        <f t="shared" si="1"/>
        <v>0.25</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D44:E44"/>
    <mergeCell ref="D46:E46"/>
    <mergeCell ref="D48:E48"/>
    <mergeCell ref="D47:E47"/>
    <mergeCell ref="A50:A51"/>
    <mergeCell ref="A52:A53"/>
    <mergeCell ref="A54:A55"/>
    <mergeCell ref="A56:A57"/>
    <mergeCell ref="F45:G45"/>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D40:E40"/>
    <mergeCell ref="F40:G40"/>
    <mergeCell ref="A42:A43"/>
    <mergeCell ref="F39:G39"/>
    <mergeCell ref="A35:A36"/>
    <mergeCell ref="G35:G36"/>
    <mergeCell ref="H35:I36"/>
    <mergeCell ref="A38:A39"/>
    <mergeCell ref="A40:A41"/>
    <mergeCell ref="F43:G43"/>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2" type="noConversion"/>
  <hyperlinks>
    <hyperlink ref="F71" r:id="rId1" xr:uid="{F0503580-F71C-2647-967F-0FBAA22DAFE7}"/>
    <hyperlink ref="B71" r:id="rId2" xr:uid="{804DEC39-A79F-0042-9D6B-AAF2455CB288}"/>
    <hyperlink ref="D71" r:id="rId3" xr:uid="{32AC4058-60C3-FA4F-AD55-B1729EC16E57}"/>
    <hyperlink ref="B75" r:id="rId4" xr:uid="{241CDE1B-70FB-F440-BF12-5A01FD569A93}"/>
    <hyperlink ref="D75" r:id="rId5" xr:uid="{C5DC7294-C616-5C41-9254-BDF0AFADA86E}"/>
    <hyperlink ref="F75" r:id="rId6" xr:uid="{0BD3BE50-0E03-E94A-A0B3-00C89969BCD8}"/>
    <hyperlink ref="H75" r:id="rId7" xr:uid="{9ED9C8EB-2FF9-7243-A5FF-4906951EDC86}"/>
    <hyperlink ref="B79" r:id="rId8" xr:uid="{16104281-6D98-9348-B492-576DC9364CF0}"/>
    <hyperlink ref="D79" r:id="rId9" xr:uid="{3BFB9051-69BC-DF45-B54C-CDCE2119FD91}"/>
    <hyperlink ref="F79" r:id="rId10" xr:uid="{95383C77-FE44-0E4A-B364-6B229D413ED5}"/>
    <hyperlink ref="H79" r:id="rId11" xr:uid="{7458F820-341D-5C4D-9BEF-1982AEC2F98E}"/>
    <hyperlink ref="D83" r:id="rId12" xr:uid="{F7FCA772-77ED-D948-9F15-D0109899A80F}"/>
    <hyperlink ref="F83" r:id="rId13" xr:uid="{892FD4BC-0246-C44C-887F-476270326476}"/>
    <hyperlink ref="H83" r:id="rId14" xr:uid="{72208C68-AEFA-7F43-A85C-01D0F4B5962A}"/>
    <hyperlink ref="B83" r:id="rId15" xr:uid="{149E6F96-EF10-1142-B0CA-C297DD98BA6D}"/>
  </hyperlinks>
  <pageMargins left="0.25" right="0.25" top="0.75" bottom="0.75" header="0.3" footer="0.3"/>
  <pageSetup scale="21" orientation="landscape" r:id="rId16"/>
  <drawing r:id="rId17"/>
  <legacyDrawing r:id="rId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A82" zoomScale="55" zoomScaleNormal="55" workbookViewId="0">
      <selection activeCell="D26" sqref="D26"/>
    </sheetView>
  </sheetViews>
  <sheetFormatPr baseColWidth="10" defaultColWidth="24.36328125" defaultRowHeight="14.5" x14ac:dyDescent="0.35"/>
  <cols>
    <col min="2" max="2" width="51.36328125" customWidth="1"/>
    <col min="3" max="3" width="51.81640625" customWidth="1"/>
    <col min="4" max="5" width="40.81640625" customWidth="1"/>
    <col min="6" max="6" width="57.453125" customWidth="1"/>
    <col min="7" max="7" width="63.1796875" customWidth="1"/>
    <col min="9" max="9" width="63.1796875" customWidth="1"/>
  </cols>
  <sheetData>
    <row r="1" spans="1:16" ht="16" thickBot="1" x14ac:dyDescent="0.4">
      <c r="A1" s="401"/>
      <c r="B1" s="306" t="s">
        <v>150</v>
      </c>
      <c r="C1" s="307"/>
      <c r="D1" s="307"/>
      <c r="E1" s="307"/>
      <c r="F1" s="307"/>
      <c r="G1" s="307"/>
      <c r="H1" s="307"/>
      <c r="I1" s="307"/>
      <c r="J1" s="307"/>
      <c r="K1" s="307"/>
      <c r="L1" s="308"/>
      <c r="M1" s="321" t="s">
        <v>234</v>
      </c>
      <c r="N1" s="322"/>
      <c r="O1" s="323"/>
      <c r="P1" s="66"/>
    </row>
    <row r="2" spans="1:16" ht="16" thickBot="1" x14ac:dyDescent="0.4">
      <c r="A2" s="402"/>
      <c r="B2" s="324" t="s">
        <v>151</v>
      </c>
      <c r="C2" s="325"/>
      <c r="D2" s="325"/>
      <c r="E2" s="325"/>
      <c r="F2" s="325"/>
      <c r="G2" s="325"/>
      <c r="H2" s="325"/>
      <c r="I2" s="325"/>
      <c r="J2" s="325"/>
      <c r="K2" s="325"/>
      <c r="L2" s="326"/>
      <c r="M2" s="321" t="s">
        <v>235</v>
      </c>
      <c r="N2" s="322"/>
      <c r="O2" s="323"/>
      <c r="P2" s="66"/>
    </row>
    <row r="3" spans="1:16" ht="16" thickBot="1" x14ac:dyDescent="0.4">
      <c r="A3" s="402"/>
      <c r="B3" s="324" t="s">
        <v>0</v>
      </c>
      <c r="C3" s="325"/>
      <c r="D3" s="325"/>
      <c r="E3" s="325"/>
      <c r="F3" s="325"/>
      <c r="G3" s="325"/>
      <c r="H3" s="325"/>
      <c r="I3" s="325"/>
      <c r="J3" s="325"/>
      <c r="K3" s="325"/>
      <c r="L3" s="326"/>
      <c r="M3" s="321" t="s">
        <v>236</v>
      </c>
      <c r="N3" s="322"/>
      <c r="O3" s="323"/>
      <c r="P3" s="66"/>
    </row>
    <row r="4" spans="1:16" ht="16" thickBot="1" x14ac:dyDescent="0.4">
      <c r="A4" s="403"/>
      <c r="B4" s="309" t="s">
        <v>152</v>
      </c>
      <c r="C4" s="310"/>
      <c r="D4" s="310"/>
      <c r="E4" s="310"/>
      <c r="F4" s="310"/>
      <c r="G4" s="310"/>
      <c r="H4" s="310"/>
      <c r="I4" s="310"/>
      <c r="J4" s="310"/>
      <c r="K4" s="310"/>
      <c r="L4" s="311"/>
      <c r="M4" s="321" t="s">
        <v>237</v>
      </c>
      <c r="N4" s="322"/>
      <c r="O4" s="323"/>
      <c r="P4" s="66"/>
    </row>
    <row r="5" spans="1:16" ht="16" thickBot="1" x14ac:dyDescent="0.4">
      <c r="A5" s="67"/>
      <c r="B5" s="68"/>
      <c r="C5" s="68"/>
      <c r="D5" s="68"/>
      <c r="E5" s="68"/>
      <c r="F5" s="68"/>
      <c r="G5" s="68"/>
      <c r="H5" s="68"/>
      <c r="I5" s="68"/>
      <c r="J5" s="68"/>
      <c r="K5" s="68"/>
      <c r="L5" s="68"/>
      <c r="M5" s="69"/>
      <c r="N5" s="69"/>
      <c r="O5" s="69"/>
      <c r="P5" s="66"/>
    </row>
    <row r="6" spans="1:16" ht="28.5" thickBot="1" x14ac:dyDescent="0.4">
      <c r="A6" s="40" t="s">
        <v>154</v>
      </c>
      <c r="B6" s="411" t="s">
        <v>241</v>
      </c>
      <c r="C6" s="412"/>
      <c r="D6" s="412"/>
      <c r="E6" s="412"/>
      <c r="F6" s="412"/>
      <c r="G6" s="412"/>
      <c r="H6" s="412"/>
      <c r="I6" s="412"/>
      <c r="J6" s="412"/>
      <c r="K6" s="413"/>
      <c r="L6" s="103" t="s">
        <v>155</v>
      </c>
      <c r="M6" s="414">
        <v>2024110010311</v>
      </c>
      <c r="N6" s="415"/>
      <c r="O6" s="416"/>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299" t="s">
        <v>6</v>
      </c>
      <c r="B8" s="103" t="s">
        <v>156</v>
      </c>
      <c r="C8" s="223"/>
      <c r="D8" s="103" t="s">
        <v>157</v>
      </c>
      <c r="E8" s="223"/>
      <c r="F8" s="103" t="s">
        <v>158</v>
      </c>
      <c r="G8" s="86"/>
      <c r="H8" s="103" t="s">
        <v>159</v>
      </c>
      <c r="I8" s="88" t="s">
        <v>261</v>
      </c>
      <c r="J8" s="390" t="s">
        <v>8</v>
      </c>
      <c r="K8" s="301"/>
      <c r="L8" s="102" t="s">
        <v>160</v>
      </c>
      <c r="M8" s="302"/>
      <c r="N8" s="302"/>
      <c r="O8" s="302"/>
      <c r="P8" s="66"/>
    </row>
    <row r="9" spans="1:16" ht="18.5" thickBot="1" x14ac:dyDescent="0.45">
      <c r="A9" s="299"/>
      <c r="B9" s="104" t="s">
        <v>161</v>
      </c>
      <c r="C9" s="89"/>
      <c r="D9" s="103" t="s">
        <v>162</v>
      </c>
      <c r="E9" s="90"/>
      <c r="F9" s="103" t="s">
        <v>163</v>
      </c>
      <c r="G9" s="90"/>
      <c r="H9" s="103" t="s">
        <v>164</v>
      </c>
      <c r="I9" s="88"/>
      <c r="J9" s="390"/>
      <c r="K9" s="301"/>
      <c r="L9" s="102" t="s">
        <v>165</v>
      </c>
      <c r="M9" s="302"/>
      <c r="N9" s="302"/>
      <c r="O9" s="302"/>
      <c r="P9" s="66"/>
    </row>
    <row r="10" spans="1:16" ht="18.5" thickBot="1" x14ac:dyDescent="0.45">
      <c r="A10" s="299"/>
      <c r="B10" s="103" t="s">
        <v>166</v>
      </c>
      <c r="C10" s="86"/>
      <c r="D10" s="103" t="s">
        <v>167</v>
      </c>
      <c r="E10" s="90"/>
      <c r="F10" s="103" t="s">
        <v>168</v>
      </c>
      <c r="G10" s="90"/>
      <c r="H10" s="103" t="s">
        <v>169</v>
      </c>
      <c r="I10" s="88"/>
      <c r="J10" s="390"/>
      <c r="K10" s="301"/>
      <c r="L10" s="102" t="s">
        <v>170</v>
      </c>
      <c r="M10" s="302" t="s">
        <v>261</v>
      </c>
      <c r="N10" s="302"/>
      <c r="O10" s="302"/>
      <c r="P10" s="66"/>
    </row>
    <row r="11" spans="1:16" ht="15" thickBot="1" x14ac:dyDescent="0.4">
      <c r="A11" s="4"/>
      <c r="B11" s="5"/>
      <c r="C11" s="5"/>
      <c r="D11" s="7"/>
      <c r="E11" s="6"/>
      <c r="F11" s="6"/>
      <c r="G11" s="130"/>
      <c r="H11" s="130"/>
      <c r="I11" s="8"/>
      <c r="J11" s="8"/>
      <c r="K11" s="5"/>
      <c r="L11" s="5"/>
      <c r="M11" s="5"/>
      <c r="N11" s="5"/>
      <c r="O11" s="5"/>
      <c r="P11" s="1"/>
    </row>
    <row r="12" spans="1:16" s="176" customFormat="1" x14ac:dyDescent="0.35">
      <c r="A12" s="408" t="s">
        <v>171</v>
      </c>
      <c r="B12" s="454" t="s">
        <v>247</v>
      </c>
      <c r="C12" s="455"/>
      <c r="D12" s="455"/>
      <c r="E12" s="455"/>
      <c r="F12" s="455"/>
      <c r="G12" s="455"/>
      <c r="H12" s="455"/>
      <c r="I12" s="455"/>
      <c r="J12" s="455"/>
      <c r="K12" s="455"/>
      <c r="L12" s="455"/>
      <c r="M12" s="455"/>
      <c r="N12" s="455"/>
      <c r="O12" s="456"/>
      <c r="P12" s="175"/>
    </row>
    <row r="13" spans="1:16" s="176" customFormat="1" x14ac:dyDescent="0.35">
      <c r="A13" s="409"/>
      <c r="B13" s="457"/>
      <c r="C13" s="458"/>
      <c r="D13" s="458"/>
      <c r="E13" s="458"/>
      <c r="F13" s="458"/>
      <c r="G13" s="458"/>
      <c r="H13" s="458"/>
      <c r="I13" s="458"/>
      <c r="J13" s="458"/>
      <c r="K13" s="458"/>
      <c r="L13" s="458"/>
      <c r="M13" s="458"/>
      <c r="N13" s="458"/>
      <c r="O13" s="459"/>
      <c r="P13" s="175"/>
    </row>
    <row r="14" spans="1:16" s="176" customFormat="1" ht="15" thickBot="1" x14ac:dyDescent="0.4">
      <c r="A14" s="410"/>
      <c r="B14" s="460"/>
      <c r="C14" s="461"/>
      <c r="D14" s="461"/>
      <c r="E14" s="461"/>
      <c r="F14" s="461"/>
      <c r="G14" s="461"/>
      <c r="H14" s="461"/>
      <c r="I14" s="461"/>
      <c r="J14" s="461"/>
      <c r="K14" s="461"/>
      <c r="L14" s="461"/>
      <c r="M14" s="461"/>
      <c r="N14" s="461"/>
      <c r="O14" s="462"/>
      <c r="P14" s="175"/>
    </row>
    <row r="15" spans="1:16" s="176" customFormat="1" ht="15" thickBot="1" x14ac:dyDescent="0.4">
      <c r="A15" s="177"/>
      <c r="B15" s="178"/>
      <c r="C15" s="179"/>
      <c r="D15" s="179"/>
      <c r="E15" s="179"/>
      <c r="F15" s="179"/>
      <c r="G15" s="164"/>
      <c r="H15" s="164"/>
      <c r="I15" s="164"/>
      <c r="J15" s="164"/>
      <c r="K15" s="164"/>
      <c r="L15" s="180"/>
      <c r="M15" s="180"/>
      <c r="N15" s="180"/>
      <c r="O15" s="180"/>
      <c r="P15" s="175"/>
    </row>
    <row r="16" spans="1:16" s="176" customFormat="1" ht="28" customHeight="1" thickBot="1" x14ac:dyDescent="0.4">
      <c r="A16" s="163" t="s">
        <v>13</v>
      </c>
      <c r="B16" s="463" t="s">
        <v>243</v>
      </c>
      <c r="C16" s="463"/>
      <c r="D16" s="463"/>
      <c r="E16" s="463"/>
      <c r="F16" s="463"/>
      <c r="G16" s="299" t="s">
        <v>15</v>
      </c>
      <c r="H16" s="299"/>
      <c r="I16" s="463" t="s">
        <v>248</v>
      </c>
      <c r="J16" s="463"/>
      <c r="K16" s="463"/>
      <c r="L16" s="463"/>
      <c r="M16" s="463"/>
      <c r="N16" s="463"/>
      <c r="O16" s="463"/>
      <c r="P16" s="181"/>
    </row>
    <row r="17" spans="1:16" s="176" customFormat="1" ht="15" thickBot="1" x14ac:dyDescent="0.4">
      <c r="A17" s="177"/>
      <c r="B17" s="164"/>
      <c r="C17" s="179"/>
      <c r="D17" s="179"/>
      <c r="E17" s="179"/>
      <c r="F17" s="179"/>
      <c r="G17" s="164"/>
      <c r="H17" s="164"/>
      <c r="I17" s="164"/>
      <c r="J17" s="164"/>
      <c r="K17" s="164"/>
      <c r="L17" s="180"/>
      <c r="M17" s="180"/>
      <c r="N17" s="180"/>
      <c r="O17" s="180"/>
      <c r="P17" s="175"/>
    </row>
    <row r="18" spans="1:16" s="176" customFormat="1" ht="81.75" customHeight="1" thickBot="1" x14ac:dyDescent="0.4">
      <c r="A18" s="163" t="s">
        <v>17</v>
      </c>
      <c r="B18" s="464" t="s">
        <v>244</v>
      </c>
      <c r="C18" s="464"/>
      <c r="D18" s="464"/>
      <c r="E18" s="464"/>
      <c r="F18" s="163" t="s">
        <v>19</v>
      </c>
      <c r="G18" s="465" t="s">
        <v>246</v>
      </c>
      <c r="H18" s="465"/>
      <c r="I18" s="465"/>
      <c r="J18" s="163" t="s">
        <v>21</v>
      </c>
      <c r="K18" s="463" t="s">
        <v>272</v>
      </c>
      <c r="L18" s="463"/>
      <c r="M18" s="463"/>
      <c r="N18" s="463"/>
      <c r="O18" s="463"/>
      <c r="P18" s="175"/>
    </row>
    <row r="19" spans="1:16" x14ac:dyDescent="0.35">
      <c r="A19" s="3"/>
      <c r="B19" s="2"/>
      <c r="C19" s="407"/>
      <c r="D19" s="407"/>
      <c r="E19" s="407"/>
      <c r="F19" s="407"/>
      <c r="G19" s="407"/>
      <c r="H19" s="407"/>
      <c r="I19" s="407"/>
      <c r="J19" s="407"/>
      <c r="K19" s="407"/>
      <c r="L19" s="407"/>
      <c r="M19" s="407"/>
      <c r="N19" s="407"/>
      <c r="O19" s="407"/>
      <c r="P19" s="1"/>
    </row>
    <row r="20" spans="1:16" ht="15" thickBot="1" x14ac:dyDescent="0.4">
      <c r="A20" s="63"/>
      <c r="B20" s="64"/>
      <c r="C20" s="64"/>
      <c r="D20" s="64"/>
      <c r="E20" s="64"/>
      <c r="F20" s="64"/>
      <c r="G20" s="64"/>
      <c r="H20" s="64"/>
      <c r="I20" s="64"/>
      <c r="J20" s="64"/>
      <c r="K20" s="64"/>
      <c r="L20" s="64"/>
      <c r="M20" s="64"/>
      <c r="N20" s="64"/>
      <c r="O20" s="64"/>
      <c r="P20" s="1"/>
    </row>
    <row r="21" spans="1:16" ht="15" thickBot="1" x14ac:dyDescent="0.4">
      <c r="A21" s="388" t="s">
        <v>23</v>
      </c>
      <c r="B21" s="389"/>
      <c r="C21" s="389"/>
      <c r="D21" s="389"/>
      <c r="E21" s="389"/>
      <c r="F21" s="389"/>
      <c r="G21" s="389"/>
      <c r="H21" s="389"/>
      <c r="I21" s="389"/>
      <c r="J21" s="389"/>
      <c r="K21" s="389"/>
      <c r="L21" s="389"/>
      <c r="M21" s="389"/>
      <c r="N21" s="389"/>
      <c r="O21" s="390"/>
      <c r="P21" s="1"/>
    </row>
    <row r="22" spans="1:16" ht="15" thickBot="1" x14ac:dyDescent="0.4">
      <c r="A22" s="388" t="s">
        <v>172</v>
      </c>
      <c r="B22" s="389"/>
      <c r="C22" s="389"/>
      <c r="D22" s="389"/>
      <c r="E22" s="389"/>
      <c r="F22" s="389"/>
      <c r="G22" s="389"/>
      <c r="H22" s="389"/>
      <c r="I22" s="389"/>
      <c r="J22" s="389"/>
      <c r="K22" s="389"/>
      <c r="L22" s="389"/>
      <c r="M22" s="389"/>
      <c r="N22" s="389"/>
      <c r="O22" s="390"/>
      <c r="P22" s="1"/>
    </row>
    <row r="23" spans="1:16"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35">
      <c r="A24" s="16" t="s">
        <v>24</v>
      </c>
      <c r="B24" s="133">
        <v>204162000</v>
      </c>
      <c r="C24" s="133"/>
      <c r="D24" s="133"/>
      <c r="E24" s="133"/>
      <c r="F24" s="133"/>
      <c r="G24" s="133"/>
      <c r="H24" s="133"/>
      <c r="I24" s="133"/>
      <c r="J24" s="133"/>
      <c r="K24" s="133"/>
      <c r="L24" s="133"/>
      <c r="M24" s="133"/>
      <c r="N24" s="266">
        <f>SUM(B24:M24)</f>
        <v>204162000</v>
      </c>
      <c r="O24" s="214">
        <v>1</v>
      </c>
      <c r="P24" s="1"/>
    </row>
    <row r="25" spans="1:16" ht="33" customHeight="1" x14ac:dyDescent="0.35">
      <c r="A25" s="16" t="s">
        <v>26</v>
      </c>
      <c r="B25" s="131">
        <v>175863997</v>
      </c>
      <c r="C25" s="131">
        <f>175863997-B25</f>
        <v>0</v>
      </c>
      <c r="D25" s="133">
        <f>175863993-B25-C25</f>
        <v>-4</v>
      </c>
      <c r="E25" s="586">
        <f>182147918-B25-C25-D25</f>
        <v>6283925</v>
      </c>
      <c r="F25" s="133"/>
      <c r="G25" s="133"/>
      <c r="H25" s="133"/>
      <c r="I25" s="133"/>
      <c r="J25" s="133"/>
      <c r="K25" s="133"/>
      <c r="L25" s="133"/>
      <c r="M25" s="133"/>
      <c r="N25" s="266">
        <f t="shared" ref="N25:N29" si="0">SUM(B25:M25)</f>
        <v>182147918</v>
      </c>
      <c r="O25" s="215">
        <f>N25/N24</f>
        <v>0.89217346029133726</v>
      </c>
      <c r="P25" s="1"/>
    </row>
    <row r="26" spans="1:16" ht="33" customHeight="1" x14ac:dyDescent="0.35">
      <c r="A26" s="16" t="s">
        <v>28</v>
      </c>
      <c r="B26" s="132">
        <v>0</v>
      </c>
      <c r="C26" s="133">
        <f>1352527-B26</f>
        <v>1352527</v>
      </c>
      <c r="D26" s="133">
        <f>19639155-B26-C26</f>
        <v>18286628</v>
      </c>
      <c r="E26" s="586">
        <f>36005118-B26-C26-D26</f>
        <v>16365963</v>
      </c>
      <c r="F26" s="134"/>
      <c r="G26" s="134"/>
      <c r="H26" s="134"/>
      <c r="I26" s="134"/>
      <c r="J26" s="134"/>
      <c r="K26" s="134"/>
      <c r="L26" s="134"/>
      <c r="M26" s="134"/>
      <c r="N26" s="266">
        <f t="shared" si="0"/>
        <v>36005118</v>
      </c>
      <c r="O26" s="215">
        <f>N26/N24</f>
        <v>0.17635562935316074</v>
      </c>
      <c r="P26" s="1"/>
    </row>
    <row r="27" spans="1:16" ht="33" customHeight="1" x14ac:dyDescent="0.35">
      <c r="A27" s="16" t="s">
        <v>175</v>
      </c>
      <c r="B27" s="133">
        <v>13536000</v>
      </c>
      <c r="C27" s="133">
        <v>6192682</v>
      </c>
      <c r="D27" s="133">
        <v>7000000</v>
      </c>
      <c r="E27" s="133">
        <v>10000000</v>
      </c>
      <c r="F27" s="133"/>
      <c r="G27" s="133"/>
      <c r="H27" s="133"/>
      <c r="I27" s="133"/>
      <c r="J27" s="133"/>
      <c r="K27" s="133"/>
      <c r="L27" s="133"/>
      <c r="M27" s="133"/>
      <c r="N27" s="266">
        <f t="shared" si="0"/>
        <v>36728682</v>
      </c>
      <c r="O27" s="215">
        <v>1</v>
      </c>
      <c r="P27" s="1"/>
    </row>
    <row r="28" spans="1:16" ht="33" customHeight="1" x14ac:dyDescent="0.35">
      <c r="A28" s="16" t="s">
        <v>176</v>
      </c>
      <c r="B28" s="134">
        <v>0</v>
      </c>
      <c r="C28" s="134"/>
      <c r="D28" s="134"/>
      <c r="E28" s="134"/>
      <c r="F28" s="134"/>
      <c r="G28" s="134"/>
      <c r="H28" s="134"/>
      <c r="I28" s="134"/>
      <c r="J28" s="134"/>
      <c r="K28" s="134"/>
      <c r="L28" s="134"/>
      <c r="M28" s="134"/>
      <c r="N28" s="266">
        <f t="shared" si="0"/>
        <v>0</v>
      </c>
      <c r="O28" s="215">
        <f>N28/N27</f>
        <v>0</v>
      </c>
      <c r="P28" s="1"/>
    </row>
    <row r="29" spans="1:16" ht="33" customHeight="1" thickBot="1" x14ac:dyDescent="0.4">
      <c r="A29" s="19" t="s">
        <v>34</v>
      </c>
      <c r="B29" s="133">
        <v>10670000</v>
      </c>
      <c r="C29" s="133">
        <f>10670000-B29</f>
        <v>0</v>
      </c>
      <c r="D29" s="133">
        <f>25020897-B29-C29</f>
        <v>14350897</v>
      </c>
      <c r="E29" s="135">
        <f>27864494-B29-C29-D29</f>
        <v>2843597</v>
      </c>
      <c r="F29" s="135"/>
      <c r="G29" s="135"/>
      <c r="H29" s="135"/>
      <c r="I29" s="135"/>
      <c r="J29" s="135"/>
      <c r="K29" s="135"/>
      <c r="L29" s="135"/>
      <c r="M29" s="135"/>
      <c r="N29" s="267">
        <f t="shared" si="0"/>
        <v>27864494</v>
      </c>
      <c r="O29" s="216">
        <f>N29/N27</f>
        <v>0.75865760715290576</v>
      </c>
      <c r="P29" s="1"/>
    </row>
    <row r="30" spans="1:16" x14ac:dyDescent="0.35">
      <c r="A30" s="21"/>
      <c r="B30" s="21"/>
      <c r="C30" s="21"/>
      <c r="D30" s="21"/>
      <c r="E30" s="21"/>
      <c r="F30" s="21"/>
      <c r="G30" s="21"/>
      <c r="H30" s="21"/>
      <c r="I30" s="21"/>
      <c r="J30" s="21"/>
      <c r="K30" s="21"/>
      <c r="L30" s="21"/>
      <c r="M30" s="21"/>
      <c r="N30" s="21"/>
      <c r="O30" s="21"/>
      <c r="P30" s="21"/>
    </row>
    <row r="31" spans="1:16" x14ac:dyDescent="0.35">
      <c r="A31" s="21"/>
      <c r="B31" s="21"/>
      <c r="C31" s="21"/>
      <c r="D31" s="21"/>
      <c r="E31" s="21"/>
      <c r="F31" s="21"/>
      <c r="G31" s="21"/>
      <c r="H31" s="21"/>
      <c r="I31" s="21"/>
      <c r="J31" s="21"/>
      <c r="K31" s="21"/>
      <c r="L31" s="21"/>
      <c r="M31" s="21"/>
      <c r="N31" s="21"/>
      <c r="O31" s="21"/>
      <c r="P31" s="21"/>
    </row>
    <row r="32" spans="1:16" ht="15" thickBot="1" x14ac:dyDescent="0.4">
      <c r="A32" s="1"/>
      <c r="B32" s="1"/>
      <c r="C32" s="1"/>
      <c r="D32" s="1"/>
      <c r="E32" s="1"/>
      <c r="F32" s="1"/>
      <c r="G32" s="1"/>
      <c r="H32" s="1"/>
      <c r="I32" s="1"/>
      <c r="J32" s="1"/>
      <c r="K32" s="1"/>
      <c r="L32" s="1"/>
      <c r="M32" s="1"/>
      <c r="N32" s="1"/>
      <c r="O32" s="1"/>
      <c r="P32" s="1"/>
    </row>
    <row r="33" spans="1:16" ht="18.5" thickBot="1" x14ac:dyDescent="0.4">
      <c r="A33" s="365" t="s">
        <v>177</v>
      </c>
      <c r="B33" s="366"/>
      <c r="C33" s="366"/>
      <c r="D33" s="366"/>
      <c r="E33" s="366"/>
      <c r="F33" s="366"/>
      <c r="G33" s="366"/>
      <c r="H33" s="366"/>
      <c r="I33" s="367"/>
      <c r="J33" s="26"/>
      <c r="K33" s="1"/>
      <c r="L33" s="1"/>
      <c r="M33" s="1"/>
      <c r="N33" s="1"/>
      <c r="O33" s="1"/>
      <c r="P33" s="1"/>
    </row>
    <row r="34" spans="1:16" ht="33.5" thickBot="1" x14ac:dyDescent="0.4">
      <c r="A34" s="30" t="s">
        <v>178</v>
      </c>
      <c r="B34" s="447" t="str">
        <f>+B12</f>
        <v xml:space="preserve"> Implementar 1 Estrategia Distrital de Cuidado Menstrual, con enfoque diferencial</v>
      </c>
      <c r="C34" s="448"/>
      <c r="D34" s="448"/>
      <c r="E34" s="448"/>
      <c r="F34" s="448"/>
      <c r="G34" s="448"/>
      <c r="H34" s="448"/>
      <c r="I34" s="449"/>
      <c r="J34" s="24"/>
      <c r="K34" s="1"/>
      <c r="L34" s="1"/>
      <c r="M34" s="116"/>
      <c r="N34" s="1"/>
      <c r="O34" s="1"/>
      <c r="P34" s="1"/>
    </row>
    <row r="35" spans="1:16" ht="18.75" customHeight="1" thickBot="1" x14ac:dyDescent="0.4">
      <c r="A35" s="378" t="s">
        <v>38</v>
      </c>
      <c r="B35" s="72">
        <v>2024</v>
      </c>
      <c r="C35" s="72">
        <v>2025</v>
      </c>
      <c r="D35" s="72">
        <v>2026</v>
      </c>
      <c r="E35" s="72">
        <v>2027</v>
      </c>
      <c r="F35" s="72" t="s">
        <v>179</v>
      </c>
      <c r="G35" s="380" t="s">
        <v>40</v>
      </c>
      <c r="H35" s="450" t="s">
        <v>274</v>
      </c>
      <c r="I35" s="451"/>
      <c r="J35" s="24"/>
      <c r="K35" s="1"/>
      <c r="L35" s="1"/>
      <c r="M35" s="116"/>
      <c r="N35" s="1"/>
      <c r="O35" s="1"/>
      <c r="P35" s="1"/>
    </row>
    <row r="36" spans="1:16" ht="17" thickBot="1" x14ac:dyDescent="0.4">
      <c r="A36" s="379"/>
      <c r="B36" s="111">
        <v>1</v>
      </c>
      <c r="C36" s="111">
        <v>1</v>
      </c>
      <c r="D36" s="111">
        <v>1</v>
      </c>
      <c r="E36" s="111">
        <v>1</v>
      </c>
      <c r="F36" s="112">
        <v>1</v>
      </c>
      <c r="G36" s="380"/>
      <c r="H36" s="452"/>
      <c r="I36" s="453"/>
      <c r="J36" s="24"/>
      <c r="K36" s="1"/>
      <c r="L36" s="1"/>
      <c r="M36" s="116"/>
      <c r="N36" s="1"/>
      <c r="O36" s="1"/>
      <c r="P36" s="1"/>
    </row>
    <row r="37" spans="1:16" ht="33.5" thickBot="1" x14ac:dyDescent="0.4">
      <c r="A37" s="31" t="s">
        <v>42</v>
      </c>
      <c r="B37" s="371">
        <v>0.2</v>
      </c>
      <c r="C37" s="372"/>
      <c r="D37" s="375" t="s">
        <v>180</v>
      </c>
      <c r="E37" s="376"/>
      <c r="F37" s="376"/>
      <c r="G37" s="376"/>
      <c r="H37" s="376"/>
      <c r="I37" s="377"/>
      <c r="J37" s="1"/>
      <c r="K37" s="1"/>
      <c r="L37" s="1"/>
      <c r="M37" s="1"/>
      <c r="N37" s="1"/>
      <c r="O37" s="1"/>
      <c r="P37" s="1"/>
    </row>
    <row r="38" spans="1:16" ht="66" x14ac:dyDescent="0.35">
      <c r="A38" s="385" t="s">
        <v>181</v>
      </c>
      <c r="B38" s="193" t="s">
        <v>182</v>
      </c>
      <c r="C38" s="193" t="s">
        <v>86</v>
      </c>
      <c r="D38" s="373" t="s">
        <v>88</v>
      </c>
      <c r="E38" s="373"/>
      <c r="F38" s="373" t="s">
        <v>90</v>
      </c>
      <c r="G38" s="373"/>
      <c r="H38" s="193" t="s">
        <v>92</v>
      </c>
      <c r="I38" s="194" t="s">
        <v>93</v>
      </c>
      <c r="J38" s="25"/>
      <c r="K38" s="25"/>
      <c r="L38" s="25"/>
      <c r="M38" s="118"/>
      <c r="N38" s="25"/>
      <c r="O38" s="25"/>
      <c r="P38" s="25"/>
    </row>
    <row r="39" spans="1:16" ht="242" customHeight="1" x14ac:dyDescent="0.35">
      <c r="A39" s="363"/>
      <c r="B39" s="195">
        <v>1</v>
      </c>
      <c r="C39" s="168">
        <v>1</v>
      </c>
      <c r="D39" s="428" t="s">
        <v>301</v>
      </c>
      <c r="E39" s="428"/>
      <c r="F39" s="428" t="s">
        <v>302</v>
      </c>
      <c r="G39" s="428"/>
      <c r="H39" s="225" t="s">
        <v>299</v>
      </c>
      <c r="I39" s="226" t="s">
        <v>298</v>
      </c>
      <c r="J39" s="1"/>
      <c r="K39" s="1"/>
      <c r="L39" s="1"/>
      <c r="M39" s="116"/>
      <c r="N39" s="1"/>
      <c r="O39" s="1"/>
      <c r="P39" s="1"/>
    </row>
    <row r="40" spans="1:16" ht="66" x14ac:dyDescent="0.35">
      <c r="A40" s="363" t="s">
        <v>183</v>
      </c>
      <c r="B40" s="197" t="s">
        <v>182</v>
      </c>
      <c r="C40" s="197" t="s">
        <v>86</v>
      </c>
      <c r="D40" s="355" t="s">
        <v>88</v>
      </c>
      <c r="E40" s="355"/>
      <c r="F40" s="355" t="s">
        <v>90</v>
      </c>
      <c r="G40" s="355"/>
      <c r="H40" s="197" t="s">
        <v>92</v>
      </c>
      <c r="I40" s="198" t="s">
        <v>93</v>
      </c>
      <c r="J40" s="25"/>
      <c r="K40" s="25"/>
      <c r="L40" s="25"/>
      <c r="M40" s="25"/>
      <c r="N40" s="25"/>
      <c r="O40" s="25"/>
      <c r="P40" s="25"/>
    </row>
    <row r="41" spans="1:16" s="188" customFormat="1" ht="290" customHeight="1" x14ac:dyDescent="0.35">
      <c r="A41" s="363"/>
      <c r="B41" s="236">
        <v>1</v>
      </c>
      <c r="C41" s="196">
        <v>1</v>
      </c>
      <c r="D41" s="374" t="s">
        <v>376</v>
      </c>
      <c r="E41" s="374"/>
      <c r="F41" s="428" t="s">
        <v>375</v>
      </c>
      <c r="G41" s="428"/>
      <c r="H41" s="225" t="s">
        <v>299</v>
      </c>
      <c r="I41" s="226" t="s">
        <v>298</v>
      </c>
      <c r="J41" s="187"/>
      <c r="K41" s="187"/>
      <c r="L41" s="187"/>
      <c r="M41" s="187"/>
      <c r="N41" s="187"/>
      <c r="O41" s="187"/>
      <c r="P41" s="187"/>
    </row>
    <row r="42" spans="1:16" ht="66" x14ac:dyDescent="0.35">
      <c r="A42" s="363" t="s">
        <v>184</v>
      </c>
      <c r="B42" s="197" t="s">
        <v>182</v>
      </c>
      <c r="C42" s="197" t="s">
        <v>86</v>
      </c>
      <c r="D42" s="355" t="s">
        <v>88</v>
      </c>
      <c r="E42" s="355"/>
      <c r="F42" s="355" t="s">
        <v>90</v>
      </c>
      <c r="G42" s="355"/>
      <c r="H42" s="197" t="s">
        <v>92</v>
      </c>
      <c r="I42" s="198" t="s">
        <v>93</v>
      </c>
      <c r="J42" s="25"/>
      <c r="K42" s="25"/>
      <c r="L42" s="25"/>
      <c r="M42" s="25"/>
      <c r="N42" s="25"/>
      <c r="O42" s="25"/>
      <c r="P42" s="25"/>
    </row>
    <row r="43" spans="1:16" ht="409" customHeight="1" x14ac:dyDescent="0.35">
      <c r="A43" s="363"/>
      <c r="B43" s="195">
        <v>1</v>
      </c>
      <c r="C43" s="238">
        <v>1</v>
      </c>
      <c r="D43" s="276" t="s">
        <v>389</v>
      </c>
      <c r="E43" s="276"/>
      <c r="F43" s="275" t="s">
        <v>390</v>
      </c>
      <c r="G43" s="275"/>
      <c r="H43" s="248" t="s">
        <v>299</v>
      </c>
      <c r="I43" s="249" t="s">
        <v>298</v>
      </c>
      <c r="J43" s="1"/>
      <c r="K43" s="1"/>
      <c r="L43" s="1"/>
      <c r="M43" s="1"/>
      <c r="N43" s="1"/>
      <c r="O43" s="1"/>
      <c r="P43" s="1"/>
    </row>
    <row r="44" spans="1:16" ht="66" x14ac:dyDescent="0.35">
      <c r="A44" s="363" t="s">
        <v>185</v>
      </c>
      <c r="B44" s="197" t="s">
        <v>182</v>
      </c>
      <c r="C44" s="197" t="s">
        <v>86</v>
      </c>
      <c r="D44" s="355" t="s">
        <v>88</v>
      </c>
      <c r="E44" s="355"/>
      <c r="F44" s="355" t="s">
        <v>90</v>
      </c>
      <c r="G44" s="355"/>
      <c r="H44" s="197" t="s">
        <v>92</v>
      </c>
      <c r="I44" s="198" t="s">
        <v>93</v>
      </c>
      <c r="J44" s="25"/>
      <c r="K44" s="25"/>
      <c r="L44" s="25"/>
      <c r="M44" s="25"/>
      <c r="N44" s="25"/>
      <c r="O44" s="25"/>
      <c r="P44" s="25"/>
    </row>
    <row r="45" spans="1:16" ht="409" customHeight="1" x14ac:dyDescent="0.35">
      <c r="A45" s="363"/>
      <c r="B45" s="195">
        <v>1</v>
      </c>
      <c r="C45" s="168">
        <v>1</v>
      </c>
      <c r="D45" s="428" t="s">
        <v>459</v>
      </c>
      <c r="E45" s="428"/>
      <c r="F45" s="428" t="s">
        <v>460</v>
      </c>
      <c r="G45" s="428"/>
      <c r="H45" s="248" t="s">
        <v>299</v>
      </c>
      <c r="I45" s="249" t="s">
        <v>298</v>
      </c>
      <c r="J45" s="1"/>
      <c r="K45" s="1"/>
      <c r="L45" s="1"/>
      <c r="M45" s="1"/>
      <c r="N45" s="1"/>
      <c r="O45" s="1"/>
      <c r="P45" s="1"/>
    </row>
    <row r="46" spans="1:16" ht="66" x14ac:dyDescent="0.35">
      <c r="A46" s="363" t="s">
        <v>186</v>
      </c>
      <c r="B46" s="197" t="s">
        <v>182</v>
      </c>
      <c r="C46" s="197" t="s">
        <v>86</v>
      </c>
      <c r="D46" s="355" t="s">
        <v>88</v>
      </c>
      <c r="E46" s="355"/>
      <c r="F46" s="355" t="s">
        <v>90</v>
      </c>
      <c r="G46" s="355"/>
      <c r="H46" s="197" t="s">
        <v>92</v>
      </c>
      <c r="I46" s="198" t="s">
        <v>93</v>
      </c>
      <c r="J46" s="25"/>
      <c r="K46" s="25"/>
      <c r="L46" s="25"/>
      <c r="M46" s="25"/>
      <c r="N46" s="25"/>
      <c r="O46" s="25"/>
      <c r="P46" s="25"/>
    </row>
    <row r="47" spans="1:16" ht="16.5" x14ac:dyDescent="0.35">
      <c r="A47" s="363"/>
      <c r="B47" s="195">
        <v>1</v>
      </c>
      <c r="C47" s="168"/>
      <c r="D47" s="356"/>
      <c r="E47" s="356"/>
      <c r="F47" s="356"/>
      <c r="G47" s="356"/>
      <c r="H47" s="168"/>
      <c r="I47" s="199"/>
      <c r="J47" s="1"/>
      <c r="K47" s="1"/>
      <c r="L47" s="1"/>
      <c r="M47" s="1"/>
      <c r="N47" s="1"/>
      <c r="O47" s="1"/>
      <c r="P47" s="1"/>
    </row>
    <row r="48" spans="1:16" ht="66" x14ac:dyDescent="0.35">
      <c r="A48" s="363" t="s">
        <v>187</v>
      </c>
      <c r="B48" s="197" t="s">
        <v>182</v>
      </c>
      <c r="C48" s="197" t="s">
        <v>86</v>
      </c>
      <c r="D48" s="355" t="s">
        <v>88</v>
      </c>
      <c r="E48" s="355"/>
      <c r="F48" s="355" t="s">
        <v>90</v>
      </c>
      <c r="G48" s="355"/>
      <c r="H48" s="197" t="s">
        <v>92</v>
      </c>
      <c r="I48" s="198" t="s">
        <v>93</v>
      </c>
      <c r="J48" s="25"/>
      <c r="K48" s="25"/>
      <c r="L48" s="25"/>
      <c r="M48" s="25"/>
      <c r="N48" s="25"/>
      <c r="O48" s="25"/>
      <c r="P48" s="25"/>
    </row>
    <row r="49" spans="1:16" ht="16.5" x14ac:dyDescent="0.35">
      <c r="A49" s="363"/>
      <c r="B49" s="195">
        <v>1</v>
      </c>
      <c r="C49" s="168"/>
      <c r="D49" s="356"/>
      <c r="E49" s="356"/>
      <c r="F49" s="356"/>
      <c r="G49" s="356"/>
      <c r="H49" s="168"/>
      <c r="I49" s="199"/>
      <c r="J49" s="1"/>
      <c r="K49" s="1"/>
      <c r="L49" s="1"/>
      <c r="M49" s="1"/>
      <c r="N49" s="1"/>
      <c r="O49" s="1"/>
      <c r="P49" s="1"/>
    </row>
    <row r="50" spans="1:16" ht="66" x14ac:dyDescent="0.35">
      <c r="A50" s="363" t="s">
        <v>188</v>
      </c>
      <c r="B50" s="197" t="s">
        <v>182</v>
      </c>
      <c r="C50" s="197" t="s">
        <v>86</v>
      </c>
      <c r="D50" s="355" t="s">
        <v>88</v>
      </c>
      <c r="E50" s="355"/>
      <c r="F50" s="355" t="s">
        <v>90</v>
      </c>
      <c r="G50" s="355"/>
      <c r="H50" s="197" t="s">
        <v>92</v>
      </c>
      <c r="I50" s="198" t="s">
        <v>93</v>
      </c>
      <c r="J50" s="1"/>
      <c r="K50" s="1"/>
      <c r="L50" s="1"/>
      <c r="M50" s="1"/>
      <c r="N50" s="1"/>
      <c r="O50" s="1"/>
      <c r="P50" s="1"/>
    </row>
    <row r="51" spans="1:16" ht="16.5" x14ac:dyDescent="0.35">
      <c r="A51" s="363"/>
      <c r="B51" s="195">
        <v>1</v>
      </c>
      <c r="C51" s="168"/>
      <c r="D51" s="356"/>
      <c r="E51" s="356"/>
      <c r="F51" s="356"/>
      <c r="G51" s="356"/>
      <c r="H51" s="168"/>
      <c r="I51" s="199"/>
      <c r="J51" s="1"/>
      <c r="K51" s="1"/>
      <c r="L51" s="1"/>
      <c r="M51" s="1"/>
      <c r="N51" s="1"/>
      <c r="O51" s="1"/>
      <c r="P51" s="1"/>
    </row>
    <row r="52" spans="1:16" ht="66" x14ac:dyDescent="0.35">
      <c r="A52" s="363" t="s">
        <v>189</v>
      </c>
      <c r="B52" s="197" t="s">
        <v>182</v>
      </c>
      <c r="C52" s="197" t="s">
        <v>86</v>
      </c>
      <c r="D52" s="355" t="s">
        <v>88</v>
      </c>
      <c r="E52" s="355"/>
      <c r="F52" s="355" t="s">
        <v>90</v>
      </c>
      <c r="G52" s="355"/>
      <c r="H52" s="197" t="s">
        <v>92</v>
      </c>
      <c r="I52" s="198" t="s">
        <v>93</v>
      </c>
      <c r="J52" s="1"/>
      <c r="K52" s="1"/>
      <c r="L52" s="1"/>
      <c r="M52" s="1"/>
      <c r="N52" s="1"/>
      <c r="O52" s="1"/>
      <c r="P52" s="1"/>
    </row>
    <row r="53" spans="1:16" ht="16.5" x14ac:dyDescent="0.35">
      <c r="A53" s="363"/>
      <c r="B53" s="195">
        <v>1</v>
      </c>
      <c r="C53" s="168"/>
      <c r="D53" s="356"/>
      <c r="E53" s="356"/>
      <c r="F53" s="356"/>
      <c r="G53" s="356"/>
      <c r="H53" s="168"/>
      <c r="I53" s="199"/>
      <c r="J53" s="1"/>
      <c r="K53" s="1"/>
      <c r="L53" s="1"/>
      <c r="M53" s="1"/>
      <c r="N53" s="1"/>
      <c r="O53" s="1"/>
      <c r="P53" s="1"/>
    </row>
    <row r="54" spans="1:16" ht="66" x14ac:dyDescent="0.35">
      <c r="A54" s="363" t="s">
        <v>190</v>
      </c>
      <c r="B54" s="197" t="s">
        <v>182</v>
      </c>
      <c r="C54" s="197" t="s">
        <v>86</v>
      </c>
      <c r="D54" s="355" t="s">
        <v>88</v>
      </c>
      <c r="E54" s="355"/>
      <c r="F54" s="355" t="s">
        <v>90</v>
      </c>
      <c r="G54" s="355"/>
      <c r="H54" s="197" t="s">
        <v>92</v>
      </c>
      <c r="I54" s="198" t="s">
        <v>93</v>
      </c>
      <c r="J54" s="1"/>
      <c r="K54" s="1"/>
      <c r="L54" s="1"/>
      <c r="M54" s="1"/>
      <c r="N54" s="1"/>
      <c r="O54" s="1"/>
      <c r="P54" s="1"/>
    </row>
    <row r="55" spans="1:16" ht="16.5" x14ac:dyDescent="0.35">
      <c r="A55" s="363"/>
      <c r="B55" s="195">
        <v>1</v>
      </c>
      <c r="C55" s="168"/>
      <c r="D55" s="356"/>
      <c r="E55" s="356"/>
      <c r="F55" s="356"/>
      <c r="G55" s="356"/>
      <c r="H55" s="168"/>
      <c r="I55" s="199"/>
      <c r="J55" s="1"/>
      <c r="K55" s="1"/>
      <c r="L55" s="1"/>
      <c r="M55" s="1"/>
      <c r="N55" s="1"/>
      <c r="O55" s="1"/>
      <c r="P55" s="1"/>
    </row>
    <row r="56" spans="1:16" ht="66" x14ac:dyDescent="0.35">
      <c r="A56" s="363" t="s">
        <v>191</v>
      </c>
      <c r="B56" s="197" t="s">
        <v>182</v>
      </c>
      <c r="C56" s="197" t="s">
        <v>86</v>
      </c>
      <c r="D56" s="355" t="s">
        <v>88</v>
      </c>
      <c r="E56" s="355"/>
      <c r="F56" s="355" t="s">
        <v>90</v>
      </c>
      <c r="G56" s="355"/>
      <c r="H56" s="197" t="s">
        <v>92</v>
      </c>
      <c r="I56" s="198" t="s">
        <v>93</v>
      </c>
      <c r="J56" s="1"/>
      <c r="K56" s="1"/>
      <c r="L56" s="1"/>
      <c r="M56" s="1"/>
      <c r="N56" s="1"/>
      <c r="O56" s="1"/>
      <c r="P56" s="1"/>
    </row>
    <row r="57" spans="1:16" ht="16.5" x14ac:dyDescent="0.35">
      <c r="A57" s="363"/>
      <c r="B57" s="195">
        <v>1</v>
      </c>
      <c r="C57" s="168"/>
      <c r="D57" s="356"/>
      <c r="E57" s="356"/>
      <c r="F57" s="356"/>
      <c r="G57" s="356"/>
      <c r="H57" s="168"/>
      <c r="I57" s="199"/>
      <c r="J57" s="1"/>
      <c r="K57" s="1"/>
      <c r="L57" s="1"/>
      <c r="M57" s="1"/>
      <c r="N57" s="1"/>
      <c r="O57" s="1"/>
      <c r="P57" s="1"/>
    </row>
    <row r="58" spans="1:16" ht="66" x14ac:dyDescent="0.35">
      <c r="A58" s="363" t="s">
        <v>192</v>
      </c>
      <c r="B58" s="197" t="s">
        <v>182</v>
      </c>
      <c r="C58" s="197" t="s">
        <v>86</v>
      </c>
      <c r="D58" s="355" t="s">
        <v>88</v>
      </c>
      <c r="E58" s="355"/>
      <c r="F58" s="355" t="s">
        <v>90</v>
      </c>
      <c r="G58" s="355"/>
      <c r="H58" s="197" t="s">
        <v>92</v>
      </c>
      <c r="I58" s="198" t="s">
        <v>93</v>
      </c>
      <c r="J58" s="1"/>
      <c r="K58" s="1"/>
      <c r="L58" s="1"/>
      <c r="M58" s="1"/>
      <c r="N58" s="1"/>
      <c r="O58" s="1"/>
      <c r="P58" s="1"/>
    </row>
    <row r="59" spans="1:16" ht="16.5" x14ac:dyDescent="0.35">
      <c r="A59" s="363"/>
      <c r="B59" s="195">
        <v>1</v>
      </c>
      <c r="C59" s="168"/>
      <c r="D59" s="356"/>
      <c r="E59" s="356"/>
      <c r="F59" s="356"/>
      <c r="G59" s="356"/>
      <c r="H59" s="168"/>
      <c r="I59" s="199"/>
      <c r="J59" s="1"/>
      <c r="K59" s="1"/>
      <c r="L59" s="1"/>
      <c r="M59" s="1"/>
      <c r="N59" s="1"/>
      <c r="O59" s="1"/>
      <c r="P59" s="1"/>
    </row>
    <row r="60" spans="1:16" ht="66" x14ac:dyDescent="0.35">
      <c r="A60" s="363" t="s">
        <v>193</v>
      </c>
      <c r="B60" s="197" t="s">
        <v>182</v>
      </c>
      <c r="C60" s="197" t="s">
        <v>86</v>
      </c>
      <c r="D60" s="355" t="s">
        <v>88</v>
      </c>
      <c r="E60" s="355"/>
      <c r="F60" s="355" t="s">
        <v>90</v>
      </c>
      <c r="G60" s="355"/>
      <c r="H60" s="197" t="s">
        <v>92</v>
      </c>
      <c r="I60" s="198" t="s">
        <v>93</v>
      </c>
      <c r="J60" s="1"/>
      <c r="K60" s="1"/>
      <c r="L60" s="1"/>
      <c r="M60" s="1"/>
      <c r="N60" s="1"/>
      <c r="O60" s="1"/>
      <c r="P60" s="1"/>
    </row>
    <row r="61" spans="1:16" ht="17" thickBot="1" x14ac:dyDescent="0.4">
      <c r="A61" s="364"/>
      <c r="B61" s="200">
        <v>1</v>
      </c>
      <c r="C61" s="201"/>
      <c r="D61" s="357"/>
      <c r="E61" s="357"/>
      <c r="F61" s="357"/>
      <c r="G61" s="357"/>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16.5" x14ac:dyDescent="0.35">
      <c r="A65" s="419" t="s">
        <v>56</v>
      </c>
      <c r="B65" s="419"/>
      <c r="C65" s="419"/>
      <c r="D65" s="419"/>
      <c r="E65" s="419"/>
      <c r="F65" s="419"/>
      <c r="G65" s="419"/>
      <c r="H65" s="419"/>
      <c r="I65" s="419"/>
      <c r="J65" s="1"/>
      <c r="K65" s="1"/>
      <c r="L65" s="1"/>
      <c r="M65" s="1"/>
      <c r="N65" s="1"/>
      <c r="O65" s="1"/>
      <c r="P65" s="1"/>
    </row>
    <row r="66" spans="1:16" ht="142" customHeight="1" x14ac:dyDescent="0.35">
      <c r="A66" s="32" t="s">
        <v>57</v>
      </c>
      <c r="B66" s="361" t="s">
        <v>280</v>
      </c>
      <c r="C66" s="362"/>
      <c r="D66" s="361" t="s">
        <v>281</v>
      </c>
      <c r="E66" s="362"/>
      <c r="F66" s="361" t="s">
        <v>282</v>
      </c>
      <c r="G66" s="362"/>
      <c r="H66" s="445"/>
      <c r="I66" s="446"/>
      <c r="J66" s="1"/>
      <c r="K66" s="1">
        <f>((2/2)+(2/2)+0)/2</f>
        <v>1</v>
      </c>
      <c r="L66" s="1"/>
      <c r="M66" s="1"/>
      <c r="N66" s="1"/>
      <c r="O66" s="1"/>
      <c r="P66" s="1"/>
    </row>
    <row r="67" spans="1:16" ht="49.5" x14ac:dyDescent="0.35">
      <c r="A67" s="32" t="s">
        <v>194</v>
      </c>
      <c r="B67" s="424">
        <v>0.05</v>
      </c>
      <c r="C67" s="425"/>
      <c r="D67" s="424">
        <v>0.1</v>
      </c>
      <c r="E67" s="425"/>
      <c r="F67" s="424">
        <v>0.05</v>
      </c>
      <c r="G67" s="425"/>
      <c r="H67" s="424"/>
      <c r="I67" s="425"/>
      <c r="J67" s="1"/>
      <c r="K67" s="1"/>
      <c r="L67" s="1"/>
      <c r="M67" s="1"/>
      <c r="N67" s="1"/>
      <c r="O67" s="1"/>
      <c r="P67" s="1"/>
    </row>
    <row r="68" spans="1:16" ht="16.5" x14ac:dyDescent="0.35">
      <c r="A68" s="41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418"/>
      <c r="B69" s="34">
        <v>0.02</v>
      </c>
      <c r="C69" s="34">
        <v>0.02</v>
      </c>
      <c r="D69" s="34">
        <v>0.02</v>
      </c>
      <c r="E69" s="34">
        <v>0.02</v>
      </c>
      <c r="F69" s="34">
        <v>0</v>
      </c>
      <c r="G69" s="34">
        <v>0</v>
      </c>
      <c r="H69" s="38"/>
      <c r="I69" s="34"/>
      <c r="J69" s="1"/>
      <c r="K69" s="1"/>
      <c r="L69" s="1"/>
      <c r="M69" s="1"/>
      <c r="N69" s="1"/>
      <c r="O69" s="1"/>
      <c r="P69" s="1"/>
    </row>
    <row r="70" spans="1:16" ht="82.5" x14ac:dyDescent="0.35">
      <c r="A70" s="32" t="s">
        <v>195</v>
      </c>
      <c r="B70" s="421" t="s">
        <v>300</v>
      </c>
      <c r="C70" s="422"/>
      <c r="D70" s="441" t="s">
        <v>297</v>
      </c>
      <c r="E70" s="422"/>
      <c r="F70" s="441" t="s">
        <v>296</v>
      </c>
      <c r="G70" s="422"/>
      <c r="H70" s="442"/>
      <c r="I70" s="443"/>
      <c r="J70" s="1"/>
      <c r="K70" s="1"/>
      <c r="L70" s="1"/>
      <c r="M70" s="1"/>
      <c r="N70" s="1"/>
      <c r="O70" s="1"/>
      <c r="P70" s="1"/>
    </row>
    <row r="71" spans="1:16" ht="123" customHeight="1" x14ac:dyDescent="0.35">
      <c r="A71" s="32" t="s">
        <v>196</v>
      </c>
      <c r="B71" s="358" t="s">
        <v>306</v>
      </c>
      <c r="C71" s="350"/>
      <c r="D71" s="358" t="s">
        <v>306</v>
      </c>
      <c r="E71" s="350"/>
      <c r="F71" s="444"/>
      <c r="G71" s="350"/>
      <c r="H71" s="427"/>
      <c r="I71" s="426"/>
      <c r="J71" s="1"/>
      <c r="K71" s="1"/>
      <c r="L71" s="1"/>
      <c r="M71" s="1"/>
      <c r="N71" s="1"/>
      <c r="O71" s="1"/>
      <c r="P71" s="1"/>
    </row>
    <row r="72" spans="1:16" ht="16.5" x14ac:dyDescent="0.35">
      <c r="A72" s="417"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35">
      <c r="A73" s="418"/>
      <c r="B73" s="34">
        <v>0.05</v>
      </c>
      <c r="C73" s="34">
        <v>0.05</v>
      </c>
      <c r="D73" s="34">
        <v>0.03</v>
      </c>
      <c r="E73" s="34">
        <v>0.03</v>
      </c>
      <c r="F73" s="34">
        <v>0</v>
      </c>
      <c r="G73" s="35">
        <v>0.05</v>
      </c>
      <c r="H73" s="38"/>
      <c r="I73" s="35"/>
      <c r="J73" s="1"/>
      <c r="K73" s="1"/>
      <c r="L73" s="1"/>
      <c r="M73" s="1"/>
      <c r="N73" s="1"/>
      <c r="O73" s="1"/>
      <c r="P73" s="1"/>
    </row>
    <row r="74" spans="1:16" ht="409" customHeight="1" x14ac:dyDescent="0.35">
      <c r="A74" s="32" t="s">
        <v>195</v>
      </c>
      <c r="B74" s="436" t="s">
        <v>334</v>
      </c>
      <c r="C74" s="437"/>
      <c r="D74" s="351" t="s">
        <v>335</v>
      </c>
      <c r="E74" s="352"/>
      <c r="F74" s="438" t="s">
        <v>377</v>
      </c>
      <c r="G74" s="420"/>
      <c r="H74" s="439"/>
      <c r="I74" s="440"/>
      <c r="J74" s="1"/>
      <c r="K74" s="1"/>
      <c r="L74" s="1"/>
      <c r="M74" s="1"/>
      <c r="N74" s="1"/>
      <c r="O74" s="1"/>
      <c r="P74" s="1"/>
    </row>
    <row r="75" spans="1:16" ht="104" customHeight="1" x14ac:dyDescent="0.35">
      <c r="A75" s="32" t="s">
        <v>196</v>
      </c>
      <c r="B75" s="358" t="s">
        <v>353</v>
      </c>
      <c r="C75" s="350"/>
      <c r="D75" s="358" t="s">
        <v>354</v>
      </c>
      <c r="E75" s="350"/>
      <c r="F75" s="358" t="s">
        <v>352</v>
      </c>
      <c r="G75" s="350"/>
      <c r="H75" s="427"/>
      <c r="I75" s="426"/>
      <c r="J75" s="1"/>
      <c r="K75" s="1"/>
      <c r="L75" s="1"/>
      <c r="M75" s="1"/>
      <c r="N75" s="1"/>
      <c r="O75" s="1"/>
      <c r="P75" s="1"/>
    </row>
    <row r="76" spans="1:16" ht="16.5" x14ac:dyDescent="0.35">
      <c r="A76" s="417"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35">
      <c r="A77" s="418"/>
      <c r="B77" s="34">
        <v>7.0000000000000007E-2</v>
      </c>
      <c r="C77" s="34">
        <v>7.0000000000000007E-2</v>
      </c>
      <c r="D77" s="34">
        <v>0.08</v>
      </c>
      <c r="E77" s="34">
        <v>0.08</v>
      </c>
      <c r="F77" s="34">
        <v>0.1</v>
      </c>
      <c r="G77" s="35">
        <v>0.1</v>
      </c>
      <c r="H77" s="38"/>
      <c r="I77" s="35"/>
      <c r="J77" s="1"/>
      <c r="K77" s="1"/>
      <c r="L77" s="1"/>
      <c r="M77" s="1"/>
      <c r="N77" s="1"/>
      <c r="O77" s="1"/>
      <c r="P77" s="1"/>
    </row>
    <row r="78" spans="1:16" ht="316" customHeight="1" x14ac:dyDescent="0.35">
      <c r="A78" s="32" t="s">
        <v>195</v>
      </c>
      <c r="B78" s="433" t="s">
        <v>386</v>
      </c>
      <c r="C78" s="434"/>
      <c r="D78" s="433" t="s">
        <v>387</v>
      </c>
      <c r="E78" s="434"/>
      <c r="F78" s="433" t="s">
        <v>388</v>
      </c>
      <c r="G78" s="434"/>
      <c r="H78" s="427"/>
      <c r="I78" s="426"/>
      <c r="J78" s="1"/>
      <c r="K78" s="1"/>
      <c r="L78" s="1"/>
      <c r="M78" s="1"/>
      <c r="N78" s="1"/>
      <c r="O78" s="1"/>
      <c r="P78" s="1"/>
    </row>
    <row r="79" spans="1:16" s="188" customFormat="1" ht="76" customHeight="1" x14ac:dyDescent="0.35">
      <c r="A79" s="32" t="s">
        <v>196</v>
      </c>
      <c r="B79" s="358" t="s">
        <v>402</v>
      </c>
      <c r="C79" s="350"/>
      <c r="D79" s="358" t="s">
        <v>403</v>
      </c>
      <c r="E79" s="350"/>
      <c r="F79" s="358" t="s">
        <v>404</v>
      </c>
      <c r="G79" s="435"/>
      <c r="H79" s="427"/>
      <c r="I79" s="426"/>
      <c r="J79" s="187"/>
      <c r="K79" s="187"/>
      <c r="L79" s="187"/>
      <c r="M79" s="187"/>
      <c r="N79" s="187"/>
      <c r="O79" s="187"/>
      <c r="P79" s="187"/>
    </row>
    <row r="80" spans="1:16" ht="16.5" x14ac:dyDescent="0.35">
      <c r="A80" s="417"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35">
      <c r="A81" s="418"/>
      <c r="B81" s="34">
        <v>0.1</v>
      </c>
      <c r="C81" s="34">
        <v>0.1</v>
      </c>
      <c r="D81" s="34">
        <v>0.1</v>
      </c>
      <c r="E81" s="34">
        <v>0.1</v>
      </c>
      <c r="F81" s="34">
        <v>0.1</v>
      </c>
      <c r="G81" s="35">
        <v>0.1</v>
      </c>
      <c r="H81" s="38"/>
      <c r="I81" s="35"/>
      <c r="J81" s="1"/>
      <c r="K81" s="1"/>
      <c r="L81" s="1"/>
      <c r="M81" s="1"/>
      <c r="N81" s="1"/>
      <c r="O81" s="1"/>
      <c r="P81" s="1"/>
    </row>
    <row r="82" spans="1:16" ht="383" customHeight="1" x14ac:dyDescent="0.35">
      <c r="A82" s="32" t="s">
        <v>195</v>
      </c>
      <c r="B82" s="351" t="s">
        <v>437</v>
      </c>
      <c r="C82" s="352"/>
      <c r="D82" s="432" t="s">
        <v>458</v>
      </c>
      <c r="E82" s="352"/>
      <c r="F82" s="386" t="s">
        <v>438</v>
      </c>
      <c r="G82" s="420"/>
      <c r="H82" s="427"/>
      <c r="I82" s="426"/>
      <c r="J82" s="1"/>
      <c r="K82" s="1"/>
      <c r="L82" s="1"/>
      <c r="M82" s="1"/>
      <c r="N82" s="1"/>
      <c r="O82" s="1"/>
      <c r="P82" s="1"/>
    </row>
    <row r="83" spans="1:16" s="188" customFormat="1" ht="58" customHeight="1" x14ac:dyDescent="0.35">
      <c r="A83" s="32" t="s">
        <v>196</v>
      </c>
      <c r="B83" s="358" t="s">
        <v>434</v>
      </c>
      <c r="C83" s="350"/>
      <c r="D83" s="349" t="s">
        <v>435</v>
      </c>
      <c r="E83" s="350"/>
      <c r="F83" s="358" t="s">
        <v>436</v>
      </c>
      <c r="G83" s="426"/>
      <c r="H83" s="427"/>
      <c r="I83" s="426"/>
      <c r="J83" s="187"/>
      <c r="K83" s="187"/>
      <c r="L83" s="187"/>
      <c r="M83" s="187"/>
      <c r="N83" s="187"/>
      <c r="O83" s="187"/>
      <c r="P83" s="187"/>
    </row>
    <row r="84" spans="1:16" ht="16.5" x14ac:dyDescent="0.35">
      <c r="A84" s="417"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35">
      <c r="A85" s="418"/>
      <c r="B85" s="34">
        <v>0.1</v>
      </c>
      <c r="C85" s="34"/>
      <c r="D85" s="34">
        <v>0.1</v>
      </c>
      <c r="E85" s="34"/>
      <c r="F85" s="34">
        <v>0.1</v>
      </c>
      <c r="G85" s="35"/>
      <c r="H85" s="38"/>
      <c r="I85" s="35"/>
      <c r="J85" s="1"/>
      <c r="K85" s="1"/>
      <c r="L85" s="1"/>
      <c r="M85" s="1"/>
      <c r="N85" s="1"/>
      <c r="O85" s="1"/>
      <c r="P85" s="1"/>
    </row>
    <row r="86" spans="1:16" ht="82.5" x14ac:dyDescent="0.35">
      <c r="A86" s="32" t="s">
        <v>195</v>
      </c>
      <c r="B86" s="356"/>
      <c r="C86" s="356"/>
      <c r="D86" s="356"/>
      <c r="E86" s="356"/>
      <c r="F86" s="346"/>
      <c r="G86" s="347"/>
      <c r="H86" s="356"/>
      <c r="I86" s="356"/>
      <c r="J86" s="1"/>
      <c r="K86" s="1"/>
      <c r="L86" s="1"/>
      <c r="M86" s="1"/>
      <c r="N86" s="1"/>
      <c r="O86" s="1"/>
      <c r="P86" s="1"/>
    </row>
    <row r="87" spans="1:16" ht="33" x14ac:dyDescent="0.35">
      <c r="A87" s="32" t="s">
        <v>196</v>
      </c>
      <c r="B87" s="346"/>
      <c r="C87" s="347"/>
      <c r="D87" s="346"/>
      <c r="E87" s="347"/>
      <c r="F87" s="346"/>
      <c r="G87" s="347"/>
      <c r="H87" s="346"/>
      <c r="I87" s="347"/>
      <c r="J87" s="1"/>
      <c r="K87" s="1"/>
      <c r="L87" s="1"/>
      <c r="M87" s="1"/>
      <c r="N87" s="1"/>
      <c r="O87" s="1"/>
      <c r="P87" s="1"/>
    </row>
    <row r="88" spans="1:16" ht="16.5" x14ac:dyDescent="0.35">
      <c r="A88" s="417"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35">
      <c r="A89" s="418"/>
      <c r="B89" s="34">
        <v>0.1</v>
      </c>
      <c r="C89" s="36"/>
      <c r="D89" s="34">
        <v>0.1</v>
      </c>
      <c r="E89" s="34"/>
      <c r="F89" s="34">
        <v>0.1</v>
      </c>
      <c r="G89" s="35"/>
      <c r="H89" s="38"/>
      <c r="I89" s="35"/>
      <c r="J89" s="1"/>
      <c r="K89" s="1"/>
      <c r="L89" s="1"/>
      <c r="M89" s="1"/>
      <c r="N89" s="1"/>
      <c r="O89" s="1"/>
      <c r="P89" s="1"/>
    </row>
    <row r="90" spans="1:16" ht="82.5" x14ac:dyDescent="0.35">
      <c r="A90" s="32" t="s">
        <v>195</v>
      </c>
      <c r="B90" s="345"/>
      <c r="C90" s="345"/>
      <c r="D90" s="345"/>
      <c r="E90" s="345"/>
      <c r="F90" s="430"/>
      <c r="G90" s="431"/>
      <c r="H90" s="345"/>
      <c r="I90" s="345"/>
      <c r="J90" s="1"/>
      <c r="K90" s="1"/>
      <c r="L90" s="1"/>
      <c r="M90" s="1"/>
      <c r="N90" s="1"/>
      <c r="O90" s="1"/>
      <c r="P90" s="1"/>
    </row>
    <row r="91" spans="1:16" ht="33" x14ac:dyDescent="0.35">
      <c r="A91" s="32" t="s">
        <v>196</v>
      </c>
      <c r="B91" s="346"/>
      <c r="C91" s="347"/>
      <c r="D91" s="346"/>
      <c r="E91" s="347"/>
      <c r="F91" s="346"/>
      <c r="G91" s="347"/>
      <c r="H91" s="346"/>
      <c r="I91" s="347"/>
      <c r="J91" s="1"/>
      <c r="K91" s="1"/>
      <c r="L91" s="1"/>
      <c r="M91" s="1"/>
      <c r="N91" s="1"/>
      <c r="O91" s="1"/>
      <c r="P91" s="1"/>
    </row>
    <row r="92" spans="1:16" ht="16.5" x14ac:dyDescent="0.35">
      <c r="A92" s="417"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35">
      <c r="A93" s="418"/>
      <c r="B93" s="34">
        <v>0.12</v>
      </c>
      <c r="C93" s="36"/>
      <c r="D93" s="34">
        <v>0.1</v>
      </c>
      <c r="E93" s="34"/>
      <c r="F93" s="34">
        <v>0.1</v>
      </c>
      <c r="G93" s="35"/>
      <c r="H93" s="38"/>
      <c r="I93" s="35"/>
      <c r="J93" s="1"/>
      <c r="K93" s="1"/>
      <c r="L93" s="1"/>
      <c r="M93" s="1"/>
      <c r="N93" s="1"/>
      <c r="O93" s="1"/>
      <c r="P93" s="1"/>
    </row>
    <row r="94" spans="1:16" ht="82.5" x14ac:dyDescent="0.35">
      <c r="A94" s="32" t="s">
        <v>195</v>
      </c>
      <c r="B94" s="345"/>
      <c r="C94" s="345"/>
      <c r="D94" s="345"/>
      <c r="E94" s="345"/>
      <c r="F94" s="430"/>
      <c r="G94" s="431"/>
      <c r="H94" s="345"/>
      <c r="I94" s="345"/>
      <c r="J94" s="1"/>
      <c r="K94" s="1"/>
      <c r="L94" s="1"/>
      <c r="M94" s="1"/>
      <c r="N94" s="1"/>
      <c r="O94" s="1"/>
      <c r="P94" s="1"/>
    </row>
    <row r="95" spans="1:16" ht="33" x14ac:dyDescent="0.35">
      <c r="A95" s="32" t="s">
        <v>196</v>
      </c>
      <c r="B95" s="346"/>
      <c r="C95" s="347"/>
      <c r="D95" s="346"/>
      <c r="E95" s="347"/>
      <c r="F95" s="346"/>
      <c r="G95" s="347"/>
      <c r="H95" s="346"/>
      <c r="I95" s="347"/>
      <c r="J95" s="1"/>
      <c r="K95" s="1"/>
      <c r="L95" s="1"/>
      <c r="M95" s="1"/>
      <c r="N95" s="1"/>
      <c r="O95" s="1"/>
      <c r="P95" s="1"/>
    </row>
    <row r="96" spans="1:16" ht="16.5" x14ac:dyDescent="0.35">
      <c r="A96" s="417"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35">
      <c r="A97" s="418"/>
      <c r="B97" s="34">
        <v>0.12</v>
      </c>
      <c r="C97" s="36"/>
      <c r="D97" s="34">
        <v>0.1</v>
      </c>
      <c r="E97" s="34"/>
      <c r="F97" s="34">
        <v>0.1</v>
      </c>
      <c r="G97" s="35"/>
      <c r="H97" s="38"/>
      <c r="I97" s="35"/>
      <c r="J97" s="1"/>
      <c r="K97" s="1"/>
      <c r="L97" s="1"/>
      <c r="M97" s="1"/>
      <c r="N97" s="1"/>
      <c r="O97" s="1"/>
      <c r="P97" s="1"/>
    </row>
    <row r="98" spans="1:16" ht="82.5" x14ac:dyDescent="0.35">
      <c r="A98" s="32" t="s">
        <v>195</v>
      </c>
      <c r="B98" s="345"/>
      <c r="C98" s="345"/>
      <c r="D98" s="345"/>
      <c r="E98" s="345"/>
      <c r="F98" s="345"/>
      <c r="G98" s="345"/>
      <c r="H98" s="345"/>
      <c r="I98" s="345"/>
      <c r="J98" s="1"/>
      <c r="K98" s="1"/>
      <c r="L98" s="1"/>
      <c r="M98" s="1"/>
      <c r="N98" s="1"/>
      <c r="O98" s="1"/>
      <c r="P98" s="1"/>
    </row>
    <row r="99" spans="1:16" ht="33" x14ac:dyDescent="0.35">
      <c r="A99" s="32" t="s">
        <v>196</v>
      </c>
      <c r="B99" s="346"/>
      <c r="C99" s="347"/>
      <c r="D99" s="346"/>
      <c r="E99" s="347"/>
      <c r="F99" s="346"/>
      <c r="G99" s="347"/>
      <c r="H99" s="346"/>
      <c r="I99" s="347"/>
      <c r="J99" s="1"/>
      <c r="K99" s="1"/>
      <c r="L99" s="1"/>
      <c r="M99" s="1"/>
      <c r="N99" s="1"/>
      <c r="O99" s="1"/>
      <c r="P99" s="1"/>
    </row>
    <row r="100" spans="1:16" ht="16.5" x14ac:dyDescent="0.35">
      <c r="A100" s="417"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35">
      <c r="A101" s="418"/>
      <c r="B101" s="34">
        <v>0.12</v>
      </c>
      <c r="C101" s="36"/>
      <c r="D101" s="34">
        <v>0.1</v>
      </c>
      <c r="E101" s="34"/>
      <c r="F101" s="34">
        <v>0.1</v>
      </c>
      <c r="G101" s="35"/>
      <c r="H101" s="38"/>
      <c r="I101" s="35"/>
      <c r="J101" s="1"/>
      <c r="K101" s="1"/>
      <c r="L101" s="1"/>
      <c r="M101" s="1"/>
      <c r="N101" s="1"/>
      <c r="O101" s="1"/>
      <c r="P101" s="1"/>
    </row>
    <row r="102" spans="1:16" ht="82.5" x14ac:dyDescent="0.35">
      <c r="A102" s="32" t="s">
        <v>195</v>
      </c>
      <c r="B102" s="345"/>
      <c r="C102" s="345"/>
      <c r="D102" s="345"/>
      <c r="E102" s="345"/>
      <c r="F102" s="345"/>
      <c r="G102" s="345"/>
      <c r="H102" s="345"/>
      <c r="I102" s="345"/>
      <c r="J102" s="1"/>
      <c r="K102" s="1"/>
      <c r="L102" s="1"/>
      <c r="M102" s="1"/>
      <c r="N102" s="1"/>
      <c r="O102" s="1"/>
      <c r="P102" s="1"/>
    </row>
    <row r="103" spans="1:16" ht="33" x14ac:dyDescent="0.35">
      <c r="A103" s="32" t="s">
        <v>196</v>
      </c>
      <c r="B103" s="346"/>
      <c r="C103" s="347"/>
      <c r="D103" s="346"/>
      <c r="E103" s="347"/>
      <c r="F103" s="346"/>
      <c r="G103" s="347"/>
      <c r="H103" s="346"/>
      <c r="I103" s="347"/>
      <c r="J103" s="1"/>
      <c r="K103" s="1"/>
      <c r="L103" s="1"/>
      <c r="M103" s="1"/>
      <c r="N103" s="1"/>
      <c r="O103" s="1"/>
      <c r="P103" s="1"/>
    </row>
    <row r="104" spans="1:16" ht="16.5" x14ac:dyDescent="0.35">
      <c r="A104" s="417"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35">
      <c r="A105" s="418"/>
      <c r="B105" s="34">
        <v>0.1</v>
      </c>
      <c r="C105" s="36"/>
      <c r="D105" s="34">
        <v>0.1</v>
      </c>
      <c r="E105" s="34"/>
      <c r="F105" s="34">
        <v>0.1</v>
      </c>
      <c r="G105" s="35"/>
      <c r="H105" s="38"/>
      <c r="I105" s="35"/>
      <c r="J105" s="1"/>
      <c r="K105" s="1"/>
      <c r="L105" s="1"/>
      <c r="M105" s="1"/>
      <c r="N105" s="1"/>
      <c r="O105" s="1"/>
      <c r="P105" s="1"/>
    </row>
    <row r="106" spans="1:16" ht="82.5" x14ac:dyDescent="0.35">
      <c r="A106" s="32" t="s">
        <v>195</v>
      </c>
      <c r="B106" s="345"/>
      <c r="C106" s="345"/>
      <c r="D106" s="345"/>
      <c r="E106" s="345"/>
      <c r="F106" s="345"/>
      <c r="G106" s="345"/>
      <c r="H106" s="345"/>
      <c r="I106" s="345"/>
      <c r="J106" s="1"/>
      <c r="K106" s="1"/>
      <c r="L106" s="1"/>
      <c r="M106" s="1"/>
      <c r="N106" s="1"/>
      <c r="O106" s="1"/>
      <c r="P106" s="1"/>
    </row>
    <row r="107" spans="1:16" ht="33" x14ac:dyDescent="0.35">
      <c r="A107" s="32" t="s">
        <v>196</v>
      </c>
      <c r="B107" s="346"/>
      <c r="C107" s="347"/>
      <c r="D107" s="346"/>
      <c r="E107" s="347"/>
      <c r="F107" s="346"/>
      <c r="G107" s="347"/>
      <c r="H107" s="346"/>
      <c r="I107" s="347"/>
      <c r="J107" s="1"/>
      <c r="K107" s="1"/>
      <c r="L107" s="1"/>
      <c r="M107" s="1"/>
      <c r="N107" s="1"/>
      <c r="O107" s="1"/>
      <c r="P107" s="1"/>
    </row>
    <row r="108" spans="1:16" ht="16.5" x14ac:dyDescent="0.35">
      <c r="A108" s="417"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35">
      <c r="A109" s="418"/>
      <c r="B109" s="34">
        <v>7.0000000000000007E-2</v>
      </c>
      <c r="C109" s="36"/>
      <c r="D109" s="34">
        <v>0.1</v>
      </c>
      <c r="E109" s="34"/>
      <c r="F109" s="34">
        <v>0.1</v>
      </c>
      <c r="G109" s="35"/>
      <c r="H109" s="38"/>
      <c r="I109" s="35"/>
      <c r="J109" s="1"/>
      <c r="K109" s="1"/>
      <c r="L109" s="1"/>
      <c r="M109" s="1"/>
      <c r="N109" s="1"/>
      <c r="O109" s="1"/>
      <c r="P109" s="1"/>
    </row>
    <row r="110" spans="1:16" ht="82.5" x14ac:dyDescent="0.35">
      <c r="A110" s="32" t="s">
        <v>195</v>
      </c>
      <c r="B110" s="345"/>
      <c r="C110" s="345"/>
      <c r="D110" s="345"/>
      <c r="E110" s="345"/>
      <c r="F110" s="345"/>
      <c r="G110" s="345"/>
      <c r="H110" s="345"/>
      <c r="I110" s="345"/>
      <c r="J110" s="1"/>
      <c r="K110" s="1"/>
      <c r="L110" s="1"/>
      <c r="M110" s="1"/>
      <c r="N110" s="1"/>
      <c r="O110" s="1"/>
      <c r="P110" s="1"/>
    </row>
    <row r="111" spans="1:16" ht="33" x14ac:dyDescent="0.35">
      <c r="A111" s="32" t="s">
        <v>196</v>
      </c>
      <c r="B111" s="346"/>
      <c r="C111" s="347"/>
      <c r="D111" s="346"/>
      <c r="E111" s="347"/>
      <c r="F111" s="346"/>
      <c r="G111" s="347"/>
      <c r="H111" s="346"/>
      <c r="I111" s="347"/>
      <c r="J111" s="1"/>
      <c r="K111" s="1"/>
      <c r="L111" s="1"/>
      <c r="M111" s="1"/>
      <c r="N111" s="1"/>
      <c r="O111" s="1"/>
      <c r="P111" s="1"/>
    </row>
    <row r="112" spans="1:16" ht="16.5" x14ac:dyDescent="0.35">
      <c r="A112" s="417"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35">
      <c r="A113" s="418"/>
      <c r="B113" s="34">
        <v>0.03</v>
      </c>
      <c r="C113" s="109"/>
      <c r="D113" s="34">
        <v>7.0000000000000007E-2</v>
      </c>
      <c r="E113" s="109"/>
      <c r="F113" s="34">
        <v>0.1</v>
      </c>
      <c r="G113" s="110"/>
      <c r="H113" s="109"/>
      <c r="I113" s="110"/>
      <c r="J113" s="1"/>
      <c r="K113" s="1"/>
      <c r="L113" s="1"/>
      <c r="M113" s="1"/>
      <c r="N113" s="1"/>
      <c r="O113" s="1"/>
      <c r="P113" s="1"/>
    </row>
    <row r="114" spans="1:16" ht="82.5" x14ac:dyDescent="0.35">
      <c r="A114" s="32" t="s">
        <v>195</v>
      </c>
      <c r="B114" s="348"/>
      <c r="C114" s="348"/>
      <c r="D114" s="348"/>
      <c r="E114" s="348"/>
      <c r="F114" s="348"/>
      <c r="G114" s="348"/>
      <c r="H114" s="348"/>
      <c r="I114" s="348"/>
      <c r="J114" s="1"/>
      <c r="K114" s="1"/>
      <c r="L114" s="1"/>
      <c r="M114" s="1"/>
      <c r="N114" s="1"/>
      <c r="O114" s="1"/>
      <c r="P114" s="1"/>
    </row>
    <row r="115" spans="1:16" ht="33" x14ac:dyDescent="0.35">
      <c r="A115" s="32" t="s">
        <v>196</v>
      </c>
      <c r="B115" s="346"/>
      <c r="C115" s="347"/>
      <c r="D115" s="346"/>
      <c r="E115" s="347"/>
      <c r="F115" s="346"/>
      <c r="G115" s="347"/>
      <c r="H115" s="346"/>
      <c r="I115" s="347"/>
      <c r="J115" s="1"/>
      <c r="K115" s="1"/>
      <c r="L115" s="1"/>
      <c r="M115" s="1"/>
      <c r="N115" s="1"/>
      <c r="O115" s="1"/>
      <c r="P115" s="1"/>
    </row>
    <row r="116" spans="1:16" ht="16.5" x14ac:dyDescent="0.35">
      <c r="A116" s="33" t="s">
        <v>197</v>
      </c>
      <c r="B116" s="37">
        <f t="shared" ref="B116:I116" si="1">(B69+B73+B77+B81+B85+B89+B93+B97+B101+B105+B109+B113)</f>
        <v>1</v>
      </c>
      <c r="C116" s="37">
        <f t="shared" si="1"/>
        <v>0.24000000000000002</v>
      </c>
      <c r="D116" s="37">
        <f>(D69+D73+D77+D81+D85+D89+D93+D97+D101+D105+D109+D113)</f>
        <v>1</v>
      </c>
      <c r="E116" s="37">
        <f>(E69+E73+E77+E81+E85+E89+E93+E97+E101+E105+E109+E113)</f>
        <v>0.23</v>
      </c>
      <c r="F116" s="37">
        <f t="shared" si="1"/>
        <v>0.99999999999999989</v>
      </c>
      <c r="G116" s="37">
        <f t="shared" si="1"/>
        <v>0.25</v>
      </c>
      <c r="H116" s="37">
        <f t="shared" si="1"/>
        <v>0</v>
      </c>
      <c r="I116" s="37">
        <f t="shared" si="1"/>
        <v>0</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630B5D14-2A5F-F94F-BDA1-AC3411D6FA66}"/>
    <hyperlink ref="D71" r:id="rId2" xr:uid="{52B73ABD-498B-3644-B0F1-0F72260C2296}"/>
    <hyperlink ref="F75" r:id="rId3" xr:uid="{A9C9FD58-E64D-744F-8C16-35603991F943}"/>
    <hyperlink ref="B75" r:id="rId4" xr:uid="{E7851B00-53D1-E24A-BF3F-BA6201E93C6B}"/>
    <hyperlink ref="D75" r:id="rId5" xr:uid="{57A521CE-EC97-7345-9913-3DE8341F1FBC}"/>
    <hyperlink ref="B79" r:id="rId6" xr:uid="{9A7B8876-3070-F64E-AFAF-CD4D72BECB9F}"/>
    <hyperlink ref="D79" r:id="rId7" xr:uid="{DFE986C8-14E3-CC4F-86DE-F21A1A467230}"/>
    <hyperlink ref="F79" r:id="rId8" xr:uid="{52D55D57-7DCB-1B4D-BA1A-D9073890192D}"/>
    <hyperlink ref="B83" r:id="rId9" xr:uid="{ABBA0979-365F-314D-9270-8B6D0F369F9F}"/>
    <hyperlink ref="D83" r:id="rId10" xr:uid="{FA98A25B-A98F-844F-9BCF-F1A1FC3E022B}"/>
    <hyperlink ref="F83" r:id="rId11" xr:uid="{1AFE7D99-1BA4-414A-AD64-E61336C1FE11}"/>
  </hyperlinks>
  <pageMargins left="0.7" right="0.7" top="0.75" bottom="0.75" header="0.3" footer="0.3"/>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opLeftCell="C45" zoomScale="40" zoomScaleNormal="40" workbookViewId="0">
      <selection activeCell="D37" sqref="D37:I37"/>
    </sheetView>
  </sheetViews>
  <sheetFormatPr baseColWidth="10" defaultColWidth="54" defaultRowHeight="14.5" x14ac:dyDescent="0.35"/>
  <cols>
    <col min="2" max="2" width="75" customWidth="1"/>
    <col min="3" max="3" width="81.453125" customWidth="1"/>
    <col min="4" max="4" width="117.453125" customWidth="1"/>
    <col min="5" max="5" width="108.36328125" customWidth="1"/>
    <col min="6" max="6" width="107.36328125" customWidth="1"/>
    <col min="7" max="7" width="99.36328125" customWidth="1"/>
  </cols>
  <sheetData>
    <row r="1" spans="1:16" ht="16" thickBot="1" x14ac:dyDescent="0.4">
      <c r="A1" s="401"/>
      <c r="B1" s="306" t="s">
        <v>150</v>
      </c>
      <c r="C1" s="307"/>
      <c r="D1" s="307"/>
      <c r="E1" s="307"/>
      <c r="F1" s="307"/>
      <c r="G1" s="307"/>
      <c r="H1" s="307"/>
      <c r="I1" s="307"/>
      <c r="J1" s="307"/>
      <c r="K1" s="307"/>
      <c r="L1" s="308"/>
      <c r="M1" s="321" t="s">
        <v>234</v>
      </c>
      <c r="N1" s="322"/>
      <c r="O1" s="323"/>
      <c r="P1" s="66"/>
    </row>
    <row r="2" spans="1:16" ht="16" thickBot="1" x14ac:dyDescent="0.4">
      <c r="A2" s="402"/>
      <c r="B2" s="324" t="s">
        <v>151</v>
      </c>
      <c r="C2" s="325"/>
      <c r="D2" s="325"/>
      <c r="E2" s="325"/>
      <c r="F2" s="325"/>
      <c r="G2" s="325"/>
      <c r="H2" s="325"/>
      <c r="I2" s="325"/>
      <c r="J2" s="325"/>
      <c r="K2" s="325"/>
      <c r="L2" s="326"/>
      <c r="M2" s="321" t="s">
        <v>235</v>
      </c>
      <c r="N2" s="322"/>
      <c r="O2" s="323"/>
      <c r="P2" s="66"/>
    </row>
    <row r="3" spans="1:16" ht="16" thickBot="1" x14ac:dyDescent="0.4">
      <c r="A3" s="402"/>
      <c r="B3" s="324" t="s">
        <v>0</v>
      </c>
      <c r="C3" s="325"/>
      <c r="D3" s="325"/>
      <c r="E3" s="325"/>
      <c r="F3" s="325"/>
      <c r="G3" s="325"/>
      <c r="H3" s="325"/>
      <c r="I3" s="325"/>
      <c r="J3" s="325"/>
      <c r="K3" s="325"/>
      <c r="L3" s="326"/>
      <c r="M3" s="321" t="s">
        <v>236</v>
      </c>
      <c r="N3" s="322"/>
      <c r="O3" s="323"/>
      <c r="P3" s="66"/>
    </row>
    <row r="4" spans="1:16" ht="16" thickBot="1" x14ac:dyDescent="0.4">
      <c r="A4" s="403"/>
      <c r="B4" s="309" t="s">
        <v>152</v>
      </c>
      <c r="C4" s="310"/>
      <c r="D4" s="310"/>
      <c r="E4" s="310"/>
      <c r="F4" s="310"/>
      <c r="G4" s="310"/>
      <c r="H4" s="310"/>
      <c r="I4" s="310"/>
      <c r="J4" s="310"/>
      <c r="K4" s="310"/>
      <c r="L4" s="311"/>
      <c r="M4" s="321" t="s">
        <v>237</v>
      </c>
      <c r="N4" s="322"/>
      <c r="O4" s="323"/>
      <c r="P4" s="66"/>
    </row>
    <row r="5" spans="1:16" ht="16" thickBot="1" x14ac:dyDescent="0.4">
      <c r="A5" s="67"/>
      <c r="B5" s="68"/>
      <c r="C5" s="68"/>
      <c r="D5" s="68"/>
      <c r="E5" s="68"/>
      <c r="F5" s="68"/>
      <c r="G5" s="68"/>
      <c r="H5" s="68"/>
      <c r="I5" s="68"/>
      <c r="J5" s="68"/>
      <c r="K5" s="68"/>
      <c r="L5" s="68"/>
      <c r="M5" s="69"/>
      <c r="N5" s="69"/>
      <c r="O5" s="69"/>
      <c r="P5" s="66"/>
    </row>
    <row r="6" spans="1:16" ht="18.5" thickBot="1" x14ac:dyDescent="0.4">
      <c r="A6" s="40" t="s">
        <v>154</v>
      </c>
      <c r="B6" s="411" t="s">
        <v>241</v>
      </c>
      <c r="C6" s="412"/>
      <c r="D6" s="412"/>
      <c r="E6" s="412"/>
      <c r="F6" s="412"/>
      <c r="G6" s="412"/>
      <c r="H6" s="412"/>
      <c r="I6" s="412"/>
      <c r="J6" s="412"/>
      <c r="K6" s="413"/>
      <c r="L6" s="103" t="s">
        <v>155</v>
      </c>
      <c r="M6" s="414">
        <v>2024110010311</v>
      </c>
      <c r="N6" s="415"/>
      <c r="O6" s="416"/>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299" t="s">
        <v>6</v>
      </c>
      <c r="B8" s="103" t="s">
        <v>156</v>
      </c>
      <c r="C8" s="223"/>
      <c r="D8" s="103" t="s">
        <v>157</v>
      </c>
      <c r="E8" s="223"/>
      <c r="F8" s="103" t="s">
        <v>158</v>
      </c>
      <c r="G8" s="86"/>
      <c r="H8" s="103" t="s">
        <v>159</v>
      </c>
      <c r="I8" s="88" t="s">
        <v>261</v>
      </c>
      <c r="J8" s="390" t="s">
        <v>8</v>
      </c>
      <c r="K8" s="301"/>
      <c r="L8" s="102" t="s">
        <v>160</v>
      </c>
      <c r="M8" s="302"/>
      <c r="N8" s="302"/>
      <c r="O8" s="302"/>
      <c r="P8" s="66"/>
    </row>
    <row r="9" spans="1:16" ht="18.5" thickBot="1" x14ac:dyDescent="0.45">
      <c r="A9" s="299"/>
      <c r="B9" s="104" t="s">
        <v>161</v>
      </c>
      <c r="C9" s="89"/>
      <c r="D9" s="103" t="s">
        <v>162</v>
      </c>
      <c r="E9" s="90"/>
      <c r="F9" s="103" t="s">
        <v>163</v>
      </c>
      <c r="G9" s="90"/>
      <c r="H9" s="103" t="s">
        <v>164</v>
      </c>
      <c r="I9" s="88"/>
      <c r="J9" s="390"/>
      <c r="K9" s="301"/>
      <c r="L9" s="102" t="s">
        <v>165</v>
      </c>
      <c r="M9" s="302"/>
      <c r="N9" s="302"/>
      <c r="O9" s="302"/>
      <c r="P9" s="66"/>
    </row>
    <row r="10" spans="1:16" ht="18.5" thickBot="1" x14ac:dyDescent="0.45">
      <c r="A10" s="299"/>
      <c r="B10" s="103" t="s">
        <v>166</v>
      </c>
      <c r="C10" s="86"/>
      <c r="D10" s="103" t="s">
        <v>167</v>
      </c>
      <c r="E10" s="90"/>
      <c r="F10" s="103" t="s">
        <v>168</v>
      </c>
      <c r="G10" s="90"/>
      <c r="H10" s="103" t="s">
        <v>169</v>
      </c>
      <c r="I10" s="88"/>
      <c r="J10" s="390"/>
      <c r="K10" s="301"/>
      <c r="L10" s="102" t="s">
        <v>170</v>
      </c>
      <c r="M10" s="302" t="s">
        <v>261</v>
      </c>
      <c r="N10" s="302"/>
      <c r="O10" s="302"/>
      <c r="P10" s="66"/>
    </row>
    <row r="11" spans="1:16" ht="15" thickBot="1" x14ac:dyDescent="0.4">
      <c r="A11" s="4"/>
      <c r="B11" s="5"/>
      <c r="C11" s="5"/>
      <c r="D11" s="7"/>
      <c r="E11" s="6"/>
      <c r="F11" s="6"/>
      <c r="G11" s="130"/>
      <c r="H11" s="130"/>
      <c r="I11" s="8"/>
      <c r="J11" s="8"/>
      <c r="K11" s="5"/>
      <c r="L11" s="5"/>
      <c r="M11" s="5"/>
      <c r="N11" s="5"/>
      <c r="O11" s="5"/>
      <c r="P11" s="1"/>
    </row>
    <row r="12" spans="1:16" x14ac:dyDescent="0.35">
      <c r="A12" s="408" t="s">
        <v>171</v>
      </c>
      <c r="B12" s="391" t="s">
        <v>249</v>
      </c>
      <c r="C12" s="392"/>
      <c r="D12" s="392"/>
      <c r="E12" s="392"/>
      <c r="F12" s="392"/>
      <c r="G12" s="392"/>
      <c r="H12" s="392"/>
      <c r="I12" s="392"/>
      <c r="J12" s="392"/>
      <c r="K12" s="392"/>
      <c r="L12" s="392"/>
      <c r="M12" s="392"/>
      <c r="N12" s="392"/>
      <c r="O12" s="393"/>
      <c r="P12" s="1"/>
    </row>
    <row r="13" spans="1:16" x14ac:dyDescent="0.35">
      <c r="A13" s="409"/>
      <c r="B13" s="394"/>
      <c r="C13" s="395"/>
      <c r="D13" s="395"/>
      <c r="E13" s="395"/>
      <c r="F13" s="395"/>
      <c r="G13" s="395"/>
      <c r="H13" s="395"/>
      <c r="I13" s="395"/>
      <c r="J13" s="395"/>
      <c r="K13" s="395"/>
      <c r="L13" s="395"/>
      <c r="M13" s="395"/>
      <c r="N13" s="395"/>
      <c r="O13" s="396"/>
      <c r="P13" s="1"/>
    </row>
    <row r="14" spans="1:16" ht="15" thickBot="1" x14ac:dyDescent="0.4">
      <c r="A14" s="410"/>
      <c r="B14" s="397"/>
      <c r="C14" s="398"/>
      <c r="D14" s="398"/>
      <c r="E14" s="398"/>
      <c r="F14" s="398"/>
      <c r="G14" s="398"/>
      <c r="H14" s="398"/>
      <c r="I14" s="398"/>
      <c r="J14" s="398"/>
      <c r="K14" s="398"/>
      <c r="L14" s="398"/>
      <c r="M14" s="398"/>
      <c r="N14" s="398"/>
      <c r="O14" s="399"/>
      <c r="P14" s="1"/>
    </row>
    <row r="15" spans="1:16" ht="18.5" thickBot="1" x14ac:dyDescent="0.4">
      <c r="A15" s="12"/>
      <c r="B15" s="170"/>
      <c r="C15" s="171"/>
      <c r="D15" s="171"/>
      <c r="E15" s="171"/>
      <c r="F15" s="171"/>
      <c r="G15" s="172"/>
      <c r="H15" s="172"/>
      <c r="I15" s="172"/>
      <c r="J15" s="172"/>
      <c r="K15" s="172"/>
      <c r="L15" s="173"/>
      <c r="M15" s="173"/>
      <c r="N15" s="173"/>
      <c r="O15" s="173"/>
      <c r="P15" s="1"/>
    </row>
    <row r="16" spans="1:16" ht="38" customHeight="1" thickBot="1" x14ac:dyDescent="0.4">
      <c r="A16" s="40" t="s">
        <v>13</v>
      </c>
      <c r="B16" s="400" t="s">
        <v>250</v>
      </c>
      <c r="C16" s="400"/>
      <c r="D16" s="400"/>
      <c r="E16" s="400"/>
      <c r="F16" s="400"/>
      <c r="G16" s="404" t="s">
        <v>15</v>
      </c>
      <c r="H16" s="404"/>
      <c r="I16" s="400" t="s">
        <v>251</v>
      </c>
      <c r="J16" s="400"/>
      <c r="K16" s="400"/>
      <c r="L16" s="400"/>
      <c r="M16" s="400"/>
      <c r="N16" s="400"/>
      <c r="O16" s="400"/>
      <c r="P16" s="13"/>
    </row>
    <row r="17" spans="1:16" ht="18.5" thickBot="1" x14ac:dyDescent="0.4">
      <c r="A17" s="12"/>
      <c r="B17" s="172"/>
      <c r="C17" s="171"/>
      <c r="D17" s="171"/>
      <c r="E17" s="171"/>
      <c r="F17" s="171"/>
      <c r="G17" s="172"/>
      <c r="H17" s="172"/>
      <c r="I17" s="172"/>
      <c r="J17" s="172"/>
      <c r="K17" s="172"/>
      <c r="L17" s="173"/>
      <c r="M17" s="173"/>
      <c r="N17" s="173"/>
      <c r="O17" s="173"/>
      <c r="P17" s="1"/>
    </row>
    <row r="18" spans="1:16" ht="60.75" customHeight="1" thickBot="1" x14ac:dyDescent="0.4">
      <c r="A18" s="40" t="s">
        <v>17</v>
      </c>
      <c r="B18" s="406" t="s">
        <v>244</v>
      </c>
      <c r="C18" s="406"/>
      <c r="D18" s="406"/>
      <c r="E18" s="406"/>
      <c r="F18" s="174" t="s">
        <v>19</v>
      </c>
      <c r="G18" s="497" t="s">
        <v>246</v>
      </c>
      <c r="H18" s="498"/>
      <c r="I18" s="174" t="s">
        <v>21</v>
      </c>
      <c r="J18" s="499" t="s">
        <v>273</v>
      </c>
      <c r="K18" s="500"/>
      <c r="L18" s="500"/>
      <c r="M18" s="500"/>
      <c r="N18" s="500"/>
      <c r="O18" s="501"/>
      <c r="P18" s="1"/>
    </row>
    <row r="19" spans="1:16" x14ac:dyDescent="0.35">
      <c r="A19" s="3"/>
      <c r="B19" s="2"/>
      <c r="C19" s="407"/>
      <c r="D19" s="407"/>
      <c r="E19" s="407"/>
      <c r="F19" s="407"/>
      <c r="G19" s="407"/>
      <c r="H19" s="407"/>
      <c r="I19" s="407"/>
      <c r="J19" s="407"/>
      <c r="K19" s="407"/>
      <c r="L19" s="407"/>
      <c r="M19" s="407"/>
      <c r="N19" s="407"/>
      <c r="O19" s="407"/>
      <c r="P19" s="1"/>
    </row>
    <row r="20" spans="1:16" ht="15" thickBot="1" x14ac:dyDescent="0.4">
      <c r="A20" s="63"/>
      <c r="B20" s="64"/>
      <c r="C20" s="64"/>
      <c r="D20" s="64"/>
      <c r="E20" s="64"/>
      <c r="F20" s="64"/>
      <c r="G20" s="64"/>
      <c r="H20" s="64"/>
      <c r="I20" s="64"/>
      <c r="J20" s="64"/>
      <c r="K20" s="64"/>
      <c r="L20" s="64"/>
      <c r="M20" s="64"/>
      <c r="N20" s="64"/>
      <c r="O20" s="64"/>
      <c r="P20" s="1"/>
    </row>
    <row r="21" spans="1:16" ht="15" thickBot="1" x14ac:dyDescent="0.4">
      <c r="A21" s="388" t="s">
        <v>23</v>
      </c>
      <c r="B21" s="389"/>
      <c r="C21" s="389"/>
      <c r="D21" s="389"/>
      <c r="E21" s="389"/>
      <c r="F21" s="389"/>
      <c r="G21" s="389"/>
      <c r="H21" s="389"/>
      <c r="I21" s="389"/>
      <c r="J21" s="389"/>
      <c r="K21" s="389"/>
      <c r="L21" s="389"/>
      <c r="M21" s="389"/>
      <c r="N21" s="389"/>
      <c r="O21" s="390"/>
      <c r="P21" s="1"/>
    </row>
    <row r="22" spans="1:16" ht="15" thickBot="1" x14ac:dyDescent="0.4">
      <c r="A22" s="388" t="s">
        <v>172</v>
      </c>
      <c r="B22" s="389"/>
      <c r="C22" s="389"/>
      <c r="D22" s="389"/>
      <c r="E22" s="389"/>
      <c r="F22" s="389"/>
      <c r="G22" s="389"/>
      <c r="H22" s="389"/>
      <c r="I22" s="389"/>
      <c r="J22" s="389"/>
      <c r="K22" s="389"/>
      <c r="L22" s="389"/>
      <c r="M22" s="389"/>
      <c r="N22" s="389"/>
      <c r="O22" s="390"/>
      <c r="P22" s="1"/>
    </row>
    <row r="23" spans="1:16"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35">
      <c r="A24" s="16" t="s">
        <v>24</v>
      </c>
      <c r="B24" s="133">
        <v>206988000</v>
      </c>
      <c r="C24" s="133"/>
      <c r="D24" s="133"/>
      <c r="E24" s="133"/>
      <c r="F24" s="133"/>
      <c r="G24" s="133">
        <v>23702000</v>
      </c>
      <c r="H24" s="133"/>
      <c r="I24" s="133"/>
      <c r="J24" s="133"/>
      <c r="K24" s="133"/>
      <c r="L24" s="133"/>
      <c r="M24" s="133"/>
      <c r="N24" s="266">
        <f>SUM(B24:M24)</f>
        <v>230690000</v>
      </c>
      <c r="O24" s="214">
        <v>1</v>
      </c>
      <c r="P24" s="1"/>
    </row>
    <row r="25" spans="1:16" ht="30" customHeight="1" x14ac:dyDescent="0.35">
      <c r="A25" s="16" t="s">
        <v>26</v>
      </c>
      <c r="B25" s="131">
        <v>178689997</v>
      </c>
      <c r="C25" s="131"/>
      <c r="D25" s="133">
        <f>178520945-B25-C25</f>
        <v>-169052</v>
      </c>
      <c r="E25" s="133">
        <f>184804870-B25-C25-D25</f>
        <v>6283925</v>
      </c>
      <c r="F25" s="133"/>
      <c r="G25" s="133"/>
      <c r="H25" s="133"/>
      <c r="I25" s="133"/>
      <c r="J25" s="133"/>
      <c r="K25" s="133"/>
      <c r="L25" s="133"/>
      <c r="M25" s="133"/>
      <c r="N25" s="266">
        <f t="shared" ref="N25:N29" si="0">SUM(B25:M25)</f>
        <v>184804870</v>
      </c>
      <c r="O25" s="215">
        <f>N25/N24</f>
        <v>0.80109614634357795</v>
      </c>
      <c r="P25" s="1"/>
    </row>
    <row r="26" spans="1:16" ht="30" customHeight="1" x14ac:dyDescent="0.35">
      <c r="A26" s="16" t="s">
        <v>28</v>
      </c>
      <c r="B26" s="132">
        <v>0</v>
      </c>
      <c r="C26" s="133">
        <f>3028419-B26</f>
        <v>3028419</v>
      </c>
      <c r="D26" s="133">
        <f>16746045-B26-C26</f>
        <v>13717626</v>
      </c>
      <c r="E26" s="133">
        <f>32213311-B26-C26-D26</f>
        <v>15467266</v>
      </c>
      <c r="F26" s="134"/>
      <c r="G26" s="134"/>
      <c r="H26" s="134"/>
      <c r="I26" s="134"/>
      <c r="J26" s="134"/>
      <c r="K26" s="134"/>
      <c r="L26" s="134"/>
      <c r="M26" s="134"/>
      <c r="N26" s="266">
        <f t="shared" si="0"/>
        <v>32213311</v>
      </c>
      <c r="O26" s="215">
        <f>N26/N24</f>
        <v>0.13963895704191773</v>
      </c>
      <c r="P26" s="1"/>
    </row>
    <row r="27" spans="1:16" ht="30" customHeight="1" x14ac:dyDescent="0.35">
      <c r="A27" s="16" t="s">
        <v>175</v>
      </c>
      <c r="B27" s="133">
        <v>10506467</v>
      </c>
      <c r="C27" s="133">
        <v>4058682</v>
      </c>
      <c r="D27" s="133">
        <v>7000000</v>
      </c>
      <c r="E27" s="133">
        <v>10000000</v>
      </c>
      <c r="F27" s="133"/>
      <c r="G27" s="133"/>
      <c r="H27" s="133"/>
      <c r="I27" s="133"/>
      <c r="J27" s="133"/>
      <c r="K27" s="133"/>
      <c r="L27" s="133"/>
      <c r="M27" s="133"/>
      <c r="N27" s="266">
        <f t="shared" si="0"/>
        <v>31565149</v>
      </c>
      <c r="O27" s="215">
        <v>1</v>
      </c>
      <c r="P27" s="1"/>
    </row>
    <row r="28" spans="1:16" ht="30" customHeight="1" x14ac:dyDescent="0.35">
      <c r="A28" s="16" t="s">
        <v>176</v>
      </c>
      <c r="B28" s="134">
        <v>0</v>
      </c>
      <c r="C28" s="134">
        <v>0</v>
      </c>
      <c r="D28" s="134"/>
      <c r="E28" s="133">
        <v>2237400</v>
      </c>
      <c r="F28" s="134"/>
      <c r="G28" s="134"/>
      <c r="H28" s="134"/>
      <c r="I28" s="134"/>
      <c r="J28" s="134"/>
      <c r="K28" s="134"/>
      <c r="L28" s="134"/>
      <c r="M28" s="134"/>
      <c r="N28" s="266">
        <f t="shared" si="0"/>
        <v>2237400</v>
      </c>
      <c r="O28" s="215">
        <f>N28/N27</f>
        <v>7.0881971759423665E-2</v>
      </c>
      <c r="P28" s="1"/>
    </row>
    <row r="29" spans="1:16" ht="30" customHeight="1" thickBot="1" x14ac:dyDescent="0.4">
      <c r="A29" s="19" t="s">
        <v>34</v>
      </c>
      <c r="B29" s="133">
        <v>3269067</v>
      </c>
      <c r="C29" s="133">
        <f>3269067-B29</f>
        <v>0</v>
      </c>
      <c r="D29" s="133">
        <f>3326742-B29-C29</f>
        <v>57675</v>
      </c>
      <c r="E29" s="133">
        <f>3326742-B29-C29-D29</f>
        <v>0</v>
      </c>
      <c r="F29" s="135"/>
      <c r="G29" s="135"/>
      <c r="H29" s="135"/>
      <c r="I29" s="135"/>
      <c r="J29" s="135"/>
      <c r="K29" s="135"/>
      <c r="L29" s="135"/>
      <c r="M29" s="135"/>
      <c r="N29" s="267">
        <f t="shared" si="0"/>
        <v>3326742</v>
      </c>
      <c r="O29" s="216">
        <f>N29/N27</f>
        <v>0.10539288124380468</v>
      </c>
      <c r="P29" s="1"/>
    </row>
    <row r="30" spans="1:16" x14ac:dyDescent="0.35">
      <c r="A30" s="21"/>
      <c r="B30" s="21"/>
      <c r="C30" s="21"/>
      <c r="D30" s="21"/>
      <c r="E30" s="21"/>
      <c r="F30" s="21"/>
      <c r="G30" s="21"/>
      <c r="H30" s="21"/>
      <c r="I30" s="21"/>
      <c r="J30" s="21"/>
      <c r="K30" s="21"/>
      <c r="L30" s="21"/>
      <c r="M30" s="21"/>
      <c r="N30" s="21"/>
      <c r="O30" s="21"/>
      <c r="P30" s="21"/>
    </row>
    <row r="31" spans="1:16" x14ac:dyDescent="0.35">
      <c r="A31" s="21"/>
      <c r="B31" s="21"/>
      <c r="C31" s="21"/>
      <c r="D31" s="21"/>
      <c r="E31" s="21"/>
      <c r="F31" s="21"/>
      <c r="G31" s="21"/>
      <c r="H31" s="21"/>
      <c r="I31" s="21"/>
      <c r="J31" s="21"/>
      <c r="K31" s="21"/>
      <c r="L31" s="21"/>
      <c r="M31" s="21"/>
      <c r="N31" s="21"/>
      <c r="O31" s="21"/>
      <c r="P31" s="21"/>
    </row>
    <row r="32" spans="1:16" ht="15" thickBot="1" x14ac:dyDescent="0.4">
      <c r="A32" s="1"/>
      <c r="B32" s="1"/>
      <c r="C32" s="1"/>
      <c r="D32" s="1"/>
      <c r="E32" s="1"/>
      <c r="F32" s="1"/>
      <c r="G32" s="1"/>
      <c r="H32" s="1"/>
      <c r="I32" s="1"/>
      <c r="J32" s="1"/>
      <c r="K32" s="1"/>
      <c r="L32" s="1"/>
      <c r="M32" s="1"/>
      <c r="N32" s="1"/>
      <c r="O32" s="1"/>
      <c r="P32" s="1"/>
    </row>
    <row r="33" spans="1:16" ht="18.5" thickBot="1" x14ac:dyDescent="0.4">
      <c r="A33" s="365" t="s">
        <v>177</v>
      </c>
      <c r="B33" s="366"/>
      <c r="C33" s="366"/>
      <c r="D33" s="366"/>
      <c r="E33" s="366"/>
      <c r="F33" s="366"/>
      <c r="G33" s="366"/>
      <c r="H33" s="366"/>
      <c r="I33" s="367"/>
      <c r="J33" s="26"/>
      <c r="K33" s="1"/>
      <c r="L33" s="1"/>
      <c r="M33" s="1"/>
      <c r="N33" s="1"/>
      <c r="O33" s="1"/>
      <c r="P33" s="1"/>
    </row>
    <row r="34" spans="1:16" ht="54" customHeight="1" thickBot="1" x14ac:dyDescent="0.4">
      <c r="A34" s="30" t="s">
        <v>178</v>
      </c>
      <c r="B34" s="490" t="str">
        <f>+B12</f>
        <v>Implementar 1 estrategia de  asistencia técnica dirigidas a los Sectores de la Administración Distrital y al Sector Privado, para la incorporación del enfoque diferencial en los servicios, programas y estrategias dirigidas a mujeres.</v>
      </c>
      <c r="C34" s="491"/>
      <c r="D34" s="491"/>
      <c r="E34" s="491"/>
      <c r="F34" s="491"/>
      <c r="G34" s="491"/>
      <c r="H34" s="491"/>
      <c r="I34" s="492"/>
      <c r="J34" s="24"/>
      <c r="K34" s="1"/>
      <c r="L34" s="1"/>
      <c r="M34" s="116"/>
      <c r="N34" s="1"/>
      <c r="O34" s="1"/>
      <c r="P34" s="1"/>
    </row>
    <row r="35" spans="1:16" ht="34.5" customHeight="1" thickBot="1" x14ac:dyDescent="0.4">
      <c r="A35" s="378" t="s">
        <v>38</v>
      </c>
      <c r="B35" s="72">
        <v>2024</v>
      </c>
      <c r="C35" s="72">
        <v>2025</v>
      </c>
      <c r="D35" s="72">
        <v>2026</v>
      </c>
      <c r="E35" s="72">
        <v>2027</v>
      </c>
      <c r="F35" s="72" t="s">
        <v>179</v>
      </c>
      <c r="G35" s="380" t="s">
        <v>40</v>
      </c>
      <c r="H35" s="493" t="s">
        <v>274</v>
      </c>
      <c r="I35" s="494"/>
      <c r="J35" s="24"/>
      <c r="K35" s="1"/>
      <c r="L35" s="1"/>
      <c r="M35" s="116"/>
      <c r="N35" s="1"/>
      <c r="O35" s="1"/>
      <c r="P35" s="1"/>
    </row>
    <row r="36" spans="1:16" ht="27.75" customHeight="1" thickBot="1" x14ac:dyDescent="0.4">
      <c r="A36" s="379"/>
      <c r="B36" s="111">
        <v>1</v>
      </c>
      <c r="C36" s="111">
        <v>1</v>
      </c>
      <c r="D36" s="111">
        <v>1</v>
      </c>
      <c r="E36" s="111">
        <v>1</v>
      </c>
      <c r="F36" s="112">
        <v>1</v>
      </c>
      <c r="G36" s="380"/>
      <c r="H36" s="495"/>
      <c r="I36" s="496"/>
      <c r="J36" s="24"/>
      <c r="K36" s="1"/>
      <c r="L36" s="1"/>
      <c r="M36" s="116"/>
      <c r="N36" s="1"/>
      <c r="O36" s="1"/>
      <c r="P36" s="1"/>
    </row>
    <row r="37" spans="1:16" ht="17" thickBot="1" x14ac:dyDescent="0.4">
      <c r="A37" s="31" t="s">
        <v>42</v>
      </c>
      <c r="B37" s="371">
        <v>0.2</v>
      </c>
      <c r="C37" s="372"/>
      <c r="D37" s="375" t="s">
        <v>180</v>
      </c>
      <c r="E37" s="376"/>
      <c r="F37" s="376"/>
      <c r="G37" s="376"/>
      <c r="H37" s="376"/>
      <c r="I37" s="377"/>
      <c r="J37" s="1"/>
      <c r="K37" s="1"/>
      <c r="L37" s="1"/>
      <c r="M37" s="1"/>
      <c r="N37" s="1"/>
      <c r="O37" s="1"/>
      <c r="P37" s="1"/>
    </row>
    <row r="38" spans="1:16" ht="33.5" thickBot="1" x14ac:dyDescent="0.4">
      <c r="A38" s="385" t="s">
        <v>181</v>
      </c>
      <c r="B38" s="193" t="s">
        <v>182</v>
      </c>
      <c r="C38" s="193" t="s">
        <v>86</v>
      </c>
      <c r="D38" s="373" t="s">
        <v>88</v>
      </c>
      <c r="E38" s="373"/>
      <c r="F38" s="373" t="s">
        <v>90</v>
      </c>
      <c r="G38" s="373"/>
      <c r="H38" s="193" t="s">
        <v>92</v>
      </c>
      <c r="I38" s="194" t="s">
        <v>93</v>
      </c>
      <c r="J38" s="25"/>
      <c r="K38" s="25"/>
      <c r="L38" s="25"/>
      <c r="M38" s="118"/>
      <c r="N38" s="25"/>
      <c r="O38" s="25"/>
      <c r="P38" s="25"/>
    </row>
    <row r="39" spans="1:16" ht="160" customHeight="1" thickBot="1" x14ac:dyDescent="0.4">
      <c r="A39" s="363"/>
      <c r="B39" s="195">
        <v>1</v>
      </c>
      <c r="C39" s="168">
        <v>1</v>
      </c>
      <c r="D39" s="428" t="s">
        <v>313</v>
      </c>
      <c r="E39" s="428"/>
      <c r="F39" s="428" t="s">
        <v>313</v>
      </c>
      <c r="G39" s="428"/>
      <c r="H39" s="229" t="s">
        <v>299</v>
      </c>
      <c r="I39" s="230" t="s">
        <v>310</v>
      </c>
      <c r="J39" s="1"/>
      <c r="K39" s="1"/>
      <c r="L39" s="1"/>
      <c r="M39" s="116"/>
      <c r="N39" s="1"/>
      <c r="O39" s="1"/>
      <c r="P39" s="1"/>
    </row>
    <row r="40" spans="1:16" ht="33.5" thickBot="1" x14ac:dyDescent="0.4">
      <c r="A40" s="363" t="s">
        <v>183</v>
      </c>
      <c r="B40" s="197" t="s">
        <v>182</v>
      </c>
      <c r="C40" s="197" t="s">
        <v>86</v>
      </c>
      <c r="D40" s="355" t="s">
        <v>88</v>
      </c>
      <c r="E40" s="355"/>
      <c r="F40" s="355" t="s">
        <v>90</v>
      </c>
      <c r="G40" s="355"/>
      <c r="H40" s="197" t="s">
        <v>92</v>
      </c>
      <c r="I40" s="198" t="s">
        <v>93</v>
      </c>
      <c r="J40" s="25"/>
      <c r="K40" s="25"/>
      <c r="L40" s="25"/>
      <c r="M40" s="25"/>
      <c r="N40" s="25"/>
      <c r="O40" s="25"/>
      <c r="P40" s="25"/>
    </row>
    <row r="41" spans="1:16" ht="409" customHeight="1" thickBot="1" x14ac:dyDescent="0.4">
      <c r="A41" s="363"/>
      <c r="B41" s="195">
        <v>1</v>
      </c>
      <c r="C41" s="168">
        <v>1</v>
      </c>
      <c r="D41" s="374" t="s">
        <v>345</v>
      </c>
      <c r="E41" s="374"/>
      <c r="F41" s="489" t="s">
        <v>362</v>
      </c>
      <c r="G41" s="489"/>
      <c r="H41" s="229" t="s">
        <v>299</v>
      </c>
      <c r="I41" s="230" t="s">
        <v>310</v>
      </c>
      <c r="J41" s="1"/>
      <c r="K41" s="1"/>
      <c r="L41" s="1"/>
      <c r="M41" s="1"/>
      <c r="N41" s="1"/>
      <c r="O41" s="1"/>
      <c r="P41" s="1"/>
    </row>
    <row r="42" spans="1:16" ht="33.5" thickBot="1" x14ac:dyDescent="0.4">
      <c r="A42" s="363" t="s">
        <v>184</v>
      </c>
      <c r="B42" s="197" t="s">
        <v>182</v>
      </c>
      <c r="C42" s="197" t="s">
        <v>86</v>
      </c>
      <c r="D42" s="355" t="s">
        <v>88</v>
      </c>
      <c r="E42" s="355"/>
      <c r="F42" s="355" t="s">
        <v>90</v>
      </c>
      <c r="G42" s="355"/>
      <c r="H42" s="197" t="s">
        <v>92</v>
      </c>
      <c r="I42" s="198" t="s">
        <v>93</v>
      </c>
      <c r="J42" s="25"/>
      <c r="K42" s="25"/>
      <c r="L42" s="25"/>
      <c r="M42" s="25"/>
      <c r="N42" s="25"/>
      <c r="O42" s="25"/>
      <c r="P42" s="25"/>
    </row>
    <row r="43" spans="1:16" ht="409" customHeight="1" thickBot="1" x14ac:dyDescent="0.4">
      <c r="A43" s="363"/>
      <c r="B43" s="195">
        <v>1</v>
      </c>
      <c r="C43" s="238">
        <v>1</v>
      </c>
      <c r="D43" s="276" t="s">
        <v>413</v>
      </c>
      <c r="E43" s="276"/>
      <c r="F43" s="275" t="s">
        <v>414</v>
      </c>
      <c r="G43" s="275"/>
      <c r="H43" s="229" t="s">
        <v>299</v>
      </c>
      <c r="I43" s="230" t="s">
        <v>310</v>
      </c>
      <c r="J43" s="1"/>
      <c r="K43" s="1"/>
      <c r="L43" s="1"/>
      <c r="M43" s="1"/>
      <c r="N43" s="1"/>
      <c r="O43" s="1"/>
      <c r="P43" s="1"/>
    </row>
    <row r="44" spans="1:16" ht="33.5" thickBot="1" x14ac:dyDescent="0.4">
      <c r="A44" s="363" t="s">
        <v>185</v>
      </c>
      <c r="B44" s="197" t="s">
        <v>182</v>
      </c>
      <c r="C44" s="197" t="s">
        <v>86</v>
      </c>
      <c r="D44" s="355" t="s">
        <v>88</v>
      </c>
      <c r="E44" s="355"/>
      <c r="F44" s="355" t="s">
        <v>90</v>
      </c>
      <c r="G44" s="355"/>
      <c r="H44" s="197" t="s">
        <v>92</v>
      </c>
      <c r="I44" s="198" t="s">
        <v>93</v>
      </c>
      <c r="J44" s="25"/>
      <c r="K44" s="25"/>
      <c r="L44" s="25"/>
      <c r="M44" s="25"/>
      <c r="N44" s="25"/>
      <c r="O44" s="25"/>
      <c r="P44" s="25"/>
    </row>
    <row r="45" spans="1:16" ht="409" customHeight="1" thickBot="1" x14ac:dyDescent="0.4">
      <c r="A45" s="363"/>
      <c r="B45" s="195">
        <v>1</v>
      </c>
      <c r="C45" s="168">
        <v>1</v>
      </c>
      <c r="D45" s="428" t="s">
        <v>447</v>
      </c>
      <c r="E45" s="428"/>
      <c r="F45" s="585" t="s">
        <v>461</v>
      </c>
      <c r="G45" s="585"/>
      <c r="H45" s="229" t="s">
        <v>299</v>
      </c>
      <c r="I45" s="230" t="s">
        <v>310</v>
      </c>
      <c r="J45" s="1"/>
      <c r="K45" s="1"/>
      <c r="L45" s="1"/>
      <c r="M45" s="1"/>
      <c r="N45" s="1"/>
      <c r="O45" s="1"/>
      <c r="P45" s="1"/>
    </row>
    <row r="46" spans="1:16" ht="33" x14ac:dyDescent="0.35">
      <c r="A46" s="363" t="s">
        <v>186</v>
      </c>
      <c r="B46" s="197" t="s">
        <v>182</v>
      </c>
      <c r="C46" s="197" t="s">
        <v>86</v>
      </c>
      <c r="D46" s="355" t="s">
        <v>88</v>
      </c>
      <c r="E46" s="355"/>
      <c r="F46" s="355" t="s">
        <v>90</v>
      </c>
      <c r="G46" s="355"/>
      <c r="H46" s="197" t="s">
        <v>92</v>
      </c>
      <c r="I46" s="198" t="s">
        <v>93</v>
      </c>
      <c r="J46" s="25"/>
      <c r="K46" s="25"/>
      <c r="L46" s="25"/>
      <c r="M46" s="25"/>
      <c r="N46" s="25"/>
      <c r="O46" s="25"/>
      <c r="P46" s="25"/>
    </row>
    <row r="47" spans="1:16" ht="16.5" x14ac:dyDescent="0.35">
      <c r="A47" s="363"/>
      <c r="B47" s="195">
        <v>1</v>
      </c>
      <c r="C47" s="168"/>
      <c r="D47" s="356"/>
      <c r="E47" s="356"/>
      <c r="F47" s="356"/>
      <c r="G47" s="356"/>
      <c r="H47" s="168"/>
      <c r="I47" s="199"/>
      <c r="J47" s="1"/>
      <c r="K47" s="1"/>
      <c r="L47" s="1"/>
      <c r="M47" s="1"/>
      <c r="N47" s="1"/>
      <c r="O47" s="1"/>
      <c r="P47" s="1"/>
    </row>
    <row r="48" spans="1:16" ht="33" x14ac:dyDescent="0.35">
      <c r="A48" s="363" t="s">
        <v>187</v>
      </c>
      <c r="B48" s="197" t="s">
        <v>182</v>
      </c>
      <c r="C48" s="197" t="s">
        <v>86</v>
      </c>
      <c r="D48" s="355" t="s">
        <v>88</v>
      </c>
      <c r="E48" s="355"/>
      <c r="F48" s="355" t="s">
        <v>90</v>
      </c>
      <c r="G48" s="355"/>
      <c r="H48" s="197" t="s">
        <v>92</v>
      </c>
      <c r="I48" s="198" t="s">
        <v>93</v>
      </c>
      <c r="J48" s="25"/>
      <c r="K48" s="25"/>
      <c r="L48" s="25"/>
      <c r="M48" s="25"/>
      <c r="N48" s="25"/>
      <c r="O48" s="25"/>
      <c r="P48" s="25"/>
    </row>
    <row r="49" spans="1:16" ht="16.5" x14ac:dyDescent="0.35">
      <c r="A49" s="363"/>
      <c r="B49" s="195">
        <v>1</v>
      </c>
      <c r="C49" s="168"/>
      <c r="D49" s="356"/>
      <c r="E49" s="356"/>
      <c r="F49" s="356"/>
      <c r="G49" s="356"/>
      <c r="H49" s="168"/>
      <c r="I49" s="199"/>
      <c r="J49" s="1"/>
      <c r="K49" s="1"/>
      <c r="L49" s="1"/>
      <c r="M49" s="1"/>
      <c r="N49" s="1"/>
      <c r="O49" s="1"/>
      <c r="P49" s="1"/>
    </row>
    <row r="50" spans="1:16" ht="33" x14ac:dyDescent="0.35">
      <c r="A50" s="363" t="s">
        <v>188</v>
      </c>
      <c r="B50" s="197" t="s">
        <v>182</v>
      </c>
      <c r="C50" s="197" t="s">
        <v>86</v>
      </c>
      <c r="D50" s="355" t="s">
        <v>88</v>
      </c>
      <c r="E50" s="355"/>
      <c r="F50" s="355" t="s">
        <v>90</v>
      </c>
      <c r="G50" s="355"/>
      <c r="H50" s="197" t="s">
        <v>92</v>
      </c>
      <c r="I50" s="198" t="s">
        <v>93</v>
      </c>
      <c r="J50" s="1"/>
      <c r="K50" s="1"/>
      <c r="L50" s="1"/>
      <c r="M50" s="1"/>
      <c r="N50" s="1"/>
      <c r="O50" s="1"/>
      <c r="P50" s="1"/>
    </row>
    <row r="51" spans="1:16" ht="16.5" x14ac:dyDescent="0.35">
      <c r="A51" s="363"/>
      <c r="B51" s="195">
        <v>1</v>
      </c>
      <c r="C51" s="168"/>
      <c r="D51" s="356"/>
      <c r="E51" s="356"/>
      <c r="F51" s="356"/>
      <c r="G51" s="356"/>
      <c r="H51" s="168"/>
      <c r="I51" s="199"/>
      <c r="J51" s="1"/>
      <c r="K51" s="1"/>
      <c r="L51" s="1"/>
      <c r="M51" s="1"/>
      <c r="N51" s="1"/>
      <c r="O51" s="1"/>
      <c r="P51" s="1"/>
    </row>
    <row r="52" spans="1:16" ht="33" x14ac:dyDescent="0.35">
      <c r="A52" s="363" t="s">
        <v>189</v>
      </c>
      <c r="B52" s="197" t="s">
        <v>182</v>
      </c>
      <c r="C52" s="197" t="s">
        <v>86</v>
      </c>
      <c r="D52" s="355" t="s">
        <v>88</v>
      </c>
      <c r="E52" s="355"/>
      <c r="F52" s="355" t="s">
        <v>90</v>
      </c>
      <c r="G52" s="355"/>
      <c r="H52" s="197" t="s">
        <v>92</v>
      </c>
      <c r="I52" s="198" t="s">
        <v>93</v>
      </c>
      <c r="J52" s="1"/>
      <c r="K52" s="1"/>
      <c r="L52" s="1"/>
      <c r="M52" s="1"/>
      <c r="N52" s="1"/>
      <c r="O52" s="1"/>
      <c r="P52" s="1"/>
    </row>
    <row r="53" spans="1:16" ht="16.5" x14ac:dyDescent="0.35">
      <c r="A53" s="363"/>
      <c r="B53" s="195">
        <v>1</v>
      </c>
      <c r="C53" s="168"/>
      <c r="D53" s="356"/>
      <c r="E53" s="356"/>
      <c r="F53" s="356"/>
      <c r="G53" s="356"/>
      <c r="H53" s="168"/>
      <c r="I53" s="199"/>
      <c r="J53" s="1"/>
      <c r="K53" s="1"/>
      <c r="L53" s="1"/>
      <c r="M53" s="1"/>
      <c r="N53" s="1"/>
      <c r="O53" s="1"/>
      <c r="P53" s="1"/>
    </row>
    <row r="54" spans="1:16" ht="33" x14ac:dyDescent="0.35">
      <c r="A54" s="363" t="s">
        <v>190</v>
      </c>
      <c r="B54" s="197" t="s">
        <v>182</v>
      </c>
      <c r="C54" s="197" t="s">
        <v>86</v>
      </c>
      <c r="D54" s="355" t="s">
        <v>88</v>
      </c>
      <c r="E54" s="355"/>
      <c r="F54" s="355" t="s">
        <v>90</v>
      </c>
      <c r="G54" s="355"/>
      <c r="H54" s="197" t="s">
        <v>92</v>
      </c>
      <c r="I54" s="198" t="s">
        <v>93</v>
      </c>
      <c r="J54" s="1"/>
      <c r="K54" s="1"/>
      <c r="L54" s="1"/>
      <c r="M54" s="1"/>
      <c r="N54" s="1"/>
      <c r="O54" s="1"/>
      <c r="P54" s="1"/>
    </row>
    <row r="55" spans="1:16" ht="16.5" x14ac:dyDescent="0.35">
      <c r="A55" s="363"/>
      <c r="B55" s="195">
        <v>1</v>
      </c>
      <c r="C55" s="168"/>
      <c r="D55" s="356"/>
      <c r="E55" s="356"/>
      <c r="F55" s="356"/>
      <c r="G55" s="356"/>
      <c r="H55" s="168"/>
      <c r="I55" s="199"/>
      <c r="J55" s="1"/>
      <c r="K55" s="1"/>
      <c r="L55" s="1"/>
      <c r="M55" s="1"/>
      <c r="N55" s="1"/>
      <c r="O55" s="1"/>
      <c r="P55" s="1"/>
    </row>
    <row r="56" spans="1:16" ht="33" x14ac:dyDescent="0.35">
      <c r="A56" s="363" t="s">
        <v>191</v>
      </c>
      <c r="B56" s="197" t="s">
        <v>182</v>
      </c>
      <c r="C56" s="197" t="s">
        <v>86</v>
      </c>
      <c r="D56" s="355" t="s">
        <v>88</v>
      </c>
      <c r="E56" s="355"/>
      <c r="F56" s="355" t="s">
        <v>90</v>
      </c>
      <c r="G56" s="355"/>
      <c r="H56" s="197" t="s">
        <v>92</v>
      </c>
      <c r="I56" s="198" t="s">
        <v>93</v>
      </c>
      <c r="J56" s="1"/>
      <c r="K56" s="1"/>
      <c r="L56" s="1"/>
      <c r="M56" s="1"/>
      <c r="N56" s="1"/>
      <c r="O56" s="1"/>
      <c r="P56" s="1"/>
    </row>
    <row r="57" spans="1:16" ht="16.5" x14ac:dyDescent="0.35">
      <c r="A57" s="363"/>
      <c r="B57" s="195">
        <v>1</v>
      </c>
      <c r="C57" s="168"/>
      <c r="D57" s="356"/>
      <c r="E57" s="356"/>
      <c r="F57" s="356"/>
      <c r="G57" s="356"/>
      <c r="H57" s="168"/>
      <c r="I57" s="199"/>
      <c r="J57" s="1"/>
      <c r="K57" s="1"/>
      <c r="L57" s="1"/>
      <c r="M57" s="1"/>
      <c r="N57" s="1"/>
      <c r="O57" s="1"/>
      <c r="P57" s="1"/>
    </row>
    <row r="58" spans="1:16" ht="33" x14ac:dyDescent="0.35">
      <c r="A58" s="363" t="s">
        <v>192</v>
      </c>
      <c r="B58" s="197" t="s">
        <v>182</v>
      </c>
      <c r="C58" s="197" t="s">
        <v>86</v>
      </c>
      <c r="D58" s="355" t="s">
        <v>88</v>
      </c>
      <c r="E58" s="355"/>
      <c r="F58" s="355" t="s">
        <v>90</v>
      </c>
      <c r="G58" s="355"/>
      <c r="H58" s="197" t="s">
        <v>92</v>
      </c>
      <c r="I58" s="198" t="s">
        <v>93</v>
      </c>
      <c r="J58" s="1"/>
      <c r="K58" s="1"/>
      <c r="L58" s="1"/>
      <c r="M58" s="1"/>
      <c r="N58" s="1"/>
      <c r="O58" s="1"/>
      <c r="P58" s="1"/>
    </row>
    <row r="59" spans="1:16" ht="16.5" x14ac:dyDescent="0.35">
      <c r="A59" s="363"/>
      <c r="B59" s="195">
        <v>1</v>
      </c>
      <c r="C59" s="168"/>
      <c r="D59" s="356"/>
      <c r="E59" s="356"/>
      <c r="F59" s="356"/>
      <c r="G59" s="356"/>
      <c r="H59" s="168"/>
      <c r="I59" s="199"/>
      <c r="J59" s="1"/>
      <c r="K59" s="1"/>
      <c r="L59" s="1"/>
      <c r="M59" s="1"/>
      <c r="N59" s="1"/>
      <c r="O59" s="1"/>
      <c r="P59" s="1"/>
    </row>
    <row r="60" spans="1:16" ht="33" x14ac:dyDescent="0.35">
      <c r="A60" s="363" t="s">
        <v>193</v>
      </c>
      <c r="B60" s="197" t="s">
        <v>182</v>
      </c>
      <c r="C60" s="197" t="s">
        <v>86</v>
      </c>
      <c r="D60" s="355" t="s">
        <v>88</v>
      </c>
      <c r="E60" s="355"/>
      <c r="F60" s="355" t="s">
        <v>90</v>
      </c>
      <c r="G60" s="355"/>
      <c r="H60" s="197" t="s">
        <v>92</v>
      </c>
      <c r="I60" s="198" t="s">
        <v>93</v>
      </c>
      <c r="J60" s="1"/>
      <c r="K60" s="1"/>
      <c r="L60" s="1"/>
      <c r="M60" s="1"/>
      <c r="N60" s="1"/>
      <c r="O60" s="1"/>
      <c r="P60" s="1"/>
    </row>
    <row r="61" spans="1:16" ht="17" thickBot="1" x14ac:dyDescent="0.4">
      <c r="A61" s="364"/>
      <c r="B61" s="200">
        <v>1</v>
      </c>
      <c r="C61" s="201"/>
      <c r="D61" s="357"/>
      <c r="E61" s="357"/>
      <c r="F61" s="357"/>
      <c r="G61" s="357"/>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16.5" x14ac:dyDescent="0.35">
      <c r="A65" s="419" t="s">
        <v>56</v>
      </c>
      <c r="B65" s="419"/>
      <c r="C65" s="419"/>
      <c r="D65" s="419"/>
      <c r="E65" s="419"/>
      <c r="F65" s="419"/>
      <c r="G65" s="419"/>
      <c r="H65" s="419"/>
      <c r="I65" s="419"/>
      <c r="J65" s="1"/>
      <c r="K65" s="1"/>
      <c r="L65" s="1"/>
      <c r="M65" s="1"/>
      <c r="N65" s="1"/>
      <c r="O65" s="1"/>
      <c r="P65" s="1"/>
    </row>
    <row r="66" spans="1:16" ht="93" customHeight="1" x14ac:dyDescent="0.35">
      <c r="A66" s="32" t="s">
        <v>57</v>
      </c>
      <c r="B66" s="361" t="s">
        <v>283</v>
      </c>
      <c r="C66" s="362"/>
      <c r="D66" s="361" t="s">
        <v>284</v>
      </c>
      <c r="E66" s="362"/>
      <c r="F66" s="361" t="s">
        <v>285</v>
      </c>
      <c r="G66" s="362"/>
      <c r="H66" s="361" t="s">
        <v>286</v>
      </c>
      <c r="I66" s="362"/>
      <c r="J66" s="1"/>
      <c r="K66" s="1"/>
      <c r="L66" s="1"/>
      <c r="M66" s="1"/>
      <c r="N66" s="1"/>
      <c r="O66" s="1"/>
      <c r="P66" s="1"/>
    </row>
    <row r="67" spans="1:16" ht="33" x14ac:dyDescent="0.35">
      <c r="A67" s="32" t="s">
        <v>194</v>
      </c>
      <c r="B67" s="424">
        <v>0.05</v>
      </c>
      <c r="C67" s="425"/>
      <c r="D67" s="424">
        <v>0.05</v>
      </c>
      <c r="E67" s="425"/>
      <c r="F67" s="424">
        <v>0.05</v>
      </c>
      <c r="G67" s="425"/>
      <c r="H67" s="424">
        <v>0.05</v>
      </c>
      <c r="I67" s="425"/>
      <c r="J67" s="1"/>
      <c r="K67" s="1"/>
      <c r="L67" s="1"/>
      <c r="M67" s="1"/>
      <c r="N67" s="1"/>
      <c r="O67" s="1"/>
      <c r="P67" s="1"/>
    </row>
    <row r="68" spans="1:16" ht="16.5" x14ac:dyDescent="0.35">
      <c r="A68" s="41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418"/>
      <c r="B69" s="182">
        <v>0</v>
      </c>
      <c r="C69" s="182">
        <v>0</v>
      </c>
      <c r="D69" s="182">
        <v>0.02</v>
      </c>
      <c r="E69" s="182">
        <v>0.02</v>
      </c>
      <c r="F69" s="182">
        <v>0</v>
      </c>
      <c r="G69" s="182">
        <v>0</v>
      </c>
      <c r="H69" s="182">
        <v>0.02</v>
      </c>
      <c r="I69" s="182">
        <v>0.02</v>
      </c>
      <c r="J69" s="1"/>
      <c r="K69" s="1"/>
      <c r="L69" s="1"/>
      <c r="M69" s="1"/>
      <c r="N69" s="1"/>
      <c r="O69" s="1"/>
      <c r="P69" s="1"/>
    </row>
    <row r="70" spans="1:16" ht="33" x14ac:dyDescent="0.35">
      <c r="A70" s="32" t="s">
        <v>195</v>
      </c>
      <c r="B70" s="474" t="s">
        <v>312</v>
      </c>
      <c r="C70" s="484"/>
      <c r="D70" s="487" t="s">
        <v>307</v>
      </c>
      <c r="E70" s="484"/>
      <c r="F70" s="487" t="s">
        <v>311</v>
      </c>
      <c r="G70" s="484"/>
      <c r="H70" s="474" t="s">
        <v>308</v>
      </c>
      <c r="I70" s="484"/>
      <c r="J70" s="1"/>
      <c r="K70" s="1"/>
      <c r="L70" s="1"/>
      <c r="M70" s="1"/>
      <c r="N70" s="1"/>
      <c r="O70" s="1"/>
      <c r="P70" s="1"/>
    </row>
    <row r="71" spans="1:16" ht="106" customHeight="1" x14ac:dyDescent="0.35">
      <c r="A71" s="32" t="s">
        <v>196</v>
      </c>
      <c r="B71" s="488"/>
      <c r="C71" s="478"/>
      <c r="D71" s="482" t="s">
        <v>327</v>
      </c>
      <c r="E71" s="483"/>
      <c r="F71" s="488"/>
      <c r="G71" s="478"/>
      <c r="H71" s="477" t="s">
        <v>309</v>
      </c>
      <c r="I71" s="479"/>
      <c r="J71" s="1"/>
      <c r="K71" s="1"/>
      <c r="L71" s="1"/>
      <c r="M71" s="1"/>
      <c r="N71" s="1"/>
      <c r="O71" s="1"/>
      <c r="P71" s="1"/>
    </row>
    <row r="72" spans="1:16" ht="16.5" x14ac:dyDescent="0.35">
      <c r="A72" s="417" t="s">
        <v>157</v>
      </c>
      <c r="B72" s="183" t="s">
        <v>84</v>
      </c>
      <c r="C72" s="183" t="s">
        <v>86</v>
      </c>
      <c r="D72" s="183" t="s">
        <v>84</v>
      </c>
      <c r="E72" s="183" t="s">
        <v>86</v>
      </c>
      <c r="F72" s="183" t="s">
        <v>84</v>
      </c>
      <c r="G72" s="183" t="s">
        <v>86</v>
      </c>
      <c r="H72" s="183" t="s">
        <v>84</v>
      </c>
      <c r="I72" s="183" t="s">
        <v>86</v>
      </c>
      <c r="J72" s="1"/>
      <c r="K72" s="1"/>
      <c r="L72" s="1"/>
      <c r="M72" s="1"/>
      <c r="N72" s="1"/>
      <c r="O72" s="1"/>
      <c r="P72" s="1"/>
    </row>
    <row r="73" spans="1:16" ht="16.5" x14ac:dyDescent="0.35">
      <c r="A73" s="418"/>
      <c r="B73" s="182">
        <v>0.02</v>
      </c>
      <c r="C73" s="182">
        <v>0.02</v>
      </c>
      <c r="D73" s="182">
        <v>0.05</v>
      </c>
      <c r="E73" s="182">
        <v>0.08</v>
      </c>
      <c r="F73" s="182">
        <v>0.02</v>
      </c>
      <c r="G73" s="184">
        <v>0.02</v>
      </c>
      <c r="H73" s="182">
        <v>0.05</v>
      </c>
      <c r="I73" s="182">
        <v>0.05</v>
      </c>
      <c r="J73" s="1"/>
      <c r="K73" s="1"/>
      <c r="L73" s="1"/>
      <c r="M73" s="1"/>
      <c r="N73" s="1"/>
      <c r="O73" s="1"/>
      <c r="P73" s="1"/>
    </row>
    <row r="74" spans="1:16" ht="409" customHeight="1" x14ac:dyDescent="0.35">
      <c r="A74" s="32" t="s">
        <v>195</v>
      </c>
      <c r="B74" s="474" t="s">
        <v>336</v>
      </c>
      <c r="C74" s="484"/>
      <c r="D74" s="485" t="s">
        <v>338</v>
      </c>
      <c r="E74" s="486"/>
      <c r="F74" s="487" t="s">
        <v>368</v>
      </c>
      <c r="G74" s="484"/>
      <c r="H74" s="485" t="s">
        <v>337</v>
      </c>
      <c r="I74" s="486"/>
      <c r="J74" s="1"/>
      <c r="K74" s="1"/>
      <c r="L74" s="1"/>
      <c r="M74" s="1"/>
      <c r="N74" s="1"/>
      <c r="O74" s="1"/>
      <c r="P74" s="1"/>
    </row>
    <row r="75" spans="1:16" ht="74" customHeight="1" x14ac:dyDescent="0.35">
      <c r="A75" s="32" t="s">
        <v>196</v>
      </c>
      <c r="B75" s="477" t="s">
        <v>355</v>
      </c>
      <c r="C75" s="478"/>
      <c r="D75" s="477" t="s">
        <v>356</v>
      </c>
      <c r="E75" s="478"/>
      <c r="F75" s="482" t="s">
        <v>369</v>
      </c>
      <c r="G75" s="483"/>
      <c r="H75" s="477" t="s">
        <v>357</v>
      </c>
      <c r="I75" s="479"/>
      <c r="J75" s="1"/>
      <c r="K75" s="1"/>
      <c r="L75" s="1"/>
      <c r="M75" s="1"/>
      <c r="N75" s="1"/>
      <c r="O75" s="1"/>
      <c r="P75" s="1"/>
    </row>
    <row r="76" spans="1:16" ht="16.5" x14ac:dyDescent="0.35">
      <c r="A76" s="417" t="s">
        <v>158</v>
      </c>
      <c r="B76" s="183" t="s">
        <v>84</v>
      </c>
      <c r="C76" s="183" t="s">
        <v>86</v>
      </c>
      <c r="D76" s="183" t="s">
        <v>84</v>
      </c>
      <c r="E76" s="183" t="s">
        <v>86</v>
      </c>
      <c r="F76" s="183" t="s">
        <v>84</v>
      </c>
      <c r="G76" s="183" t="s">
        <v>86</v>
      </c>
      <c r="H76" s="183" t="s">
        <v>84</v>
      </c>
      <c r="I76" s="183" t="s">
        <v>86</v>
      </c>
      <c r="J76" s="1"/>
      <c r="K76" s="1"/>
      <c r="L76" s="1"/>
      <c r="M76" s="1"/>
      <c r="N76" s="1"/>
      <c r="O76" s="1"/>
      <c r="P76" s="1"/>
    </row>
    <row r="77" spans="1:16" ht="16.5" x14ac:dyDescent="0.35">
      <c r="A77" s="418"/>
      <c r="B77" s="182">
        <v>0.05</v>
      </c>
      <c r="C77" s="182">
        <v>0.05</v>
      </c>
      <c r="D77" s="182">
        <v>0.1</v>
      </c>
      <c r="E77" s="182">
        <v>0.1</v>
      </c>
      <c r="F77" s="182">
        <v>0.05</v>
      </c>
      <c r="G77" s="184">
        <v>0.05</v>
      </c>
      <c r="H77" s="182">
        <v>0.1</v>
      </c>
      <c r="I77" s="184">
        <v>0.1</v>
      </c>
      <c r="J77" s="1"/>
      <c r="K77" s="1"/>
      <c r="L77" s="1"/>
      <c r="M77" s="1"/>
      <c r="N77" s="1"/>
      <c r="O77" s="1"/>
      <c r="P77" s="1"/>
    </row>
    <row r="78" spans="1:16" ht="366" customHeight="1" x14ac:dyDescent="0.35">
      <c r="A78" s="32" t="s">
        <v>195</v>
      </c>
      <c r="B78" s="480" t="s">
        <v>391</v>
      </c>
      <c r="C78" s="481"/>
      <c r="D78" s="480" t="s">
        <v>392</v>
      </c>
      <c r="E78" s="481"/>
      <c r="F78" s="480" t="s">
        <v>393</v>
      </c>
      <c r="G78" s="481"/>
      <c r="H78" s="480" t="s">
        <v>394</v>
      </c>
      <c r="I78" s="481"/>
      <c r="J78" s="1"/>
      <c r="K78" s="1"/>
      <c r="L78" s="1"/>
      <c r="M78" s="1"/>
      <c r="N78" s="1"/>
      <c r="O78" s="1"/>
      <c r="P78" s="1"/>
    </row>
    <row r="79" spans="1:16" ht="67" customHeight="1" x14ac:dyDescent="0.35">
      <c r="A79" s="32" t="s">
        <v>196</v>
      </c>
      <c r="B79" s="477" t="s">
        <v>405</v>
      </c>
      <c r="C79" s="478"/>
      <c r="D79" s="482" t="s">
        <v>416</v>
      </c>
      <c r="E79" s="483"/>
      <c r="F79" s="477" t="s">
        <v>406</v>
      </c>
      <c r="G79" s="478"/>
      <c r="H79" s="477" t="s">
        <v>407</v>
      </c>
      <c r="I79" s="479"/>
      <c r="J79" s="1"/>
      <c r="K79" s="1"/>
      <c r="L79" s="1"/>
      <c r="M79" s="1"/>
      <c r="N79" s="1"/>
      <c r="O79" s="1"/>
      <c r="P79" s="1"/>
    </row>
    <row r="80" spans="1:16" ht="16.5" x14ac:dyDescent="0.35">
      <c r="A80" s="417" t="s">
        <v>159</v>
      </c>
      <c r="B80" s="183" t="s">
        <v>84</v>
      </c>
      <c r="C80" s="183" t="s">
        <v>86</v>
      </c>
      <c r="D80" s="183" t="s">
        <v>84</v>
      </c>
      <c r="E80" s="183" t="s">
        <v>86</v>
      </c>
      <c r="F80" s="183" t="s">
        <v>84</v>
      </c>
      <c r="G80" s="183" t="s">
        <v>86</v>
      </c>
      <c r="H80" s="183" t="s">
        <v>84</v>
      </c>
      <c r="I80" s="183" t="s">
        <v>86</v>
      </c>
      <c r="J80" s="1"/>
      <c r="K80" s="1"/>
      <c r="L80" s="1"/>
      <c r="M80" s="1"/>
      <c r="N80" s="1"/>
      <c r="O80" s="1"/>
      <c r="P80" s="1"/>
    </row>
    <row r="81" spans="1:16" ht="16.5" x14ac:dyDescent="0.35">
      <c r="A81" s="418"/>
      <c r="B81" s="182">
        <v>0.1</v>
      </c>
      <c r="C81" s="182">
        <v>0.1</v>
      </c>
      <c r="D81" s="182">
        <v>0.1</v>
      </c>
      <c r="E81" s="182">
        <v>0.1</v>
      </c>
      <c r="F81" s="182">
        <v>0.1</v>
      </c>
      <c r="G81" s="184">
        <v>0.1</v>
      </c>
      <c r="H81" s="182">
        <v>0.1</v>
      </c>
      <c r="I81" s="184">
        <v>0.1</v>
      </c>
      <c r="J81" s="1"/>
      <c r="K81" s="1"/>
      <c r="L81" s="1"/>
      <c r="M81" s="1"/>
      <c r="N81" s="1"/>
      <c r="O81" s="1"/>
      <c r="P81" s="1"/>
    </row>
    <row r="82" spans="1:16" ht="409" customHeight="1" x14ac:dyDescent="0.35">
      <c r="A82" s="32" t="s">
        <v>195</v>
      </c>
      <c r="B82" s="472" t="s">
        <v>439</v>
      </c>
      <c r="C82" s="473"/>
      <c r="D82" s="472" t="s">
        <v>440</v>
      </c>
      <c r="E82" s="473"/>
      <c r="F82" s="474" t="s">
        <v>441</v>
      </c>
      <c r="G82" s="475"/>
      <c r="H82" s="474" t="s">
        <v>442</v>
      </c>
      <c r="I82" s="476"/>
      <c r="J82" s="1"/>
      <c r="K82" s="1"/>
      <c r="L82" s="1"/>
      <c r="M82" s="1"/>
      <c r="N82" s="1"/>
      <c r="O82" s="1"/>
      <c r="P82" s="1"/>
    </row>
    <row r="83" spans="1:16" s="188" customFormat="1" ht="75" customHeight="1" x14ac:dyDescent="0.35">
      <c r="A83" s="32" t="s">
        <v>196</v>
      </c>
      <c r="B83" s="477" t="s">
        <v>443</v>
      </c>
      <c r="C83" s="478"/>
      <c r="D83" s="477" t="s">
        <v>444</v>
      </c>
      <c r="E83" s="478"/>
      <c r="F83" s="477" t="s">
        <v>445</v>
      </c>
      <c r="G83" s="479"/>
      <c r="H83" s="477" t="s">
        <v>446</v>
      </c>
      <c r="I83" s="479"/>
      <c r="J83" s="187"/>
      <c r="K83" s="187"/>
      <c r="L83" s="187"/>
      <c r="M83" s="187"/>
      <c r="N83" s="187"/>
      <c r="O83" s="187"/>
      <c r="P83" s="187"/>
    </row>
    <row r="84" spans="1:16" ht="16.5" x14ac:dyDescent="0.35">
      <c r="A84" s="417" t="s">
        <v>161</v>
      </c>
      <c r="B84" s="183" t="s">
        <v>84</v>
      </c>
      <c r="C84" s="183" t="s">
        <v>86</v>
      </c>
      <c r="D84" s="183" t="s">
        <v>84</v>
      </c>
      <c r="E84" s="183" t="s">
        <v>86</v>
      </c>
      <c r="F84" s="183" t="s">
        <v>84</v>
      </c>
      <c r="G84" s="183" t="s">
        <v>86</v>
      </c>
      <c r="H84" s="183" t="s">
        <v>84</v>
      </c>
      <c r="I84" s="183" t="s">
        <v>86</v>
      </c>
      <c r="J84" s="1"/>
      <c r="K84" s="1"/>
      <c r="L84" s="1"/>
      <c r="M84" s="1"/>
      <c r="N84" s="1"/>
      <c r="O84" s="1"/>
      <c r="P84" s="1"/>
    </row>
    <row r="85" spans="1:16" ht="16.5" x14ac:dyDescent="0.35">
      <c r="A85" s="418"/>
      <c r="B85" s="182">
        <v>0.1</v>
      </c>
      <c r="C85" s="182"/>
      <c r="D85" s="182">
        <v>0.1</v>
      </c>
      <c r="E85" s="182"/>
      <c r="F85" s="182">
        <v>0.1</v>
      </c>
      <c r="G85" s="184"/>
      <c r="H85" s="182">
        <v>0.1</v>
      </c>
      <c r="I85" s="184"/>
      <c r="J85" s="1"/>
      <c r="K85" s="1"/>
      <c r="L85" s="1"/>
      <c r="M85" s="1"/>
      <c r="N85" s="1"/>
      <c r="O85" s="1"/>
      <c r="P85" s="1"/>
    </row>
    <row r="86" spans="1:16" ht="33" x14ac:dyDescent="0.35">
      <c r="A86" s="32" t="s">
        <v>195</v>
      </c>
      <c r="B86" s="471"/>
      <c r="C86" s="471"/>
      <c r="D86" s="471"/>
      <c r="E86" s="471"/>
      <c r="F86" s="467"/>
      <c r="G86" s="468"/>
      <c r="H86" s="471"/>
      <c r="I86" s="471"/>
      <c r="J86" s="1"/>
      <c r="K86" s="1"/>
      <c r="L86" s="1"/>
      <c r="M86" s="1"/>
      <c r="N86" s="1"/>
      <c r="O86" s="1"/>
      <c r="P86" s="1"/>
    </row>
    <row r="87" spans="1:16" ht="16.5" x14ac:dyDescent="0.35">
      <c r="A87" s="32" t="s">
        <v>196</v>
      </c>
      <c r="B87" s="467"/>
      <c r="C87" s="468"/>
      <c r="D87" s="467"/>
      <c r="E87" s="468"/>
      <c r="F87" s="467"/>
      <c r="G87" s="468"/>
      <c r="H87" s="467"/>
      <c r="I87" s="468"/>
      <c r="J87" s="1"/>
      <c r="K87" s="1"/>
      <c r="L87" s="1"/>
      <c r="M87" s="1"/>
      <c r="N87" s="1"/>
      <c r="O87" s="1"/>
      <c r="P87" s="1"/>
    </row>
    <row r="88" spans="1:16" ht="16.5" x14ac:dyDescent="0.35">
      <c r="A88" s="417" t="s">
        <v>162</v>
      </c>
      <c r="B88" s="183" t="s">
        <v>84</v>
      </c>
      <c r="C88" s="183" t="s">
        <v>86</v>
      </c>
      <c r="D88" s="183" t="s">
        <v>84</v>
      </c>
      <c r="E88" s="183" t="s">
        <v>86</v>
      </c>
      <c r="F88" s="183" t="s">
        <v>84</v>
      </c>
      <c r="G88" s="183" t="s">
        <v>86</v>
      </c>
      <c r="H88" s="183" t="s">
        <v>84</v>
      </c>
      <c r="I88" s="183" t="s">
        <v>86</v>
      </c>
      <c r="J88" s="1"/>
      <c r="K88" s="1"/>
      <c r="L88" s="1"/>
      <c r="M88" s="1"/>
      <c r="N88" s="1"/>
      <c r="O88" s="1"/>
      <c r="P88" s="1"/>
    </row>
    <row r="89" spans="1:16" ht="16.5" x14ac:dyDescent="0.35">
      <c r="A89" s="418"/>
      <c r="B89" s="182">
        <v>0.13</v>
      </c>
      <c r="C89" s="185"/>
      <c r="D89" s="182">
        <v>0.13</v>
      </c>
      <c r="E89" s="182"/>
      <c r="F89" s="182">
        <v>0.13</v>
      </c>
      <c r="G89" s="184"/>
      <c r="H89" s="182">
        <v>0.13</v>
      </c>
      <c r="I89" s="184"/>
      <c r="J89" s="1"/>
      <c r="K89" s="1"/>
      <c r="L89" s="1"/>
      <c r="M89" s="1"/>
      <c r="N89" s="1"/>
      <c r="O89" s="1"/>
      <c r="P89" s="1"/>
    </row>
    <row r="90" spans="1:16" ht="33" x14ac:dyDescent="0.35">
      <c r="A90" s="32" t="s">
        <v>195</v>
      </c>
      <c r="B90" s="466"/>
      <c r="C90" s="466"/>
      <c r="D90" s="466"/>
      <c r="E90" s="466"/>
      <c r="F90" s="469"/>
      <c r="G90" s="470"/>
      <c r="H90" s="466"/>
      <c r="I90" s="466"/>
      <c r="J90" s="1"/>
      <c r="K90" s="1"/>
      <c r="L90" s="1"/>
      <c r="M90" s="1"/>
      <c r="N90" s="1"/>
      <c r="O90" s="1"/>
      <c r="P90" s="1"/>
    </row>
    <row r="91" spans="1:16" ht="16.5" x14ac:dyDescent="0.35">
      <c r="A91" s="32" t="s">
        <v>196</v>
      </c>
      <c r="B91" s="467"/>
      <c r="C91" s="468"/>
      <c r="D91" s="467"/>
      <c r="E91" s="468"/>
      <c r="F91" s="467"/>
      <c r="G91" s="468"/>
      <c r="H91" s="467"/>
      <c r="I91" s="468"/>
      <c r="J91" s="1"/>
      <c r="K91" s="1"/>
      <c r="L91" s="1"/>
      <c r="M91" s="1"/>
      <c r="N91" s="1"/>
      <c r="O91" s="1"/>
      <c r="P91" s="1"/>
    </row>
    <row r="92" spans="1:16" ht="16.5" x14ac:dyDescent="0.35">
      <c r="A92" s="417" t="s">
        <v>163</v>
      </c>
      <c r="B92" s="183" t="s">
        <v>84</v>
      </c>
      <c r="C92" s="183" t="s">
        <v>86</v>
      </c>
      <c r="D92" s="183" t="s">
        <v>84</v>
      </c>
      <c r="E92" s="183" t="s">
        <v>86</v>
      </c>
      <c r="F92" s="183" t="s">
        <v>84</v>
      </c>
      <c r="G92" s="183" t="s">
        <v>86</v>
      </c>
      <c r="H92" s="183" t="s">
        <v>84</v>
      </c>
      <c r="I92" s="183" t="s">
        <v>86</v>
      </c>
      <c r="J92" s="1"/>
      <c r="K92" s="1"/>
      <c r="L92" s="1"/>
      <c r="M92" s="1"/>
      <c r="N92" s="1"/>
      <c r="O92" s="1"/>
      <c r="P92" s="1"/>
    </row>
    <row r="93" spans="1:16" ht="16.5" x14ac:dyDescent="0.35">
      <c r="A93" s="418"/>
      <c r="B93" s="182">
        <v>0.15</v>
      </c>
      <c r="C93" s="185"/>
      <c r="D93" s="182">
        <v>0.1</v>
      </c>
      <c r="E93" s="182"/>
      <c r="F93" s="182">
        <v>0.15</v>
      </c>
      <c r="G93" s="184"/>
      <c r="H93" s="182">
        <v>0.1</v>
      </c>
      <c r="I93" s="184"/>
      <c r="J93" s="1"/>
      <c r="K93" s="1"/>
      <c r="L93" s="1"/>
      <c r="M93" s="1"/>
      <c r="N93" s="1"/>
      <c r="O93" s="1"/>
      <c r="P93" s="1"/>
    </row>
    <row r="94" spans="1:16" ht="33" x14ac:dyDescent="0.35">
      <c r="A94" s="32" t="s">
        <v>195</v>
      </c>
      <c r="B94" s="466"/>
      <c r="C94" s="466"/>
      <c r="D94" s="466"/>
      <c r="E94" s="466"/>
      <c r="F94" s="469"/>
      <c r="G94" s="470"/>
      <c r="H94" s="466"/>
      <c r="I94" s="466"/>
      <c r="J94" s="1"/>
      <c r="K94" s="1"/>
      <c r="L94" s="1"/>
      <c r="M94" s="1"/>
      <c r="N94" s="1"/>
      <c r="O94" s="1"/>
      <c r="P94" s="1"/>
    </row>
    <row r="95" spans="1:16" ht="16.5" x14ac:dyDescent="0.35">
      <c r="A95" s="32" t="s">
        <v>196</v>
      </c>
      <c r="B95" s="467"/>
      <c r="C95" s="468"/>
      <c r="D95" s="467"/>
      <c r="E95" s="468"/>
      <c r="F95" s="467"/>
      <c r="G95" s="468"/>
      <c r="H95" s="467"/>
      <c r="I95" s="468"/>
      <c r="J95" s="1"/>
      <c r="K95" s="1"/>
      <c r="L95" s="1"/>
      <c r="M95" s="1"/>
      <c r="N95" s="1"/>
      <c r="O95" s="1"/>
      <c r="P95" s="1"/>
    </row>
    <row r="96" spans="1:16" ht="16.5" x14ac:dyDescent="0.35">
      <c r="A96" s="417" t="s">
        <v>164</v>
      </c>
      <c r="B96" s="183" t="s">
        <v>84</v>
      </c>
      <c r="C96" s="183" t="s">
        <v>86</v>
      </c>
      <c r="D96" s="183" t="s">
        <v>84</v>
      </c>
      <c r="E96" s="183" t="s">
        <v>86</v>
      </c>
      <c r="F96" s="183" t="s">
        <v>84</v>
      </c>
      <c r="G96" s="183" t="s">
        <v>86</v>
      </c>
      <c r="H96" s="183" t="s">
        <v>84</v>
      </c>
      <c r="I96" s="183" t="s">
        <v>86</v>
      </c>
      <c r="J96" s="1"/>
      <c r="K96" s="1"/>
      <c r="L96" s="1"/>
      <c r="M96" s="1"/>
      <c r="N96" s="1"/>
      <c r="O96" s="1"/>
      <c r="P96" s="1"/>
    </row>
    <row r="97" spans="1:16" ht="16.5" x14ac:dyDescent="0.35">
      <c r="A97" s="418"/>
      <c r="B97" s="182">
        <v>0.1</v>
      </c>
      <c r="C97" s="185"/>
      <c r="D97" s="182">
        <v>0.1</v>
      </c>
      <c r="E97" s="182"/>
      <c r="F97" s="182">
        <v>0.1</v>
      </c>
      <c r="G97" s="184"/>
      <c r="H97" s="182">
        <v>0.1</v>
      </c>
      <c r="I97" s="184"/>
      <c r="J97" s="1"/>
      <c r="K97" s="1"/>
      <c r="L97" s="1"/>
      <c r="M97" s="1"/>
      <c r="N97" s="1"/>
      <c r="O97" s="1"/>
      <c r="P97" s="1"/>
    </row>
    <row r="98" spans="1:16" ht="33" x14ac:dyDescent="0.35">
      <c r="A98" s="32" t="s">
        <v>195</v>
      </c>
      <c r="B98" s="466"/>
      <c r="C98" s="466"/>
      <c r="D98" s="466"/>
      <c r="E98" s="466"/>
      <c r="F98" s="466"/>
      <c r="G98" s="466"/>
      <c r="H98" s="466"/>
      <c r="I98" s="466"/>
      <c r="J98" s="1"/>
      <c r="K98" s="1"/>
      <c r="L98" s="1"/>
      <c r="M98" s="1"/>
      <c r="N98" s="1"/>
      <c r="O98" s="1"/>
      <c r="P98" s="1"/>
    </row>
    <row r="99" spans="1:16" ht="16.5" x14ac:dyDescent="0.35">
      <c r="A99" s="32" t="s">
        <v>196</v>
      </c>
      <c r="B99" s="467"/>
      <c r="C99" s="468"/>
      <c r="D99" s="467"/>
      <c r="E99" s="468"/>
      <c r="F99" s="467"/>
      <c r="G99" s="468"/>
      <c r="H99" s="467"/>
      <c r="I99" s="468"/>
      <c r="J99" s="1"/>
      <c r="K99" s="1"/>
      <c r="L99" s="1"/>
      <c r="M99" s="1"/>
      <c r="N99" s="1"/>
      <c r="O99" s="1"/>
      <c r="P99" s="1"/>
    </row>
    <row r="100" spans="1:16" ht="16.5" x14ac:dyDescent="0.35">
      <c r="A100" s="417" t="s">
        <v>166</v>
      </c>
      <c r="B100" s="183" t="s">
        <v>84</v>
      </c>
      <c r="C100" s="183" t="s">
        <v>86</v>
      </c>
      <c r="D100" s="183" t="s">
        <v>84</v>
      </c>
      <c r="E100" s="183" t="s">
        <v>86</v>
      </c>
      <c r="F100" s="183" t="s">
        <v>84</v>
      </c>
      <c r="G100" s="183" t="s">
        <v>86</v>
      </c>
      <c r="H100" s="183" t="s">
        <v>84</v>
      </c>
      <c r="I100" s="183" t="s">
        <v>86</v>
      </c>
      <c r="J100" s="1"/>
      <c r="K100" s="1"/>
      <c r="L100" s="1"/>
      <c r="M100" s="1"/>
      <c r="N100" s="1"/>
      <c r="O100" s="1"/>
      <c r="P100" s="1"/>
    </row>
    <row r="101" spans="1:16" ht="16.5" x14ac:dyDescent="0.35">
      <c r="A101" s="418"/>
      <c r="B101" s="182">
        <v>0.1</v>
      </c>
      <c r="C101" s="185"/>
      <c r="D101" s="182">
        <v>0.1</v>
      </c>
      <c r="E101" s="182"/>
      <c r="F101" s="182">
        <v>0.1</v>
      </c>
      <c r="G101" s="184"/>
      <c r="H101" s="182">
        <v>0.1</v>
      </c>
      <c r="I101" s="184"/>
      <c r="J101" s="1"/>
      <c r="K101" s="1"/>
      <c r="L101" s="1"/>
      <c r="M101" s="1"/>
      <c r="N101" s="1"/>
      <c r="O101" s="1"/>
      <c r="P101" s="1"/>
    </row>
    <row r="102" spans="1:16" ht="33" x14ac:dyDescent="0.35">
      <c r="A102" s="32" t="s">
        <v>195</v>
      </c>
      <c r="B102" s="466"/>
      <c r="C102" s="466"/>
      <c r="D102" s="466"/>
      <c r="E102" s="466"/>
      <c r="F102" s="466"/>
      <c r="G102" s="466"/>
      <c r="H102" s="466"/>
      <c r="I102" s="466"/>
      <c r="J102" s="1"/>
      <c r="K102" s="1"/>
      <c r="L102" s="1"/>
      <c r="M102" s="1"/>
      <c r="N102" s="1"/>
      <c r="O102" s="1"/>
      <c r="P102" s="1"/>
    </row>
    <row r="103" spans="1:16" ht="16.5" x14ac:dyDescent="0.35">
      <c r="A103" s="32" t="s">
        <v>196</v>
      </c>
      <c r="B103" s="467"/>
      <c r="C103" s="468"/>
      <c r="D103" s="467"/>
      <c r="E103" s="468"/>
      <c r="F103" s="467"/>
      <c r="G103" s="468"/>
      <c r="H103" s="467"/>
      <c r="I103" s="468"/>
      <c r="J103" s="1"/>
      <c r="K103" s="1"/>
      <c r="L103" s="1"/>
      <c r="M103" s="1"/>
      <c r="N103" s="1"/>
      <c r="O103" s="1"/>
      <c r="P103" s="1"/>
    </row>
    <row r="104" spans="1:16" ht="16.5" x14ac:dyDescent="0.35">
      <c r="A104" s="417" t="s">
        <v>167</v>
      </c>
      <c r="B104" s="183" t="s">
        <v>84</v>
      </c>
      <c r="C104" s="183" t="s">
        <v>86</v>
      </c>
      <c r="D104" s="183" t="s">
        <v>84</v>
      </c>
      <c r="E104" s="183" t="s">
        <v>86</v>
      </c>
      <c r="F104" s="183" t="s">
        <v>84</v>
      </c>
      <c r="G104" s="183" t="s">
        <v>86</v>
      </c>
      <c r="H104" s="183" t="s">
        <v>84</v>
      </c>
      <c r="I104" s="183" t="s">
        <v>86</v>
      </c>
      <c r="J104" s="1"/>
      <c r="K104" s="1"/>
      <c r="L104" s="1"/>
      <c r="M104" s="1"/>
      <c r="N104" s="1"/>
      <c r="O104" s="1"/>
      <c r="P104" s="1"/>
    </row>
    <row r="105" spans="1:16" ht="16.5" x14ac:dyDescent="0.35">
      <c r="A105" s="418"/>
      <c r="B105" s="182">
        <v>0.1</v>
      </c>
      <c r="C105" s="185"/>
      <c r="D105" s="182">
        <v>0.1</v>
      </c>
      <c r="E105" s="182"/>
      <c r="F105" s="182">
        <v>0.1</v>
      </c>
      <c r="G105" s="184"/>
      <c r="H105" s="182">
        <v>0.1</v>
      </c>
      <c r="I105" s="184"/>
      <c r="J105" s="1"/>
      <c r="K105" s="1"/>
      <c r="L105" s="1"/>
      <c r="M105" s="1"/>
      <c r="N105" s="1"/>
      <c r="O105" s="1"/>
      <c r="P105" s="1"/>
    </row>
    <row r="106" spans="1:16" ht="33" x14ac:dyDescent="0.35">
      <c r="A106" s="32" t="s">
        <v>195</v>
      </c>
      <c r="B106" s="466"/>
      <c r="C106" s="466"/>
      <c r="D106" s="466"/>
      <c r="E106" s="466"/>
      <c r="F106" s="466"/>
      <c r="G106" s="466"/>
      <c r="H106" s="466"/>
      <c r="I106" s="466"/>
      <c r="J106" s="1"/>
      <c r="K106" s="1"/>
      <c r="L106" s="1"/>
      <c r="M106" s="1"/>
      <c r="N106" s="1"/>
      <c r="O106" s="1"/>
      <c r="P106" s="1"/>
    </row>
    <row r="107" spans="1:16" ht="16.5" x14ac:dyDescent="0.35">
      <c r="A107" s="32" t="s">
        <v>196</v>
      </c>
      <c r="B107" s="467"/>
      <c r="C107" s="468"/>
      <c r="D107" s="467"/>
      <c r="E107" s="468"/>
      <c r="F107" s="467"/>
      <c r="G107" s="468"/>
      <c r="H107" s="467"/>
      <c r="I107" s="468"/>
      <c r="J107" s="1"/>
      <c r="K107" s="1"/>
      <c r="L107" s="1"/>
      <c r="M107" s="1"/>
      <c r="N107" s="1"/>
      <c r="O107" s="1"/>
      <c r="P107" s="1"/>
    </row>
    <row r="108" spans="1:16" ht="16.5" x14ac:dyDescent="0.35">
      <c r="A108" s="417" t="s">
        <v>168</v>
      </c>
      <c r="B108" s="183" t="s">
        <v>84</v>
      </c>
      <c r="C108" s="183" t="s">
        <v>86</v>
      </c>
      <c r="D108" s="183" t="s">
        <v>84</v>
      </c>
      <c r="E108" s="183" t="s">
        <v>86</v>
      </c>
      <c r="F108" s="183" t="s">
        <v>84</v>
      </c>
      <c r="G108" s="183" t="s">
        <v>86</v>
      </c>
      <c r="H108" s="183" t="s">
        <v>84</v>
      </c>
      <c r="I108" s="183" t="s">
        <v>86</v>
      </c>
      <c r="J108" s="1"/>
      <c r="K108" s="1"/>
      <c r="L108" s="1"/>
      <c r="M108" s="1"/>
      <c r="N108" s="1"/>
      <c r="O108" s="1"/>
      <c r="P108" s="1"/>
    </row>
    <row r="109" spans="1:16" ht="16.5" x14ac:dyDescent="0.35">
      <c r="A109" s="418"/>
      <c r="B109" s="182">
        <v>0.1</v>
      </c>
      <c r="C109" s="185"/>
      <c r="D109" s="182">
        <v>0.05</v>
      </c>
      <c r="E109" s="182"/>
      <c r="F109" s="182">
        <v>0.1</v>
      </c>
      <c r="G109" s="184"/>
      <c r="H109" s="182">
        <v>0.05</v>
      </c>
      <c r="I109" s="184"/>
      <c r="J109" s="1"/>
      <c r="K109" s="1"/>
      <c r="L109" s="1"/>
      <c r="M109" s="1"/>
      <c r="N109" s="1"/>
      <c r="O109" s="1"/>
      <c r="P109" s="1"/>
    </row>
    <row r="110" spans="1:16" ht="33" x14ac:dyDescent="0.35">
      <c r="A110" s="32" t="s">
        <v>195</v>
      </c>
      <c r="B110" s="466"/>
      <c r="C110" s="466"/>
      <c r="D110" s="466"/>
      <c r="E110" s="466"/>
      <c r="F110" s="466"/>
      <c r="G110" s="466"/>
      <c r="H110" s="466"/>
      <c r="I110" s="466"/>
      <c r="J110" s="1"/>
      <c r="K110" s="1"/>
      <c r="L110" s="1"/>
      <c r="M110" s="1"/>
      <c r="N110" s="1"/>
      <c r="O110" s="1"/>
      <c r="P110" s="1"/>
    </row>
    <row r="111" spans="1:16" ht="16.5" x14ac:dyDescent="0.35">
      <c r="A111" s="32" t="s">
        <v>196</v>
      </c>
      <c r="B111" s="467"/>
      <c r="C111" s="468"/>
      <c r="D111" s="467"/>
      <c r="E111" s="468"/>
      <c r="F111" s="467"/>
      <c r="G111" s="468"/>
      <c r="H111" s="467"/>
      <c r="I111" s="468"/>
      <c r="J111" s="1"/>
      <c r="K111" s="1"/>
      <c r="L111" s="1"/>
      <c r="M111" s="1"/>
      <c r="N111" s="1"/>
      <c r="O111" s="1"/>
      <c r="P111" s="1"/>
    </row>
    <row r="112" spans="1:16" ht="16.5" x14ac:dyDescent="0.35">
      <c r="A112" s="417" t="s">
        <v>169</v>
      </c>
      <c r="B112" s="183" t="s">
        <v>84</v>
      </c>
      <c r="C112" s="183" t="s">
        <v>86</v>
      </c>
      <c r="D112" s="183" t="s">
        <v>84</v>
      </c>
      <c r="E112" s="183" t="s">
        <v>86</v>
      </c>
      <c r="F112" s="183" t="s">
        <v>84</v>
      </c>
      <c r="G112" s="183" t="s">
        <v>86</v>
      </c>
      <c r="H112" s="183" t="s">
        <v>84</v>
      </c>
      <c r="I112" s="183" t="s">
        <v>86</v>
      </c>
      <c r="J112" s="1"/>
      <c r="K112" s="1"/>
      <c r="L112" s="1"/>
      <c r="M112" s="1"/>
      <c r="N112" s="1"/>
      <c r="O112" s="1"/>
      <c r="P112" s="1"/>
    </row>
    <row r="113" spans="1:16" ht="16.5" x14ac:dyDescent="0.35">
      <c r="A113" s="418"/>
      <c r="B113" s="182">
        <v>0.05</v>
      </c>
      <c r="C113" s="185"/>
      <c r="D113" s="182">
        <v>0.05</v>
      </c>
      <c r="E113" s="185"/>
      <c r="F113" s="182">
        <v>0.05</v>
      </c>
      <c r="G113" s="184"/>
      <c r="H113" s="185">
        <v>0.05</v>
      </c>
      <c r="I113" s="184"/>
      <c r="J113" s="1"/>
      <c r="K113" s="1"/>
      <c r="L113" s="1"/>
      <c r="M113" s="1"/>
      <c r="N113" s="1"/>
      <c r="O113" s="1"/>
      <c r="P113" s="1"/>
    </row>
    <row r="114" spans="1:16" ht="33" x14ac:dyDescent="0.35">
      <c r="A114" s="32" t="s">
        <v>195</v>
      </c>
      <c r="B114" s="348"/>
      <c r="C114" s="348"/>
      <c r="D114" s="348"/>
      <c r="E114" s="348"/>
      <c r="F114" s="348"/>
      <c r="G114" s="348"/>
      <c r="H114" s="348"/>
      <c r="I114" s="348"/>
      <c r="J114" s="1"/>
      <c r="K114" s="1"/>
      <c r="L114" s="1"/>
      <c r="M114" s="1"/>
      <c r="N114" s="1"/>
      <c r="O114" s="1"/>
      <c r="P114" s="1"/>
    </row>
    <row r="115" spans="1:16" ht="16.5" x14ac:dyDescent="0.35">
      <c r="A115" s="32" t="s">
        <v>196</v>
      </c>
      <c r="B115" s="346"/>
      <c r="C115" s="347"/>
      <c r="D115" s="346"/>
      <c r="E115" s="347"/>
      <c r="F115" s="346"/>
      <c r="G115" s="347"/>
      <c r="H115" s="346"/>
      <c r="I115" s="347"/>
      <c r="J115" s="1"/>
      <c r="K115" s="1"/>
      <c r="L115" s="1"/>
      <c r="M115" s="1"/>
      <c r="N115" s="1"/>
      <c r="O115" s="1"/>
      <c r="P115" s="1"/>
    </row>
    <row r="116" spans="1:16" ht="16.5" x14ac:dyDescent="0.35">
      <c r="A116" s="33" t="s">
        <v>197</v>
      </c>
      <c r="B116" s="37">
        <f t="shared" ref="B116:I116" si="1">(B69+B73+B77+B81+B85+B89+B93+B97+B101+B105+B109+B113)</f>
        <v>1</v>
      </c>
      <c r="C116" s="37">
        <f t="shared" si="1"/>
        <v>0.17</v>
      </c>
      <c r="D116" s="37">
        <f t="shared" si="1"/>
        <v>1</v>
      </c>
      <c r="E116" s="37">
        <f t="shared" si="1"/>
        <v>0.30000000000000004</v>
      </c>
      <c r="F116" s="37">
        <f t="shared" si="1"/>
        <v>1</v>
      </c>
      <c r="G116" s="37">
        <f t="shared" si="1"/>
        <v>0.17</v>
      </c>
      <c r="H116" s="37">
        <f t="shared" si="1"/>
        <v>1</v>
      </c>
      <c r="I116" s="37">
        <f t="shared" si="1"/>
        <v>0.27</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H71" r:id="rId1" xr:uid="{B973AB87-9D4A-BA40-999A-7E6D9B5463C1}"/>
    <hyperlink ref="D71" r:id="rId2" xr:uid="{C57E144F-7F56-F344-8CAE-A346CB6BB976}"/>
    <hyperlink ref="B75" r:id="rId3" xr:uid="{3A986D78-D73B-404E-89C9-23E4F915B08D}"/>
    <hyperlink ref="D75" r:id="rId4" xr:uid="{0A11DBEB-53A4-6B46-B39B-12EA26F86C8B}"/>
    <hyperlink ref="H75" r:id="rId5" xr:uid="{38CCED47-59A9-D644-8CFF-DB20FC1651DF}"/>
    <hyperlink ref="F75" r:id="rId6" xr:uid="{3D49A134-28C0-2F4A-B4E5-D36CA45EBC6D}"/>
    <hyperlink ref="B79" r:id="rId7" xr:uid="{20E026D0-C491-9D4B-B2B6-1206E4AF19DF}"/>
    <hyperlink ref="F79" r:id="rId8" xr:uid="{07A13645-34EB-044F-89DA-6D5D46156B35}"/>
    <hyperlink ref="H79" r:id="rId9" xr:uid="{0A1EE8C3-B78A-EC45-96EA-7D8CFBB598F1}"/>
    <hyperlink ref="D79" r:id="rId10" xr:uid="{66CF9147-30A9-5F43-B778-4D22D02CE5BA}"/>
    <hyperlink ref="B83" r:id="rId11" xr:uid="{2274874C-86FD-AD4B-ADDC-8CB54FD6F6C1}"/>
    <hyperlink ref="D83" r:id="rId12" xr:uid="{224D55E0-D62E-034D-B981-079E3D6A56EF}"/>
    <hyperlink ref="F83" r:id="rId13" xr:uid="{7A38FBE3-2597-5246-9436-18FFD6687EE7}"/>
    <hyperlink ref="H83" r:id="rId14" xr:uid="{554ED854-B56C-AD48-9007-B80D6E429C74}"/>
  </hyperlinks>
  <pageMargins left="0.7" right="0.7" top="0.75" bottom="0.75" header="0.3" footer="0.3"/>
  <drawing r:id="rId15"/>
  <legacyDrawing r:id="rId1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opLeftCell="J11" zoomScale="55" zoomScaleNormal="55" workbookViewId="0">
      <selection activeCell="N29" sqref="D24:N29"/>
    </sheetView>
  </sheetViews>
  <sheetFormatPr baseColWidth="10" defaultColWidth="27.6328125" defaultRowHeight="14.5" x14ac:dyDescent="0.35"/>
  <cols>
    <col min="1" max="1" width="38.1796875" customWidth="1"/>
    <col min="2" max="2" width="38.453125" customWidth="1"/>
    <col min="3" max="3" width="32.81640625" customWidth="1"/>
    <col min="4" max="4" width="123.36328125" customWidth="1"/>
    <col min="5" max="5" width="105.1796875" customWidth="1"/>
    <col min="6" max="6" width="125.1796875" customWidth="1"/>
    <col min="7" max="7" width="119.81640625" customWidth="1"/>
    <col min="8" max="8" width="71" customWidth="1"/>
    <col min="9" max="9" width="77.1796875" customWidth="1"/>
    <col min="11" max="11" width="35.6328125" customWidth="1"/>
    <col min="12" max="12" width="37.1796875" customWidth="1"/>
    <col min="15" max="15" width="34.453125" customWidth="1"/>
  </cols>
  <sheetData>
    <row r="1" spans="1:16" ht="16" thickBot="1" x14ac:dyDescent="0.4">
      <c r="A1" s="401"/>
      <c r="B1" s="306" t="s">
        <v>150</v>
      </c>
      <c r="C1" s="307"/>
      <c r="D1" s="307"/>
      <c r="E1" s="307"/>
      <c r="F1" s="307"/>
      <c r="G1" s="307"/>
      <c r="H1" s="307"/>
      <c r="I1" s="307"/>
      <c r="J1" s="307"/>
      <c r="K1" s="307"/>
      <c r="L1" s="308"/>
      <c r="M1" s="321" t="s">
        <v>234</v>
      </c>
      <c r="N1" s="322"/>
      <c r="O1" s="323"/>
      <c r="P1" s="66"/>
    </row>
    <row r="2" spans="1:16" ht="16" thickBot="1" x14ac:dyDescent="0.4">
      <c r="A2" s="402"/>
      <c r="B2" s="324" t="s">
        <v>151</v>
      </c>
      <c r="C2" s="325"/>
      <c r="D2" s="325"/>
      <c r="E2" s="325"/>
      <c r="F2" s="325"/>
      <c r="G2" s="325"/>
      <c r="H2" s="325"/>
      <c r="I2" s="325"/>
      <c r="J2" s="325"/>
      <c r="K2" s="325"/>
      <c r="L2" s="326"/>
      <c r="M2" s="321" t="s">
        <v>235</v>
      </c>
      <c r="N2" s="322"/>
      <c r="O2" s="323"/>
      <c r="P2" s="66"/>
    </row>
    <row r="3" spans="1:16" ht="16" thickBot="1" x14ac:dyDescent="0.4">
      <c r="A3" s="402"/>
      <c r="B3" s="324" t="s">
        <v>0</v>
      </c>
      <c r="C3" s="325"/>
      <c r="D3" s="325"/>
      <c r="E3" s="325"/>
      <c r="F3" s="325"/>
      <c r="G3" s="325"/>
      <c r="H3" s="325"/>
      <c r="I3" s="325"/>
      <c r="J3" s="325"/>
      <c r="K3" s="325"/>
      <c r="L3" s="326"/>
      <c r="M3" s="321" t="s">
        <v>236</v>
      </c>
      <c r="N3" s="322"/>
      <c r="O3" s="323"/>
      <c r="P3" s="66"/>
    </row>
    <row r="4" spans="1:16" ht="16" thickBot="1" x14ac:dyDescent="0.4">
      <c r="A4" s="403"/>
      <c r="B4" s="309" t="s">
        <v>152</v>
      </c>
      <c r="C4" s="310"/>
      <c r="D4" s="310"/>
      <c r="E4" s="310"/>
      <c r="F4" s="310"/>
      <c r="G4" s="310"/>
      <c r="H4" s="310"/>
      <c r="I4" s="310"/>
      <c r="J4" s="310"/>
      <c r="K4" s="310"/>
      <c r="L4" s="311"/>
      <c r="M4" s="321" t="s">
        <v>237</v>
      </c>
      <c r="N4" s="322"/>
      <c r="O4" s="323"/>
      <c r="P4" s="66"/>
    </row>
    <row r="5" spans="1:16" ht="16" thickBot="1" x14ac:dyDescent="0.4">
      <c r="A5" s="67"/>
      <c r="B5" s="68"/>
      <c r="C5" s="68"/>
      <c r="D5" s="68"/>
      <c r="E5" s="68"/>
      <c r="F5" s="68"/>
      <c r="G5" s="68"/>
      <c r="H5" s="68"/>
      <c r="I5" s="68"/>
      <c r="J5" s="68"/>
      <c r="K5" s="68"/>
      <c r="L5" s="68"/>
      <c r="M5" s="69"/>
      <c r="N5" s="69"/>
      <c r="O5" s="69"/>
      <c r="P5" s="66"/>
    </row>
    <row r="6" spans="1:16" ht="18.5" thickBot="1" x14ac:dyDescent="0.4">
      <c r="A6" s="40" t="s">
        <v>154</v>
      </c>
      <c r="B6" s="411" t="s">
        <v>241</v>
      </c>
      <c r="C6" s="412"/>
      <c r="D6" s="412"/>
      <c r="E6" s="412"/>
      <c r="F6" s="412"/>
      <c r="G6" s="412"/>
      <c r="H6" s="412"/>
      <c r="I6" s="412"/>
      <c r="J6" s="412"/>
      <c r="K6" s="413"/>
      <c r="L6" s="103" t="s">
        <v>155</v>
      </c>
      <c r="M6" s="414">
        <v>2024110010311</v>
      </c>
      <c r="N6" s="415"/>
      <c r="O6" s="416"/>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299" t="s">
        <v>6</v>
      </c>
      <c r="B8" s="103" t="s">
        <v>156</v>
      </c>
      <c r="C8" s="223"/>
      <c r="D8" s="103" t="s">
        <v>157</v>
      </c>
      <c r="E8" s="223"/>
      <c r="F8" s="103" t="s">
        <v>158</v>
      </c>
      <c r="G8" s="86"/>
      <c r="H8" s="103" t="s">
        <v>159</v>
      </c>
      <c r="I8" s="88" t="s">
        <v>261</v>
      </c>
      <c r="J8" s="390" t="s">
        <v>8</v>
      </c>
      <c r="K8" s="301"/>
      <c r="L8" s="102" t="s">
        <v>160</v>
      </c>
      <c r="M8" s="302"/>
      <c r="N8" s="302"/>
      <c r="O8" s="302"/>
      <c r="P8" s="66"/>
    </row>
    <row r="9" spans="1:16" ht="18.5" thickBot="1" x14ac:dyDescent="0.45">
      <c r="A9" s="299"/>
      <c r="B9" s="104" t="s">
        <v>161</v>
      </c>
      <c r="C9" s="89"/>
      <c r="D9" s="103" t="s">
        <v>162</v>
      </c>
      <c r="E9" s="90"/>
      <c r="F9" s="103" t="s">
        <v>163</v>
      </c>
      <c r="G9" s="90"/>
      <c r="H9" s="103" t="s">
        <v>164</v>
      </c>
      <c r="I9" s="88"/>
      <c r="J9" s="390"/>
      <c r="K9" s="301"/>
      <c r="L9" s="102" t="s">
        <v>165</v>
      </c>
      <c r="M9" s="302"/>
      <c r="N9" s="302"/>
      <c r="O9" s="302"/>
      <c r="P9" s="66"/>
    </row>
    <row r="10" spans="1:16" ht="18.5" thickBot="1" x14ac:dyDescent="0.45">
      <c r="A10" s="299"/>
      <c r="B10" s="103" t="s">
        <v>166</v>
      </c>
      <c r="C10" s="86"/>
      <c r="D10" s="103" t="s">
        <v>167</v>
      </c>
      <c r="E10" s="90"/>
      <c r="F10" s="103" t="s">
        <v>168</v>
      </c>
      <c r="G10" s="90"/>
      <c r="H10" s="103" t="s">
        <v>169</v>
      </c>
      <c r="I10" s="88"/>
      <c r="J10" s="390"/>
      <c r="K10" s="301"/>
      <c r="L10" s="102" t="s">
        <v>170</v>
      </c>
      <c r="M10" s="302" t="s">
        <v>261</v>
      </c>
      <c r="N10" s="302"/>
      <c r="O10" s="302"/>
      <c r="P10" s="66"/>
    </row>
    <row r="11" spans="1:16" ht="15" thickBot="1" x14ac:dyDescent="0.4">
      <c r="A11" s="4"/>
      <c r="B11" s="5"/>
      <c r="C11" s="5"/>
      <c r="D11" s="7"/>
      <c r="E11" s="6"/>
      <c r="F11" s="6"/>
      <c r="G11" s="130"/>
      <c r="H11" s="130"/>
      <c r="I11" s="8"/>
      <c r="J11" s="8"/>
      <c r="K11" s="5"/>
      <c r="L11" s="5"/>
      <c r="M11" s="5"/>
      <c r="N11" s="5"/>
      <c r="O11" s="5"/>
      <c r="P11" s="1"/>
    </row>
    <row r="12" spans="1:16" x14ac:dyDescent="0.35">
      <c r="A12" s="408" t="s">
        <v>171</v>
      </c>
      <c r="B12" s="391" t="s">
        <v>252</v>
      </c>
      <c r="C12" s="392"/>
      <c r="D12" s="392"/>
      <c r="E12" s="392"/>
      <c r="F12" s="392"/>
      <c r="G12" s="392"/>
      <c r="H12" s="392"/>
      <c r="I12" s="392"/>
      <c r="J12" s="392"/>
      <c r="K12" s="392"/>
      <c r="L12" s="392"/>
      <c r="M12" s="392"/>
      <c r="N12" s="392"/>
      <c r="O12" s="393"/>
      <c r="P12" s="1"/>
    </row>
    <row r="13" spans="1:16" x14ac:dyDescent="0.35">
      <c r="A13" s="409"/>
      <c r="B13" s="394"/>
      <c r="C13" s="395"/>
      <c r="D13" s="395"/>
      <c r="E13" s="395"/>
      <c r="F13" s="395"/>
      <c r="G13" s="395"/>
      <c r="H13" s="395"/>
      <c r="I13" s="395"/>
      <c r="J13" s="395"/>
      <c r="K13" s="395"/>
      <c r="L13" s="395"/>
      <c r="M13" s="395"/>
      <c r="N13" s="395"/>
      <c r="O13" s="396"/>
      <c r="P13" s="1"/>
    </row>
    <row r="14" spans="1:16" ht="15" thickBot="1" x14ac:dyDescent="0.4">
      <c r="A14" s="410"/>
      <c r="B14" s="397"/>
      <c r="C14" s="398"/>
      <c r="D14" s="398"/>
      <c r="E14" s="398"/>
      <c r="F14" s="398"/>
      <c r="G14" s="398"/>
      <c r="H14" s="398"/>
      <c r="I14" s="398"/>
      <c r="J14" s="398"/>
      <c r="K14" s="398"/>
      <c r="L14" s="398"/>
      <c r="M14" s="398"/>
      <c r="N14" s="398"/>
      <c r="O14" s="399"/>
      <c r="P14" s="1"/>
    </row>
    <row r="15" spans="1:16" ht="18.5" thickBot="1" x14ac:dyDescent="0.4">
      <c r="A15" s="12"/>
      <c r="B15" s="170"/>
      <c r="C15" s="171"/>
      <c r="D15" s="171"/>
      <c r="E15" s="171"/>
      <c r="F15" s="171"/>
      <c r="G15" s="172"/>
      <c r="H15" s="172"/>
      <c r="I15" s="172"/>
      <c r="J15" s="172"/>
      <c r="K15" s="172"/>
      <c r="L15" s="173"/>
      <c r="M15" s="173"/>
      <c r="N15" s="173"/>
      <c r="O15" s="173"/>
      <c r="P15" s="1"/>
    </row>
    <row r="16" spans="1:16" ht="54" customHeight="1" thickBot="1" x14ac:dyDescent="0.4">
      <c r="A16" s="40" t="s">
        <v>13</v>
      </c>
      <c r="B16" s="400" t="s">
        <v>250</v>
      </c>
      <c r="C16" s="400"/>
      <c r="D16" s="400"/>
      <c r="E16" s="400"/>
      <c r="F16" s="400"/>
      <c r="G16" s="404" t="s">
        <v>15</v>
      </c>
      <c r="H16" s="404"/>
      <c r="I16" s="400" t="s">
        <v>253</v>
      </c>
      <c r="J16" s="400"/>
      <c r="K16" s="400"/>
      <c r="L16" s="400"/>
      <c r="M16" s="400"/>
      <c r="N16" s="400"/>
      <c r="O16" s="400"/>
      <c r="P16" s="13"/>
    </row>
    <row r="17" spans="1:17" ht="18.5" thickBot="1" x14ac:dyDescent="0.4">
      <c r="A17" s="12"/>
      <c r="B17" s="172"/>
      <c r="C17" s="171"/>
      <c r="D17" s="171"/>
      <c r="E17" s="171"/>
      <c r="F17" s="171"/>
      <c r="G17" s="172"/>
      <c r="H17" s="172"/>
      <c r="I17" s="172"/>
      <c r="J17" s="172"/>
      <c r="K17" s="172"/>
      <c r="L17" s="173"/>
      <c r="M17" s="173"/>
      <c r="N17" s="173"/>
      <c r="O17" s="173"/>
      <c r="P17" s="1"/>
    </row>
    <row r="18" spans="1:17" ht="61" customHeight="1" thickBot="1" x14ac:dyDescent="0.4">
      <c r="A18" s="40" t="s">
        <v>17</v>
      </c>
      <c r="B18" s="406" t="s">
        <v>244</v>
      </c>
      <c r="C18" s="406"/>
      <c r="D18" s="406"/>
      <c r="E18" s="406"/>
      <c r="F18" s="174" t="s">
        <v>19</v>
      </c>
      <c r="G18" s="405" t="s">
        <v>246</v>
      </c>
      <c r="H18" s="405"/>
      <c r="I18" s="405"/>
      <c r="J18" s="174" t="s">
        <v>21</v>
      </c>
      <c r="K18" s="516" t="s">
        <v>273</v>
      </c>
      <c r="L18" s="516"/>
      <c r="M18" s="516"/>
      <c r="N18" s="516"/>
      <c r="O18" s="516"/>
      <c r="P18" s="1"/>
    </row>
    <row r="19" spans="1:17" x14ac:dyDescent="0.35">
      <c r="A19" s="3"/>
      <c r="B19" s="2"/>
      <c r="C19" s="407"/>
      <c r="D19" s="407"/>
      <c r="E19" s="407"/>
      <c r="F19" s="407"/>
      <c r="G19" s="407"/>
      <c r="H19" s="407"/>
      <c r="I19" s="407"/>
      <c r="J19" s="407"/>
      <c r="K19" s="407"/>
      <c r="L19" s="407"/>
      <c r="M19" s="407"/>
      <c r="N19" s="407"/>
      <c r="O19" s="407"/>
      <c r="P19" s="1"/>
    </row>
    <row r="20" spans="1:17" ht="15" thickBot="1" x14ac:dyDescent="0.4">
      <c r="A20" s="63"/>
      <c r="B20" s="64"/>
      <c r="C20" s="64"/>
      <c r="D20" s="64"/>
      <c r="E20" s="64"/>
      <c r="F20" s="64"/>
      <c r="G20" s="64"/>
      <c r="H20" s="64"/>
      <c r="I20" s="64"/>
      <c r="J20" s="64"/>
      <c r="K20" s="64"/>
      <c r="L20" s="64"/>
      <c r="M20" s="64"/>
      <c r="N20" s="64"/>
      <c r="O20" s="64"/>
      <c r="P20" s="1"/>
    </row>
    <row r="21" spans="1:17" ht="15" thickBot="1" x14ac:dyDescent="0.4">
      <c r="A21" s="388" t="s">
        <v>23</v>
      </c>
      <c r="B21" s="389"/>
      <c r="C21" s="389"/>
      <c r="D21" s="389"/>
      <c r="E21" s="389"/>
      <c r="F21" s="389"/>
      <c r="G21" s="389"/>
      <c r="H21" s="389"/>
      <c r="I21" s="389"/>
      <c r="J21" s="389"/>
      <c r="K21" s="389"/>
      <c r="L21" s="389"/>
      <c r="M21" s="389"/>
      <c r="N21" s="389"/>
      <c r="O21" s="390"/>
      <c r="P21" s="1"/>
    </row>
    <row r="22" spans="1:17" ht="15" thickBot="1" x14ac:dyDescent="0.4">
      <c r="A22" s="388" t="s">
        <v>172</v>
      </c>
      <c r="B22" s="389"/>
      <c r="C22" s="389"/>
      <c r="D22" s="389"/>
      <c r="E22" s="389"/>
      <c r="F22" s="389"/>
      <c r="G22" s="389"/>
      <c r="H22" s="389"/>
      <c r="I22" s="389"/>
      <c r="J22" s="389"/>
      <c r="K22" s="389"/>
      <c r="L22" s="389"/>
      <c r="M22" s="389"/>
      <c r="N22" s="389"/>
      <c r="O22" s="390"/>
      <c r="P22" s="1"/>
    </row>
    <row r="23" spans="1:17"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35">
      <c r="A24" s="16" t="s">
        <v>24</v>
      </c>
      <c r="B24" s="133">
        <v>506271000</v>
      </c>
      <c r="C24" s="133"/>
      <c r="D24" s="133"/>
      <c r="E24" s="133"/>
      <c r="F24" s="133"/>
      <c r="G24" s="133"/>
      <c r="H24" s="133">
        <v>86178000</v>
      </c>
      <c r="I24" s="133"/>
      <c r="J24" s="133"/>
      <c r="K24" s="133"/>
      <c r="L24" s="133"/>
      <c r="M24" s="133"/>
      <c r="N24" s="266">
        <f>SUM(B24:M24)</f>
        <v>592449000</v>
      </c>
      <c r="O24" s="214">
        <v>1</v>
      </c>
      <c r="P24" s="1"/>
    </row>
    <row r="25" spans="1:17" ht="28.5" customHeight="1" x14ac:dyDescent="0.5">
      <c r="A25" s="16" t="s">
        <v>26</v>
      </c>
      <c r="B25" s="131">
        <v>463890659</v>
      </c>
      <c r="C25" s="131">
        <f>463890659-B25</f>
        <v>0</v>
      </c>
      <c r="D25" s="133">
        <f>463890653-B25-C25</f>
        <v>-6</v>
      </c>
      <c r="E25" s="133">
        <f>476762602-B25-C25-D25</f>
        <v>12871949</v>
      </c>
      <c r="F25" s="133"/>
      <c r="G25" s="133"/>
      <c r="H25" s="133"/>
      <c r="I25" s="133"/>
      <c r="J25" s="133"/>
      <c r="K25" s="133"/>
      <c r="L25" s="133"/>
      <c r="M25" s="133"/>
      <c r="N25" s="266">
        <f t="shared" ref="N25:N29" si="0">SUM(B25:M25)</f>
        <v>476762602</v>
      </c>
      <c r="O25" s="215">
        <f>N25/N24</f>
        <v>0.80473188747048274</v>
      </c>
      <c r="P25" s="1"/>
      <c r="Q25" s="186"/>
    </row>
    <row r="26" spans="1:17" ht="28.5" customHeight="1" x14ac:dyDescent="0.35">
      <c r="A26" s="16" t="s">
        <v>28</v>
      </c>
      <c r="B26" s="132">
        <v>0</v>
      </c>
      <c r="C26" s="133">
        <f>5628554-B26</f>
        <v>5628554</v>
      </c>
      <c r="D26" s="133">
        <f>44473389-B26-C26</f>
        <v>38844835</v>
      </c>
      <c r="E26" s="133">
        <f>82269497-B26-C26-D26</f>
        <v>37796108</v>
      </c>
      <c r="F26" s="134"/>
      <c r="G26" s="134"/>
      <c r="H26" s="134"/>
      <c r="I26" s="134"/>
      <c r="J26" s="134"/>
      <c r="K26" s="134"/>
      <c r="L26" s="134"/>
      <c r="M26" s="134"/>
      <c r="N26" s="266">
        <f t="shared" si="0"/>
        <v>82269497</v>
      </c>
      <c r="O26" s="215">
        <f>N26/N24</f>
        <v>0.13886342453105668</v>
      </c>
      <c r="P26" s="1"/>
    </row>
    <row r="27" spans="1:17" ht="28.5" customHeight="1" x14ac:dyDescent="0.35">
      <c r="A27" s="16" t="s">
        <v>175</v>
      </c>
      <c r="B27" s="133">
        <v>5000000</v>
      </c>
      <c r="C27" s="133">
        <v>8282778</v>
      </c>
      <c r="D27" s="133">
        <v>13630000</v>
      </c>
      <c r="E27" s="133">
        <v>14486422</v>
      </c>
      <c r="F27" s="133">
        <v>6630000</v>
      </c>
      <c r="G27" s="133">
        <v>5746000</v>
      </c>
      <c r="H27" s="133"/>
      <c r="I27" s="133"/>
      <c r="J27" s="133"/>
      <c r="K27" s="133"/>
      <c r="L27" s="133"/>
      <c r="M27" s="133"/>
      <c r="N27" s="266">
        <f t="shared" si="0"/>
        <v>53775200</v>
      </c>
      <c r="O27" s="215">
        <v>1</v>
      </c>
      <c r="P27" s="1"/>
    </row>
    <row r="28" spans="1:17" ht="28.5" customHeight="1" x14ac:dyDescent="0.35">
      <c r="A28" s="16" t="s">
        <v>176</v>
      </c>
      <c r="B28" s="134">
        <v>0</v>
      </c>
      <c r="C28" s="134"/>
      <c r="D28" s="134"/>
      <c r="E28" s="134"/>
      <c r="F28" s="134"/>
      <c r="G28" s="134"/>
      <c r="H28" s="134"/>
      <c r="I28" s="134"/>
      <c r="J28" s="134"/>
      <c r="K28" s="134"/>
      <c r="L28" s="134"/>
      <c r="M28" s="134"/>
      <c r="N28" s="266">
        <f t="shared" si="0"/>
        <v>0</v>
      </c>
      <c r="O28" s="215">
        <f>N28/N27</f>
        <v>0</v>
      </c>
      <c r="P28" s="1"/>
    </row>
    <row r="29" spans="1:17" ht="28.5" customHeight="1" thickBot="1" x14ac:dyDescent="0.4">
      <c r="A29" s="19" t="s">
        <v>34</v>
      </c>
      <c r="B29" s="135">
        <v>0</v>
      </c>
      <c r="C29" s="133">
        <f>6630000-B29</f>
        <v>6630000</v>
      </c>
      <c r="D29" s="133">
        <f>14912778-B29-C29</f>
        <v>8282778</v>
      </c>
      <c r="E29" s="133">
        <f>21542778-B29-C29-D29</f>
        <v>6630000</v>
      </c>
      <c r="F29" s="135"/>
      <c r="G29" s="135"/>
      <c r="H29" s="135"/>
      <c r="I29" s="135"/>
      <c r="J29" s="135"/>
      <c r="K29" s="135"/>
      <c r="L29" s="135"/>
      <c r="M29" s="135"/>
      <c r="N29" s="267">
        <f t="shared" si="0"/>
        <v>21542778</v>
      </c>
      <c r="O29" s="216">
        <f>N29/N27</f>
        <v>0.40060804980734616</v>
      </c>
      <c r="P29" s="1"/>
    </row>
    <row r="30" spans="1:17" x14ac:dyDescent="0.35">
      <c r="A30" s="21"/>
      <c r="B30" s="21"/>
      <c r="C30" s="21"/>
      <c r="D30" s="21"/>
      <c r="E30" s="21"/>
      <c r="F30" s="21"/>
      <c r="G30" s="21"/>
      <c r="H30" s="21"/>
      <c r="I30" s="21"/>
      <c r="J30" s="21"/>
      <c r="K30" s="21"/>
      <c r="L30" s="21"/>
      <c r="M30" s="21"/>
      <c r="N30" s="21"/>
      <c r="O30" s="21"/>
      <c r="P30" s="21"/>
    </row>
    <row r="31" spans="1:17" x14ac:dyDescent="0.35">
      <c r="A31" s="21"/>
      <c r="B31" s="21"/>
      <c r="C31" s="21"/>
      <c r="D31" s="21"/>
      <c r="E31" s="21"/>
      <c r="F31" s="21"/>
      <c r="G31" s="21"/>
      <c r="H31" s="21"/>
      <c r="I31" s="21"/>
      <c r="J31" s="21"/>
      <c r="K31" s="21"/>
      <c r="L31" s="21"/>
      <c r="M31" s="21"/>
      <c r="N31" s="21"/>
      <c r="O31" s="21"/>
      <c r="P31" s="21"/>
    </row>
    <row r="32" spans="1:17" ht="15" thickBot="1" x14ac:dyDescent="0.4">
      <c r="A32" s="1"/>
      <c r="B32" s="1"/>
      <c r="C32" s="1"/>
      <c r="D32" s="1"/>
      <c r="E32" s="1"/>
      <c r="F32" s="1"/>
      <c r="G32" s="1"/>
      <c r="H32" s="1"/>
      <c r="I32" s="1"/>
      <c r="J32" s="1"/>
      <c r="K32" s="1"/>
      <c r="L32" s="1"/>
      <c r="M32" s="1"/>
      <c r="N32" s="1"/>
      <c r="O32" s="1"/>
      <c r="P32" s="1"/>
    </row>
    <row r="33" spans="1:16" ht="18.5" thickBot="1" x14ac:dyDescent="0.4">
      <c r="A33" s="365" t="s">
        <v>177</v>
      </c>
      <c r="B33" s="366"/>
      <c r="C33" s="366"/>
      <c r="D33" s="366"/>
      <c r="E33" s="366"/>
      <c r="F33" s="366"/>
      <c r="G33" s="366"/>
      <c r="H33" s="366"/>
      <c r="I33" s="367"/>
      <c r="J33" s="26"/>
      <c r="K33" s="1"/>
      <c r="L33" s="1"/>
      <c r="M33" s="1"/>
      <c r="N33" s="1"/>
      <c r="O33" s="1"/>
      <c r="P33" s="1"/>
    </row>
    <row r="34" spans="1:16" ht="33.5" thickBot="1" x14ac:dyDescent="0.4">
      <c r="A34" s="30" t="s">
        <v>178</v>
      </c>
      <c r="B34" s="447" t="str">
        <f>+B12</f>
        <v>Implementar 1 estrategia de reconocimiento de la diversidad de las mujeres del Distrito Capital.</v>
      </c>
      <c r="C34" s="448"/>
      <c r="D34" s="448"/>
      <c r="E34" s="448"/>
      <c r="F34" s="448"/>
      <c r="G34" s="448"/>
      <c r="H34" s="448"/>
      <c r="I34" s="449"/>
      <c r="J34" s="24"/>
      <c r="K34" s="1"/>
      <c r="L34" s="1"/>
      <c r="M34" s="116"/>
      <c r="N34" s="1"/>
      <c r="O34" s="1"/>
      <c r="P34" s="1"/>
    </row>
    <row r="35" spans="1:16" ht="17" thickBot="1" x14ac:dyDescent="0.4">
      <c r="A35" s="378" t="s">
        <v>38</v>
      </c>
      <c r="B35" s="72">
        <v>2024</v>
      </c>
      <c r="C35" s="72">
        <v>2025</v>
      </c>
      <c r="D35" s="72">
        <v>2026</v>
      </c>
      <c r="E35" s="72">
        <v>2027</v>
      </c>
      <c r="F35" s="72" t="s">
        <v>179</v>
      </c>
      <c r="G35" s="380" t="s">
        <v>40</v>
      </c>
      <c r="H35" s="380"/>
      <c r="I35" s="380"/>
      <c r="J35" s="24"/>
      <c r="K35" s="1"/>
      <c r="L35" s="1"/>
      <c r="M35" s="116"/>
      <c r="N35" s="1"/>
      <c r="O35" s="1"/>
      <c r="P35" s="1"/>
    </row>
    <row r="36" spans="1:16" ht="17" thickBot="1" x14ac:dyDescent="0.4">
      <c r="A36" s="379"/>
      <c r="B36" s="111">
        <v>1</v>
      </c>
      <c r="C36" s="111">
        <v>1</v>
      </c>
      <c r="D36" s="111">
        <v>1</v>
      </c>
      <c r="E36" s="111">
        <v>1</v>
      </c>
      <c r="F36" s="112">
        <v>1</v>
      </c>
      <c r="G36" s="380"/>
      <c r="H36" s="380"/>
      <c r="I36" s="380"/>
      <c r="J36" s="24"/>
      <c r="K36" s="1"/>
      <c r="L36" s="1"/>
      <c r="M36" s="117"/>
      <c r="N36" s="1"/>
      <c r="O36" s="1"/>
      <c r="P36" s="1"/>
    </row>
    <row r="37" spans="1:16" ht="17" thickBot="1" x14ac:dyDescent="0.4">
      <c r="A37" s="31" t="s">
        <v>42</v>
      </c>
      <c r="B37" s="371">
        <v>0.3</v>
      </c>
      <c r="C37" s="372"/>
      <c r="D37" s="375" t="s">
        <v>180</v>
      </c>
      <c r="E37" s="376"/>
      <c r="F37" s="376"/>
      <c r="G37" s="376"/>
      <c r="H37" s="376"/>
      <c r="I37" s="377"/>
      <c r="J37" s="1"/>
      <c r="K37" s="1"/>
      <c r="L37" s="1"/>
      <c r="M37" s="1"/>
      <c r="N37" s="1"/>
      <c r="O37" s="1"/>
      <c r="P37" s="1"/>
    </row>
    <row r="38" spans="1:16" ht="33.5" thickBot="1" x14ac:dyDescent="0.4">
      <c r="A38" s="385" t="s">
        <v>181</v>
      </c>
      <c r="B38" s="193" t="s">
        <v>182</v>
      </c>
      <c r="C38" s="193" t="s">
        <v>86</v>
      </c>
      <c r="D38" s="373" t="s">
        <v>88</v>
      </c>
      <c r="E38" s="373"/>
      <c r="F38" s="373" t="s">
        <v>90</v>
      </c>
      <c r="G38" s="373"/>
      <c r="H38" s="193" t="s">
        <v>92</v>
      </c>
      <c r="I38" s="194" t="s">
        <v>93</v>
      </c>
      <c r="J38" s="25"/>
      <c r="K38" s="25"/>
      <c r="L38" s="25"/>
      <c r="M38" s="118"/>
      <c r="N38" s="25"/>
      <c r="O38" s="25"/>
      <c r="P38" s="25"/>
    </row>
    <row r="39" spans="1:16" ht="278" customHeight="1" thickBot="1" x14ac:dyDescent="0.4">
      <c r="A39" s="363"/>
      <c r="B39" s="195">
        <v>1</v>
      </c>
      <c r="C39" s="168">
        <v>1</v>
      </c>
      <c r="D39" s="276" t="s">
        <v>318</v>
      </c>
      <c r="E39" s="276"/>
      <c r="F39" s="275" t="s">
        <v>318</v>
      </c>
      <c r="G39" s="275"/>
      <c r="H39" s="250" t="s">
        <v>319</v>
      </c>
      <c r="I39" s="251" t="s">
        <v>320</v>
      </c>
      <c r="J39" s="1"/>
      <c r="K39" s="1"/>
      <c r="L39" s="1"/>
      <c r="M39" s="116"/>
      <c r="N39" s="1"/>
      <c r="O39" s="1"/>
      <c r="P39" s="1"/>
    </row>
    <row r="40" spans="1:16" ht="17" thickBot="1" x14ac:dyDescent="0.4">
      <c r="A40" s="363" t="s">
        <v>183</v>
      </c>
      <c r="B40" s="197" t="s">
        <v>182</v>
      </c>
      <c r="C40" s="197" t="s">
        <v>86</v>
      </c>
      <c r="D40" s="271" t="s">
        <v>88</v>
      </c>
      <c r="E40" s="271"/>
      <c r="F40" s="271" t="s">
        <v>90</v>
      </c>
      <c r="G40" s="271"/>
      <c r="H40" s="206" t="s">
        <v>92</v>
      </c>
      <c r="I40" s="207" t="s">
        <v>93</v>
      </c>
      <c r="J40" s="25"/>
      <c r="K40" s="25"/>
      <c r="L40" s="25"/>
      <c r="M40" s="25"/>
      <c r="N40" s="25"/>
      <c r="O40" s="25"/>
      <c r="P40" s="25"/>
    </row>
    <row r="41" spans="1:16" ht="409" customHeight="1" thickBot="1" x14ac:dyDescent="0.4">
      <c r="A41" s="363"/>
      <c r="B41" s="195">
        <v>1</v>
      </c>
      <c r="C41" s="168">
        <v>1</v>
      </c>
      <c r="D41" s="276" t="s">
        <v>343</v>
      </c>
      <c r="E41" s="276"/>
      <c r="F41" s="275" t="s">
        <v>344</v>
      </c>
      <c r="G41" s="275"/>
      <c r="H41" s="250" t="s">
        <v>319</v>
      </c>
      <c r="I41" s="251" t="s">
        <v>320</v>
      </c>
      <c r="J41" s="1"/>
      <c r="K41" s="1"/>
      <c r="L41" s="1"/>
      <c r="M41" s="1"/>
      <c r="N41" s="1"/>
      <c r="O41" s="1"/>
      <c r="P41" s="1"/>
    </row>
    <row r="42" spans="1:16" ht="33.5" thickBot="1" x14ac:dyDescent="0.4">
      <c r="A42" s="363" t="s">
        <v>184</v>
      </c>
      <c r="B42" s="197" t="s">
        <v>182</v>
      </c>
      <c r="C42" s="197" t="s">
        <v>86</v>
      </c>
      <c r="D42" s="355" t="s">
        <v>88</v>
      </c>
      <c r="E42" s="355"/>
      <c r="F42" s="355" t="s">
        <v>90</v>
      </c>
      <c r="G42" s="355"/>
      <c r="H42" s="197" t="s">
        <v>92</v>
      </c>
      <c r="I42" s="198" t="s">
        <v>93</v>
      </c>
      <c r="J42" s="25"/>
      <c r="K42" s="25"/>
      <c r="L42" s="25"/>
      <c r="M42" s="25"/>
      <c r="N42" s="25"/>
      <c r="O42" s="25"/>
      <c r="P42" s="25"/>
    </row>
    <row r="43" spans="1:16" ht="409" customHeight="1" thickBot="1" x14ac:dyDescent="0.4">
      <c r="A43" s="363"/>
      <c r="B43" s="195">
        <v>1</v>
      </c>
      <c r="C43" s="238">
        <v>1</v>
      </c>
      <c r="D43" s="374" t="s">
        <v>418</v>
      </c>
      <c r="E43" s="374"/>
      <c r="F43" s="428" t="s">
        <v>417</v>
      </c>
      <c r="G43" s="428"/>
      <c r="H43" s="231" t="s">
        <v>319</v>
      </c>
      <c r="I43" s="232" t="s">
        <v>320</v>
      </c>
      <c r="J43" s="1"/>
      <c r="K43" s="1"/>
      <c r="L43" s="1"/>
      <c r="M43" s="1"/>
      <c r="N43" s="1"/>
      <c r="O43" s="1"/>
      <c r="P43" s="1"/>
    </row>
    <row r="44" spans="1:16" ht="33.5" thickBot="1" x14ac:dyDescent="0.4">
      <c r="A44" s="363" t="s">
        <v>185</v>
      </c>
      <c r="B44" s="197" t="s">
        <v>182</v>
      </c>
      <c r="C44" s="197" t="s">
        <v>86</v>
      </c>
      <c r="D44" s="355" t="s">
        <v>88</v>
      </c>
      <c r="E44" s="355"/>
      <c r="F44" s="355" t="s">
        <v>90</v>
      </c>
      <c r="G44" s="355"/>
      <c r="H44" s="197" t="s">
        <v>92</v>
      </c>
      <c r="I44" s="198" t="s">
        <v>93</v>
      </c>
      <c r="J44" s="25"/>
      <c r="K44" s="25"/>
      <c r="L44" s="25"/>
      <c r="M44" s="25"/>
      <c r="N44" s="25"/>
      <c r="O44" s="25"/>
      <c r="P44" s="25"/>
    </row>
    <row r="45" spans="1:16" ht="408" customHeight="1" thickBot="1" x14ac:dyDescent="0.4">
      <c r="A45" s="363"/>
      <c r="B45" s="195">
        <v>1</v>
      </c>
      <c r="C45" s="168">
        <v>1</v>
      </c>
      <c r="D45" s="428" t="s">
        <v>464</v>
      </c>
      <c r="E45" s="428"/>
      <c r="F45" s="428" t="s">
        <v>465</v>
      </c>
      <c r="G45" s="428"/>
      <c r="H45" s="231" t="s">
        <v>319</v>
      </c>
      <c r="I45" s="232" t="s">
        <v>320</v>
      </c>
      <c r="J45" s="1"/>
      <c r="K45" s="1"/>
      <c r="L45" s="1"/>
      <c r="M45" s="1"/>
      <c r="N45" s="1"/>
      <c r="O45" s="1"/>
      <c r="P45" s="1"/>
    </row>
    <row r="46" spans="1:16" ht="33" x14ac:dyDescent="0.35">
      <c r="A46" s="363" t="s">
        <v>186</v>
      </c>
      <c r="B46" s="197" t="s">
        <v>182</v>
      </c>
      <c r="C46" s="197" t="s">
        <v>86</v>
      </c>
      <c r="D46" s="355" t="s">
        <v>88</v>
      </c>
      <c r="E46" s="355"/>
      <c r="F46" s="355" t="s">
        <v>90</v>
      </c>
      <c r="G46" s="355"/>
      <c r="H46" s="197" t="s">
        <v>92</v>
      </c>
      <c r="I46" s="198" t="s">
        <v>93</v>
      </c>
      <c r="J46" s="25"/>
      <c r="K46" s="25"/>
      <c r="L46" s="25"/>
      <c r="M46" s="25"/>
      <c r="N46" s="25"/>
      <c r="O46" s="25"/>
      <c r="P46" s="25"/>
    </row>
    <row r="47" spans="1:16" ht="16.5" x14ac:dyDescent="0.35">
      <c r="A47" s="363"/>
      <c r="B47" s="195">
        <v>1</v>
      </c>
      <c r="C47" s="168"/>
      <c r="D47" s="356"/>
      <c r="E47" s="356"/>
      <c r="F47" s="356"/>
      <c r="G47" s="356"/>
      <c r="H47" s="168"/>
      <c r="I47" s="199"/>
      <c r="J47" s="1"/>
      <c r="K47" s="1"/>
      <c r="L47" s="1"/>
      <c r="M47" s="1"/>
      <c r="N47" s="1"/>
      <c r="O47" s="1"/>
      <c r="P47" s="1"/>
    </row>
    <row r="48" spans="1:16" ht="33" x14ac:dyDescent="0.35">
      <c r="A48" s="363" t="s">
        <v>187</v>
      </c>
      <c r="B48" s="197" t="s">
        <v>182</v>
      </c>
      <c r="C48" s="197" t="s">
        <v>86</v>
      </c>
      <c r="D48" s="355" t="s">
        <v>88</v>
      </c>
      <c r="E48" s="355"/>
      <c r="F48" s="355" t="s">
        <v>90</v>
      </c>
      <c r="G48" s="355"/>
      <c r="H48" s="197" t="s">
        <v>92</v>
      </c>
      <c r="I48" s="198" t="s">
        <v>93</v>
      </c>
      <c r="J48" s="25"/>
      <c r="K48" s="25"/>
      <c r="L48" s="25"/>
      <c r="M48" s="25"/>
      <c r="N48" s="25"/>
      <c r="O48" s="25"/>
      <c r="P48" s="25"/>
    </row>
    <row r="49" spans="1:16" ht="16.5" x14ac:dyDescent="0.35">
      <c r="A49" s="363"/>
      <c r="B49" s="195">
        <v>1</v>
      </c>
      <c r="C49" s="168"/>
      <c r="D49" s="356"/>
      <c r="E49" s="356"/>
      <c r="F49" s="356"/>
      <c r="G49" s="356"/>
      <c r="H49" s="168"/>
      <c r="I49" s="199"/>
      <c r="J49" s="1"/>
      <c r="K49" s="1"/>
      <c r="L49" s="1"/>
      <c r="M49" s="1"/>
      <c r="N49" s="1"/>
      <c r="O49" s="1"/>
      <c r="P49" s="1"/>
    </row>
    <row r="50" spans="1:16" ht="33" x14ac:dyDescent="0.35">
      <c r="A50" s="363" t="s">
        <v>188</v>
      </c>
      <c r="B50" s="197" t="s">
        <v>182</v>
      </c>
      <c r="C50" s="197" t="s">
        <v>86</v>
      </c>
      <c r="D50" s="355" t="s">
        <v>88</v>
      </c>
      <c r="E50" s="355"/>
      <c r="F50" s="355" t="s">
        <v>90</v>
      </c>
      <c r="G50" s="355"/>
      <c r="H50" s="197" t="s">
        <v>92</v>
      </c>
      <c r="I50" s="198" t="s">
        <v>93</v>
      </c>
      <c r="J50" s="1"/>
      <c r="K50" s="1"/>
      <c r="L50" s="1"/>
      <c r="M50" s="1"/>
      <c r="N50" s="1"/>
      <c r="O50" s="1"/>
      <c r="P50" s="1"/>
    </row>
    <row r="51" spans="1:16" ht="16.5" x14ac:dyDescent="0.35">
      <c r="A51" s="363"/>
      <c r="B51" s="195">
        <v>1</v>
      </c>
      <c r="C51" s="168"/>
      <c r="D51" s="356"/>
      <c r="E51" s="356"/>
      <c r="F51" s="356"/>
      <c r="G51" s="356"/>
      <c r="H51" s="168"/>
      <c r="I51" s="199"/>
      <c r="J51" s="1"/>
      <c r="K51" s="1"/>
      <c r="L51" s="1"/>
      <c r="M51" s="1"/>
      <c r="N51" s="1"/>
      <c r="O51" s="1"/>
      <c r="P51" s="1"/>
    </row>
    <row r="52" spans="1:16" ht="33" x14ac:dyDescent="0.35">
      <c r="A52" s="363" t="s">
        <v>189</v>
      </c>
      <c r="B52" s="197" t="s">
        <v>182</v>
      </c>
      <c r="C52" s="197" t="s">
        <v>86</v>
      </c>
      <c r="D52" s="355" t="s">
        <v>88</v>
      </c>
      <c r="E52" s="355"/>
      <c r="F52" s="355" t="s">
        <v>90</v>
      </c>
      <c r="G52" s="355"/>
      <c r="H52" s="197" t="s">
        <v>92</v>
      </c>
      <c r="I52" s="198" t="s">
        <v>93</v>
      </c>
      <c r="J52" s="1"/>
      <c r="K52" s="1"/>
      <c r="L52" s="1"/>
      <c r="M52" s="1"/>
      <c r="N52" s="1"/>
      <c r="O52" s="1"/>
      <c r="P52" s="1"/>
    </row>
    <row r="53" spans="1:16" ht="16.5" x14ac:dyDescent="0.35">
      <c r="A53" s="363"/>
      <c r="B53" s="195">
        <v>1</v>
      </c>
      <c r="C53" s="168"/>
      <c r="D53" s="356"/>
      <c r="E53" s="356"/>
      <c r="F53" s="356"/>
      <c r="G53" s="356"/>
      <c r="H53" s="168"/>
      <c r="I53" s="199"/>
      <c r="J53" s="1"/>
      <c r="K53" s="1"/>
      <c r="L53" s="1"/>
      <c r="M53" s="1"/>
      <c r="N53" s="1"/>
      <c r="O53" s="1"/>
      <c r="P53" s="1"/>
    </row>
    <row r="54" spans="1:16" ht="33" x14ac:dyDescent="0.35">
      <c r="A54" s="363" t="s">
        <v>190</v>
      </c>
      <c r="B54" s="197" t="s">
        <v>182</v>
      </c>
      <c r="C54" s="197" t="s">
        <v>86</v>
      </c>
      <c r="D54" s="355" t="s">
        <v>88</v>
      </c>
      <c r="E54" s="355"/>
      <c r="F54" s="355" t="s">
        <v>90</v>
      </c>
      <c r="G54" s="355"/>
      <c r="H54" s="197" t="s">
        <v>92</v>
      </c>
      <c r="I54" s="198" t="s">
        <v>93</v>
      </c>
      <c r="J54" s="1"/>
      <c r="K54" s="1"/>
      <c r="L54" s="1"/>
      <c r="M54" s="1"/>
      <c r="N54" s="1"/>
      <c r="O54" s="1"/>
      <c r="P54" s="1"/>
    </row>
    <row r="55" spans="1:16" ht="16.5" x14ac:dyDescent="0.35">
      <c r="A55" s="363"/>
      <c r="B55" s="195">
        <v>1</v>
      </c>
      <c r="C55" s="168"/>
      <c r="D55" s="356"/>
      <c r="E55" s="356"/>
      <c r="F55" s="356"/>
      <c r="G55" s="356"/>
      <c r="H55" s="168"/>
      <c r="I55" s="199"/>
      <c r="J55" s="1"/>
      <c r="K55" s="1"/>
      <c r="L55" s="1"/>
      <c r="M55" s="1"/>
      <c r="N55" s="1"/>
      <c r="O55" s="1"/>
      <c r="P55" s="1"/>
    </row>
    <row r="56" spans="1:16" ht="33" x14ac:dyDescent="0.35">
      <c r="A56" s="363" t="s">
        <v>191</v>
      </c>
      <c r="B56" s="197" t="s">
        <v>182</v>
      </c>
      <c r="C56" s="197" t="s">
        <v>86</v>
      </c>
      <c r="D56" s="355" t="s">
        <v>88</v>
      </c>
      <c r="E56" s="355"/>
      <c r="F56" s="355" t="s">
        <v>90</v>
      </c>
      <c r="G56" s="355"/>
      <c r="H56" s="197" t="s">
        <v>92</v>
      </c>
      <c r="I56" s="198" t="s">
        <v>93</v>
      </c>
      <c r="J56" s="1"/>
      <c r="K56" s="1"/>
      <c r="L56" s="1"/>
      <c r="M56" s="1"/>
      <c r="N56" s="1"/>
      <c r="O56" s="1"/>
      <c r="P56" s="1"/>
    </row>
    <row r="57" spans="1:16" ht="16.5" x14ac:dyDescent="0.35">
      <c r="A57" s="363"/>
      <c r="B57" s="195">
        <v>1</v>
      </c>
      <c r="C57" s="168"/>
      <c r="D57" s="356"/>
      <c r="E57" s="356"/>
      <c r="F57" s="356"/>
      <c r="G57" s="356"/>
      <c r="H57" s="168"/>
      <c r="I57" s="199"/>
      <c r="J57" s="1"/>
      <c r="K57" s="1"/>
      <c r="L57" s="1"/>
      <c r="M57" s="1"/>
      <c r="N57" s="1"/>
      <c r="O57" s="1"/>
      <c r="P57" s="1"/>
    </row>
    <row r="58" spans="1:16" ht="33" x14ac:dyDescent="0.35">
      <c r="A58" s="363" t="s">
        <v>192</v>
      </c>
      <c r="B58" s="197" t="s">
        <v>182</v>
      </c>
      <c r="C58" s="197" t="s">
        <v>86</v>
      </c>
      <c r="D58" s="355" t="s">
        <v>88</v>
      </c>
      <c r="E58" s="355"/>
      <c r="F58" s="355" t="s">
        <v>90</v>
      </c>
      <c r="G58" s="355"/>
      <c r="H58" s="197" t="s">
        <v>92</v>
      </c>
      <c r="I58" s="198" t="s">
        <v>93</v>
      </c>
      <c r="J58" s="1"/>
      <c r="K58" s="1"/>
      <c r="L58" s="1"/>
      <c r="M58" s="1"/>
      <c r="N58" s="1"/>
      <c r="O58" s="1"/>
      <c r="P58" s="1"/>
    </row>
    <row r="59" spans="1:16" ht="16.5" x14ac:dyDescent="0.35">
      <c r="A59" s="363"/>
      <c r="B59" s="195">
        <v>1</v>
      </c>
      <c r="C59" s="168"/>
      <c r="D59" s="356"/>
      <c r="E59" s="356"/>
      <c r="F59" s="356"/>
      <c r="G59" s="356"/>
      <c r="H59" s="168"/>
      <c r="I59" s="199"/>
      <c r="J59" s="1"/>
      <c r="K59" s="1"/>
      <c r="L59" s="1"/>
      <c r="M59" s="1"/>
      <c r="N59" s="1"/>
      <c r="O59" s="1"/>
      <c r="P59" s="1"/>
    </row>
    <row r="60" spans="1:16" ht="33" x14ac:dyDescent="0.35">
      <c r="A60" s="363" t="s">
        <v>193</v>
      </c>
      <c r="B60" s="197" t="s">
        <v>182</v>
      </c>
      <c r="C60" s="197" t="s">
        <v>86</v>
      </c>
      <c r="D60" s="355" t="s">
        <v>88</v>
      </c>
      <c r="E60" s="355"/>
      <c r="F60" s="355" t="s">
        <v>90</v>
      </c>
      <c r="G60" s="355"/>
      <c r="H60" s="197" t="s">
        <v>92</v>
      </c>
      <c r="I60" s="198" t="s">
        <v>93</v>
      </c>
      <c r="J60" s="1"/>
      <c r="K60" s="1"/>
      <c r="L60" s="1"/>
      <c r="M60" s="1"/>
      <c r="N60" s="1"/>
      <c r="O60" s="1"/>
      <c r="P60" s="1"/>
    </row>
    <row r="61" spans="1:16" ht="17" thickBot="1" x14ac:dyDescent="0.4">
      <c r="A61" s="364"/>
      <c r="B61" s="200">
        <v>1</v>
      </c>
      <c r="C61" s="201"/>
      <c r="D61" s="357"/>
      <c r="E61" s="357"/>
      <c r="F61" s="357"/>
      <c r="G61" s="357"/>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41" customHeight="1" x14ac:dyDescent="0.35">
      <c r="A65" s="419" t="s">
        <v>56</v>
      </c>
      <c r="B65" s="419"/>
      <c r="C65" s="419"/>
      <c r="D65" s="419"/>
      <c r="E65" s="419"/>
      <c r="F65" s="419"/>
      <c r="G65" s="419"/>
      <c r="H65" s="419"/>
      <c r="I65" s="419"/>
      <c r="J65" s="1"/>
      <c r="K65" s="1"/>
      <c r="L65" s="1"/>
      <c r="M65" s="1"/>
      <c r="N65" s="1"/>
      <c r="O65" s="1"/>
      <c r="P65" s="1"/>
    </row>
    <row r="66" spans="1:16" s="188" customFormat="1" ht="133" customHeight="1" x14ac:dyDescent="0.35">
      <c r="A66" s="32" t="s">
        <v>57</v>
      </c>
      <c r="B66" s="361" t="s">
        <v>287</v>
      </c>
      <c r="C66" s="362"/>
      <c r="D66" s="361" t="s">
        <v>288</v>
      </c>
      <c r="E66" s="362"/>
      <c r="F66" s="361" t="s">
        <v>289</v>
      </c>
      <c r="G66" s="362"/>
      <c r="H66" s="361" t="s">
        <v>290</v>
      </c>
      <c r="I66" s="362"/>
      <c r="J66" s="187"/>
      <c r="K66" s="187"/>
      <c r="L66" s="187"/>
      <c r="M66" s="187"/>
      <c r="N66" s="187"/>
      <c r="O66" s="187"/>
      <c r="P66" s="187"/>
    </row>
    <row r="67" spans="1:16" ht="33" x14ac:dyDescent="0.35">
      <c r="A67" s="32" t="s">
        <v>194</v>
      </c>
      <c r="B67" s="361">
        <v>0.15</v>
      </c>
      <c r="C67" s="362"/>
      <c r="D67" s="361">
        <v>0.05</v>
      </c>
      <c r="E67" s="362"/>
      <c r="F67" s="514">
        <v>0.05</v>
      </c>
      <c r="G67" s="515"/>
      <c r="H67" s="514">
        <v>0.05</v>
      </c>
      <c r="I67" s="515"/>
      <c r="J67" s="1"/>
      <c r="K67" s="1"/>
      <c r="L67" s="1"/>
      <c r="M67" s="1"/>
      <c r="N67" s="1"/>
      <c r="O67" s="1"/>
      <c r="P67" s="1"/>
    </row>
    <row r="68" spans="1:16" ht="16.5" x14ac:dyDescent="0.35">
      <c r="A68" s="41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418"/>
      <c r="B69" s="34">
        <v>0</v>
      </c>
      <c r="C69" s="34">
        <v>0</v>
      </c>
      <c r="D69" s="34">
        <v>0</v>
      </c>
      <c r="E69" s="34">
        <v>0</v>
      </c>
      <c r="F69" s="34">
        <v>0.02</v>
      </c>
      <c r="G69" s="34">
        <v>0.02</v>
      </c>
      <c r="H69" s="34">
        <v>0.02</v>
      </c>
      <c r="I69" s="34">
        <v>0.02</v>
      </c>
      <c r="J69" s="1"/>
      <c r="K69" s="1"/>
      <c r="L69" s="1"/>
      <c r="M69" s="1"/>
      <c r="N69" s="1"/>
      <c r="O69" s="1"/>
      <c r="P69" s="1"/>
    </row>
    <row r="70" spans="1:16" ht="85" customHeight="1" x14ac:dyDescent="0.35">
      <c r="A70" s="32" t="s">
        <v>195</v>
      </c>
      <c r="B70" s="436" t="s">
        <v>314</v>
      </c>
      <c r="C70" s="437"/>
      <c r="D70" s="512" t="s">
        <v>315</v>
      </c>
      <c r="E70" s="437"/>
      <c r="F70" s="510" t="s">
        <v>316</v>
      </c>
      <c r="G70" s="507"/>
      <c r="H70" s="512" t="s">
        <v>317</v>
      </c>
      <c r="I70" s="437"/>
      <c r="J70" s="1"/>
      <c r="K70" s="1"/>
      <c r="L70" s="1"/>
      <c r="M70" s="1"/>
      <c r="N70" s="1"/>
      <c r="O70" s="1"/>
      <c r="P70" s="1"/>
    </row>
    <row r="71" spans="1:16" ht="108" customHeight="1" x14ac:dyDescent="0.35">
      <c r="A71" s="32" t="s">
        <v>196</v>
      </c>
      <c r="B71" s="513"/>
      <c r="C71" s="511"/>
      <c r="D71" s="513"/>
      <c r="E71" s="511"/>
      <c r="F71" s="349" t="s">
        <v>328</v>
      </c>
      <c r="G71" s="511"/>
      <c r="H71" s="349" t="s">
        <v>329</v>
      </c>
      <c r="I71" s="511"/>
      <c r="J71" s="1"/>
      <c r="K71" s="1"/>
      <c r="L71" s="1"/>
      <c r="M71" s="1"/>
      <c r="N71" s="1"/>
      <c r="O71" s="1"/>
      <c r="P71" s="1"/>
    </row>
    <row r="72" spans="1:16" x14ac:dyDescent="0.35">
      <c r="A72" s="417" t="s">
        <v>157</v>
      </c>
      <c r="B72" s="252" t="s">
        <v>84</v>
      </c>
      <c r="C72" s="252" t="s">
        <v>86</v>
      </c>
      <c r="D72" s="252" t="s">
        <v>84</v>
      </c>
      <c r="E72" s="252" t="s">
        <v>86</v>
      </c>
      <c r="F72" s="252" t="s">
        <v>84</v>
      </c>
      <c r="G72" s="252" t="s">
        <v>86</v>
      </c>
      <c r="H72" s="252" t="s">
        <v>84</v>
      </c>
      <c r="I72" s="252" t="s">
        <v>86</v>
      </c>
      <c r="J72" s="1"/>
      <c r="K72" s="1"/>
      <c r="L72" s="1"/>
      <c r="M72" s="1"/>
      <c r="N72" s="1"/>
      <c r="O72" s="1"/>
      <c r="P72" s="1"/>
    </row>
    <row r="73" spans="1:16" x14ac:dyDescent="0.35">
      <c r="A73" s="418"/>
      <c r="B73" s="253">
        <v>0.03</v>
      </c>
      <c r="C73" s="253">
        <v>0.03</v>
      </c>
      <c r="D73" s="253">
        <v>0.05</v>
      </c>
      <c r="E73" s="253">
        <v>0.05</v>
      </c>
      <c r="F73" s="253">
        <v>0.05</v>
      </c>
      <c r="G73" s="254">
        <v>0.05</v>
      </c>
      <c r="H73" s="253">
        <v>0.05</v>
      </c>
      <c r="I73" s="254">
        <v>0.05</v>
      </c>
      <c r="J73" s="1"/>
      <c r="K73" s="1"/>
      <c r="L73" s="1"/>
      <c r="M73" s="1"/>
      <c r="N73" s="1"/>
      <c r="O73" s="1"/>
      <c r="P73" s="1"/>
    </row>
    <row r="74" spans="1:16" ht="409" customHeight="1" x14ac:dyDescent="0.35">
      <c r="A74" s="32" t="s">
        <v>195</v>
      </c>
      <c r="B74" s="506" t="s">
        <v>339</v>
      </c>
      <c r="C74" s="507"/>
      <c r="D74" s="508" t="s">
        <v>340</v>
      </c>
      <c r="E74" s="509"/>
      <c r="F74" s="510" t="s">
        <v>341</v>
      </c>
      <c r="G74" s="507"/>
      <c r="H74" s="510" t="s">
        <v>342</v>
      </c>
      <c r="I74" s="507"/>
      <c r="J74" s="1"/>
      <c r="K74" s="1"/>
      <c r="L74" s="1"/>
      <c r="M74" s="1"/>
      <c r="N74" s="1"/>
      <c r="O74" s="1"/>
      <c r="P74" s="1"/>
    </row>
    <row r="75" spans="1:16" ht="115" customHeight="1" x14ac:dyDescent="0.35">
      <c r="A75" s="32" t="s">
        <v>196</v>
      </c>
      <c r="B75" s="358" t="s">
        <v>358</v>
      </c>
      <c r="C75" s="511"/>
      <c r="D75" s="358" t="s">
        <v>359</v>
      </c>
      <c r="E75" s="511"/>
      <c r="F75" s="358" t="s">
        <v>360</v>
      </c>
      <c r="G75" s="511"/>
      <c r="H75" s="358" t="s">
        <v>361</v>
      </c>
      <c r="I75" s="511"/>
      <c r="J75" s="1"/>
      <c r="K75" s="1"/>
      <c r="L75" s="1"/>
      <c r="M75" s="1"/>
      <c r="N75" s="1"/>
      <c r="O75" s="1"/>
      <c r="P75" s="1"/>
    </row>
    <row r="76" spans="1:16" ht="16.5" x14ac:dyDescent="0.35">
      <c r="A76" s="417"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35">
      <c r="A77" s="418"/>
      <c r="B77" s="34">
        <v>0.06</v>
      </c>
      <c r="C77" s="34">
        <v>0.06</v>
      </c>
      <c r="D77" s="34">
        <v>0.05</v>
      </c>
      <c r="E77" s="34">
        <v>0.05</v>
      </c>
      <c r="F77" s="34">
        <v>7.0000000000000007E-2</v>
      </c>
      <c r="G77" s="35">
        <v>7.0000000000000007E-2</v>
      </c>
      <c r="H77" s="34">
        <v>7.0000000000000007E-2</v>
      </c>
      <c r="I77" s="35">
        <v>7.0000000000000007E-2</v>
      </c>
      <c r="J77" s="1"/>
      <c r="K77" s="1"/>
      <c r="L77" s="1"/>
      <c r="M77" s="1"/>
      <c r="N77" s="1"/>
      <c r="O77" s="1"/>
      <c r="P77" s="1"/>
    </row>
    <row r="78" spans="1:16" ht="398" customHeight="1" x14ac:dyDescent="0.35">
      <c r="A78" s="32" t="s">
        <v>195</v>
      </c>
      <c r="B78" s="504" t="s">
        <v>419</v>
      </c>
      <c r="C78" s="505"/>
      <c r="D78" s="504" t="s">
        <v>395</v>
      </c>
      <c r="E78" s="505"/>
      <c r="F78" s="504" t="s">
        <v>421</v>
      </c>
      <c r="G78" s="505"/>
      <c r="H78" s="504" t="s">
        <v>426</v>
      </c>
      <c r="I78" s="505"/>
      <c r="J78" s="1"/>
      <c r="K78" s="1"/>
      <c r="L78" s="1"/>
      <c r="M78" s="1"/>
      <c r="N78" s="1"/>
      <c r="O78" s="1"/>
      <c r="P78" s="1"/>
    </row>
    <row r="79" spans="1:16" s="188" customFormat="1" ht="59" customHeight="1" x14ac:dyDescent="0.35">
      <c r="A79" s="32" t="s">
        <v>196</v>
      </c>
      <c r="B79" s="349" t="s">
        <v>420</v>
      </c>
      <c r="C79" s="350"/>
      <c r="D79" s="349" t="s">
        <v>408</v>
      </c>
      <c r="E79" s="350"/>
      <c r="F79" s="349" t="s">
        <v>422</v>
      </c>
      <c r="G79" s="435"/>
      <c r="H79" s="349" t="s">
        <v>423</v>
      </c>
      <c r="I79" s="435"/>
      <c r="J79" s="187"/>
      <c r="K79" s="187"/>
      <c r="L79" s="187"/>
      <c r="M79" s="187"/>
      <c r="N79" s="187"/>
      <c r="O79" s="187"/>
      <c r="P79" s="187"/>
    </row>
    <row r="80" spans="1:16" ht="16.5" x14ac:dyDescent="0.35">
      <c r="A80" s="417"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35">
      <c r="A81" s="418"/>
      <c r="B81" s="34">
        <v>0.08</v>
      </c>
      <c r="C81" s="34">
        <v>0.08</v>
      </c>
      <c r="D81" s="34">
        <v>0.1</v>
      </c>
      <c r="E81" s="34">
        <v>0.1</v>
      </c>
      <c r="F81" s="34">
        <v>0.1</v>
      </c>
      <c r="G81" s="35">
        <v>0.1</v>
      </c>
      <c r="H81" s="34">
        <v>0.1</v>
      </c>
      <c r="I81" s="35">
        <v>0.1</v>
      </c>
      <c r="J81" s="1"/>
      <c r="K81" s="1"/>
      <c r="L81" s="1"/>
      <c r="M81" s="1"/>
      <c r="N81" s="1"/>
      <c r="O81" s="1"/>
      <c r="P81" s="1"/>
    </row>
    <row r="82" spans="1:16" ht="369" customHeight="1" x14ac:dyDescent="0.35">
      <c r="A82" s="32" t="s">
        <v>195</v>
      </c>
      <c r="B82" s="353" t="s">
        <v>448</v>
      </c>
      <c r="C82" s="354"/>
      <c r="D82" s="353" t="s">
        <v>449</v>
      </c>
      <c r="E82" s="354"/>
      <c r="F82" s="502" t="s">
        <v>450</v>
      </c>
      <c r="G82" s="503"/>
      <c r="H82" s="421" t="s">
        <v>451</v>
      </c>
      <c r="I82" s="422"/>
      <c r="J82" s="1"/>
      <c r="K82" s="1"/>
      <c r="L82" s="1"/>
      <c r="M82" s="1"/>
      <c r="N82" s="1"/>
      <c r="O82" s="1"/>
      <c r="P82" s="1"/>
    </row>
    <row r="83" spans="1:16" s="188" customFormat="1" ht="103" customHeight="1" x14ac:dyDescent="0.35">
      <c r="A83" s="32" t="s">
        <v>196</v>
      </c>
      <c r="B83" s="349" t="s">
        <v>462</v>
      </c>
      <c r="C83" s="350"/>
      <c r="D83" s="349" t="s">
        <v>463</v>
      </c>
      <c r="E83" s="350"/>
      <c r="F83" s="358" t="s">
        <v>452</v>
      </c>
      <c r="G83" s="426"/>
      <c r="H83" s="358" t="s">
        <v>453</v>
      </c>
      <c r="I83" s="426"/>
      <c r="J83" s="187"/>
      <c r="K83" s="187"/>
      <c r="L83" s="187"/>
      <c r="M83" s="187"/>
      <c r="N83" s="187"/>
      <c r="O83" s="187"/>
      <c r="P83" s="187"/>
    </row>
    <row r="84" spans="1:16" ht="16.5" x14ac:dyDescent="0.35">
      <c r="A84" s="417"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35">
      <c r="A85" s="418"/>
      <c r="B85" s="34">
        <v>0.09</v>
      </c>
      <c r="C85" s="34"/>
      <c r="D85" s="34">
        <v>0.1</v>
      </c>
      <c r="E85" s="34"/>
      <c r="F85" s="34">
        <v>0.1</v>
      </c>
      <c r="G85" s="35"/>
      <c r="H85" s="34">
        <v>0.1</v>
      </c>
      <c r="I85" s="35"/>
      <c r="J85" s="1"/>
      <c r="K85" s="1"/>
      <c r="L85" s="1"/>
      <c r="M85" s="1"/>
      <c r="N85" s="1"/>
      <c r="O85" s="1"/>
      <c r="P85" s="1"/>
    </row>
    <row r="86" spans="1:16" ht="72" customHeight="1" x14ac:dyDescent="0.35">
      <c r="A86" s="32" t="s">
        <v>195</v>
      </c>
      <c r="B86" s="356"/>
      <c r="C86" s="356"/>
      <c r="D86" s="356"/>
      <c r="E86" s="356"/>
      <c r="F86" s="346"/>
      <c r="G86" s="347"/>
      <c r="H86" s="346"/>
      <c r="I86" s="347"/>
      <c r="J86" s="1"/>
      <c r="K86" s="1"/>
      <c r="L86" s="1"/>
      <c r="M86" s="1"/>
      <c r="N86" s="1"/>
      <c r="O86" s="1"/>
      <c r="P86" s="1"/>
    </row>
    <row r="87" spans="1:16" ht="36" customHeight="1" x14ac:dyDescent="0.35">
      <c r="A87" s="32" t="s">
        <v>196</v>
      </c>
      <c r="B87" s="346"/>
      <c r="C87" s="347"/>
      <c r="D87" s="346"/>
      <c r="E87" s="347"/>
      <c r="F87" s="346"/>
      <c r="G87" s="347"/>
      <c r="H87" s="346"/>
      <c r="I87" s="347"/>
      <c r="J87" s="1"/>
      <c r="K87" s="1"/>
      <c r="L87" s="1"/>
      <c r="M87" s="1"/>
      <c r="N87" s="1"/>
      <c r="O87" s="1"/>
      <c r="P87" s="1"/>
    </row>
    <row r="88" spans="1:16" ht="16.5" x14ac:dyDescent="0.35">
      <c r="A88" s="417"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35">
      <c r="A89" s="418"/>
      <c r="B89" s="34">
        <v>0.1</v>
      </c>
      <c r="C89" s="36"/>
      <c r="D89" s="34">
        <v>0.1</v>
      </c>
      <c r="E89" s="34"/>
      <c r="F89" s="34">
        <v>0.1</v>
      </c>
      <c r="G89" s="35"/>
      <c r="H89" s="34">
        <v>0.1</v>
      </c>
      <c r="I89" s="35"/>
      <c r="J89" s="1"/>
      <c r="K89" s="1"/>
      <c r="L89" s="1"/>
      <c r="M89" s="1"/>
      <c r="N89" s="1"/>
      <c r="O89" s="1"/>
      <c r="P89" s="1"/>
    </row>
    <row r="90" spans="1:16" ht="72" customHeight="1" x14ac:dyDescent="0.35">
      <c r="A90" s="32" t="s">
        <v>195</v>
      </c>
      <c r="B90" s="345"/>
      <c r="C90" s="345"/>
      <c r="D90" s="345"/>
      <c r="E90" s="345"/>
      <c r="F90" s="430"/>
      <c r="G90" s="431"/>
      <c r="H90" s="430"/>
      <c r="I90" s="431"/>
      <c r="J90" s="1"/>
      <c r="K90" s="1"/>
      <c r="L90" s="1"/>
      <c r="M90" s="1"/>
      <c r="N90" s="1"/>
      <c r="O90" s="1"/>
      <c r="P90" s="1"/>
    </row>
    <row r="91" spans="1:16" ht="36" customHeight="1" x14ac:dyDescent="0.35">
      <c r="A91" s="32" t="s">
        <v>196</v>
      </c>
      <c r="B91" s="346"/>
      <c r="C91" s="347"/>
      <c r="D91" s="346"/>
      <c r="E91" s="347"/>
      <c r="F91" s="346"/>
      <c r="G91" s="347"/>
      <c r="H91" s="346"/>
      <c r="I91" s="347"/>
      <c r="J91" s="1"/>
      <c r="K91" s="1"/>
      <c r="L91" s="1"/>
      <c r="M91" s="1"/>
      <c r="N91" s="1"/>
      <c r="O91" s="1"/>
      <c r="P91" s="1"/>
    </row>
    <row r="92" spans="1:16" ht="16.5" x14ac:dyDescent="0.35">
      <c r="A92" s="417"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35">
      <c r="A93" s="418"/>
      <c r="B93" s="34">
        <v>0.1</v>
      </c>
      <c r="C93" s="36"/>
      <c r="D93" s="34">
        <v>0.1</v>
      </c>
      <c r="E93" s="34"/>
      <c r="F93" s="34">
        <v>0.1</v>
      </c>
      <c r="G93" s="35"/>
      <c r="H93" s="34">
        <v>0.1</v>
      </c>
      <c r="I93" s="35"/>
      <c r="J93" s="1"/>
      <c r="K93" s="1"/>
      <c r="L93" s="1"/>
      <c r="M93" s="1"/>
      <c r="N93" s="1"/>
      <c r="O93" s="1"/>
      <c r="P93" s="1"/>
    </row>
    <row r="94" spans="1:16" ht="72" customHeight="1" x14ac:dyDescent="0.35">
      <c r="A94" s="32" t="s">
        <v>195</v>
      </c>
      <c r="B94" s="345"/>
      <c r="C94" s="345"/>
      <c r="D94" s="345"/>
      <c r="E94" s="345"/>
      <c r="F94" s="430"/>
      <c r="G94" s="431"/>
      <c r="H94" s="430"/>
      <c r="I94" s="431"/>
      <c r="J94" s="1"/>
      <c r="K94" s="1"/>
      <c r="L94" s="1"/>
      <c r="M94" s="1"/>
      <c r="N94" s="1"/>
      <c r="O94" s="1"/>
      <c r="P94" s="1"/>
    </row>
    <row r="95" spans="1:16" ht="36" customHeight="1" x14ac:dyDescent="0.35">
      <c r="A95" s="32" t="s">
        <v>196</v>
      </c>
      <c r="B95" s="346"/>
      <c r="C95" s="347"/>
      <c r="D95" s="346"/>
      <c r="E95" s="347"/>
      <c r="F95" s="346"/>
      <c r="G95" s="347"/>
      <c r="H95" s="346"/>
      <c r="I95" s="347"/>
      <c r="J95" s="1"/>
      <c r="K95" s="1"/>
      <c r="L95" s="1"/>
      <c r="M95" s="1"/>
      <c r="N95" s="1"/>
      <c r="O95" s="1"/>
      <c r="P95" s="1"/>
    </row>
    <row r="96" spans="1:16" ht="16.5" x14ac:dyDescent="0.35">
      <c r="A96" s="417"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35">
      <c r="A97" s="418"/>
      <c r="B97" s="34">
        <v>0.1</v>
      </c>
      <c r="C97" s="36"/>
      <c r="D97" s="34">
        <v>0.1</v>
      </c>
      <c r="E97" s="34"/>
      <c r="F97" s="34">
        <v>0.1</v>
      </c>
      <c r="G97" s="35"/>
      <c r="H97" s="34">
        <v>0.1</v>
      </c>
      <c r="I97" s="35"/>
      <c r="J97" s="1"/>
      <c r="K97" s="1"/>
      <c r="L97" s="1"/>
      <c r="M97" s="1"/>
      <c r="N97" s="1"/>
      <c r="O97" s="1"/>
      <c r="P97" s="1"/>
    </row>
    <row r="98" spans="1:16" ht="72" customHeight="1" x14ac:dyDescent="0.35">
      <c r="A98" s="32" t="s">
        <v>195</v>
      </c>
      <c r="B98" s="345"/>
      <c r="C98" s="345"/>
      <c r="D98" s="345"/>
      <c r="E98" s="345"/>
      <c r="F98" s="345"/>
      <c r="G98" s="345"/>
      <c r="H98" s="345"/>
      <c r="I98" s="345"/>
      <c r="J98" s="1"/>
      <c r="K98" s="1"/>
      <c r="L98" s="1"/>
      <c r="M98" s="1"/>
      <c r="N98" s="1"/>
      <c r="O98" s="1"/>
      <c r="P98" s="1"/>
    </row>
    <row r="99" spans="1:16" ht="36" customHeight="1" x14ac:dyDescent="0.35">
      <c r="A99" s="32" t="s">
        <v>196</v>
      </c>
      <c r="B99" s="346"/>
      <c r="C99" s="347"/>
      <c r="D99" s="346"/>
      <c r="E99" s="347"/>
      <c r="F99" s="346"/>
      <c r="G99" s="347"/>
      <c r="H99" s="346"/>
      <c r="I99" s="347"/>
      <c r="J99" s="1"/>
      <c r="K99" s="1"/>
      <c r="L99" s="1"/>
      <c r="M99" s="1"/>
      <c r="N99" s="1"/>
      <c r="O99" s="1"/>
      <c r="P99" s="1"/>
    </row>
    <row r="100" spans="1:16" ht="16.5" x14ac:dyDescent="0.35">
      <c r="A100" s="417"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35">
      <c r="A101" s="418"/>
      <c r="B101" s="34">
        <v>0.12</v>
      </c>
      <c r="C101" s="36"/>
      <c r="D101" s="34">
        <v>0.1</v>
      </c>
      <c r="E101" s="34"/>
      <c r="F101" s="34">
        <v>0.1</v>
      </c>
      <c r="G101" s="35"/>
      <c r="H101" s="34">
        <v>0.1</v>
      </c>
      <c r="I101" s="35"/>
      <c r="J101" s="1"/>
      <c r="K101" s="1"/>
      <c r="L101" s="1"/>
      <c r="M101" s="1"/>
      <c r="N101" s="1"/>
      <c r="O101" s="1"/>
      <c r="P101" s="1"/>
    </row>
    <row r="102" spans="1:16" ht="72" customHeight="1" x14ac:dyDescent="0.35">
      <c r="A102" s="32" t="s">
        <v>195</v>
      </c>
      <c r="B102" s="345"/>
      <c r="C102" s="345"/>
      <c r="D102" s="345"/>
      <c r="E102" s="345"/>
      <c r="F102" s="345"/>
      <c r="G102" s="345"/>
      <c r="H102" s="345"/>
      <c r="I102" s="345"/>
      <c r="J102" s="1"/>
      <c r="K102" s="1"/>
      <c r="L102" s="1"/>
      <c r="M102" s="1"/>
      <c r="N102" s="1"/>
      <c r="O102" s="1"/>
      <c r="P102" s="1"/>
    </row>
    <row r="103" spans="1:16" ht="36" customHeight="1" x14ac:dyDescent="0.35">
      <c r="A103" s="32" t="s">
        <v>196</v>
      </c>
      <c r="B103" s="346"/>
      <c r="C103" s="347"/>
      <c r="D103" s="346"/>
      <c r="E103" s="347"/>
      <c r="F103" s="346"/>
      <c r="G103" s="347"/>
      <c r="H103" s="346"/>
      <c r="I103" s="347"/>
      <c r="J103" s="1"/>
      <c r="K103" s="1"/>
      <c r="L103" s="1"/>
      <c r="M103" s="1"/>
      <c r="N103" s="1"/>
      <c r="O103" s="1"/>
      <c r="P103" s="1"/>
    </row>
    <row r="104" spans="1:16" ht="16.5" x14ac:dyDescent="0.35">
      <c r="A104" s="417"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35">
      <c r="A105" s="418"/>
      <c r="B105" s="34">
        <v>0.12</v>
      </c>
      <c r="C105" s="36"/>
      <c r="D105" s="34">
        <v>0.1</v>
      </c>
      <c r="E105" s="34"/>
      <c r="F105" s="34">
        <v>0.1</v>
      </c>
      <c r="G105" s="35"/>
      <c r="H105" s="34">
        <v>0.1</v>
      </c>
      <c r="I105" s="35"/>
      <c r="J105" s="1"/>
      <c r="K105" s="1"/>
      <c r="L105" s="1"/>
      <c r="M105" s="1"/>
      <c r="N105" s="1"/>
      <c r="O105" s="1"/>
      <c r="P105" s="1"/>
    </row>
    <row r="106" spans="1:16" ht="72" customHeight="1" x14ac:dyDescent="0.35">
      <c r="A106" s="32" t="s">
        <v>195</v>
      </c>
      <c r="B106" s="345"/>
      <c r="C106" s="345"/>
      <c r="D106" s="345"/>
      <c r="E106" s="345"/>
      <c r="F106" s="345"/>
      <c r="G106" s="345"/>
      <c r="H106" s="345"/>
      <c r="I106" s="345"/>
      <c r="J106" s="1"/>
      <c r="K106" s="1"/>
      <c r="L106" s="1"/>
      <c r="M106" s="1"/>
      <c r="N106" s="1"/>
      <c r="O106" s="1"/>
      <c r="P106" s="1"/>
    </row>
    <row r="107" spans="1:16" ht="36" customHeight="1" x14ac:dyDescent="0.35">
      <c r="A107" s="32" t="s">
        <v>196</v>
      </c>
      <c r="B107" s="346"/>
      <c r="C107" s="347"/>
      <c r="D107" s="346"/>
      <c r="E107" s="347"/>
      <c r="F107" s="346"/>
      <c r="G107" s="347"/>
      <c r="H107" s="346"/>
      <c r="I107" s="347"/>
      <c r="J107" s="1"/>
      <c r="K107" s="1"/>
      <c r="L107" s="1"/>
      <c r="M107" s="1"/>
      <c r="N107" s="1"/>
      <c r="O107" s="1"/>
      <c r="P107" s="1"/>
    </row>
    <row r="108" spans="1:16" ht="16.5" x14ac:dyDescent="0.35">
      <c r="A108" s="417"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35">
      <c r="A109" s="418"/>
      <c r="B109" s="34">
        <v>0.12</v>
      </c>
      <c r="C109" s="36"/>
      <c r="D109" s="34">
        <v>0.1</v>
      </c>
      <c r="E109" s="34"/>
      <c r="F109" s="34">
        <v>0.1</v>
      </c>
      <c r="G109" s="35"/>
      <c r="H109" s="34">
        <v>0.1</v>
      </c>
      <c r="I109" s="35"/>
      <c r="J109" s="1"/>
      <c r="K109" s="1"/>
      <c r="L109" s="1"/>
      <c r="M109" s="1"/>
      <c r="N109" s="1"/>
      <c r="O109" s="1"/>
      <c r="P109" s="1"/>
    </row>
    <row r="110" spans="1:16" ht="72" customHeight="1" x14ac:dyDescent="0.35">
      <c r="A110" s="32" t="s">
        <v>195</v>
      </c>
      <c r="B110" s="345"/>
      <c r="C110" s="345"/>
      <c r="D110" s="345"/>
      <c r="E110" s="345"/>
      <c r="F110" s="345"/>
      <c r="G110" s="345"/>
      <c r="H110" s="345"/>
      <c r="I110" s="345"/>
      <c r="J110" s="1"/>
      <c r="K110" s="1"/>
      <c r="L110" s="1"/>
      <c r="M110" s="1"/>
      <c r="N110" s="1"/>
      <c r="O110" s="1"/>
      <c r="P110" s="1"/>
    </row>
    <row r="111" spans="1:16" ht="36" customHeight="1" x14ac:dyDescent="0.35">
      <c r="A111" s="32" t="s">
        <v>196</v>
      </c>
      <c r="B111" s="346"/>
      <c r="C111" s="347"/>
      <c r="D111" s="346"/>
      <c r="E111" s="347"/>
      <c r="F111" s="346"/>
      <c r="G111" s="347"/>
      <c r="H111" s="346"/>
      <c r="I111" s="347"/>
      <c r="J111" s="1"/>
      <c r="K111" s="1"/>
      <c r="L111" s="1"/>
      <c r="M111" s="1"/>
      <c r="N111" s="1"/>
      <c r="O111" s="1"/>
      <c r="P111" s="1"/>
    </row>
    <row r="112" spans="1:16" ht="16.5" x14ac:dyDescent="0.35">
      <c r="A112" s="417"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35">
      <c r="A113" s="418"/>
      <c r="B113" s="34">
        <v>0.08</v>
      </c>
      <c r="C113" s="109"/>
      <c r="D113" s="34">
        <v>0.1</v>
      </c>
      <c r="E113" s="109"/>
      <c r="F113" s="34">
        <v>0.06</v>
      </c>
      <c r="G113" s="110"/>
      <c r="H113" s="34">
        <v>0.06</v>
      </c>
      <c r="I113" s="110"/>
      <c r="J113" s="1"/>
      <c r="K113" s="1"/>
      <c r="L113" s="1"/>
      <c r="M113" s="1"/>
      <c r="N113" s="1"/>
      <c r="O113" s="1"/>
      <c r="P113" s="1"/>
    </row>
    <row r="114" spans="1:16" ht="49.5" x14ac:dyDescent="0.35">
      <c r="A114" s="32" t="s">
        <v>195</v>
      </c>
      <c r="B114" s="348"/>
      <c r="C114" s="348"/>
      <c r="D114" s="348"/>
      <c r="E114" s="348"/>
      <c r="F114" s="348"/>
      <c r="G114" s="348"/>
      <c r="H114" s="348"/>
      <c r="I114" s="348"/>
      <c r="J114" s="1"/>
      <c r="K114" s="1"/>
      <c r="L114" s="1"/>
      <c r="M114" s="1"/>
      <c r="N114" s="1"/>
      <c r="O114" s="1"/>
      <c r="P114" s="1"/>
    </row>
    <row r="115" spans="1:16" ht="16.5" x14ac:dyDescent="0.35">
      <c r="A115" s="32" t="s">
        <v>196</v>
      </c>
      <c r="B115" s="346"/>
      <c r="C115" s="347"/>
      <c r="D115" s="346"/>
      <c r="E115" s="347"/>
      <c r="F115" s="346"/>
      <c r="G115" s="347"/>
      <c r="H115" s="346"/>
      <c r="I115" s="347"/>
      <c r="J115" s="1"/>
      <c r="K115" s="1"/>
      <c r="L115" s="1"/>
      <c r="M115" s="1"/>
      <c r="N115" s="1"/>
      <c r="O115" s="1"/>
      <c r="P115" s="1"/>
    </row>
    <row r="116" spans="1:16" ht="16.5" x14ac:dyDescent="0.35">
      <c r="A116" s="33" t="s">
        <v>197</v>
      </c>
      <c r="B116" s="37">
        <f t="shared" ref="B116:I116" si="1">(B69+B73+B77+B81+B85+B89+B93+B97+B101+B105+B109+B113)</f>
        <v>0.99999999999999989</v>
      </c>
      <c r="C116" s="37">
        <f t="shared" si="1"/>
        <v>0.16999999999999998</v>
      </c>
      <c r="D116" s="37">
        <f t="shared" si="1"/>
        <v>0.99999999999999989</v>
      </c>
      <c r="E116" s="37">
        <f t="shared" si="1"/>
        <v>0.2</v>
      </c>
      <c r="F116" s="37">
        <f t="shared" si="1"/>
        <v>1</v>
      </c>
      <c r="G116" s="37">
        <f t="shared" si="1"/>
        <v>0.24000000000000002</v>
      </c>
      <c r="H116" s="37">
        <f t="shared" si="1"/>
        <v>1</v>
      </c>
      <c r="I116" s="37">
        <f t="shared" si="1"/>
        <v>0.24000000000000002</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5AB61C-5384-ED48-AAB6-2C0E75881FF4}">
      <formula1>#REF!</formula1>
    </dataValidation>
  </dataValidations>
  <hyperlinks>
    <hyperlink ref="F71" r:id="rId1" xr:uid="{83CC17EC-28B9-4A47-A45F-E9536BB66DAC}"/>
    <hyperlink ref="H71" r:id="rId2" xr:uid="{F32E79AB-B856-F04D-ADA6-AD47A04BE318}"/>
    <hyperlink ref="B75" r:id="rId3" xr:uid="{0308F3B2-96E2-CF4E-81EF-01AFD94ECF78}"/>
    <hyperlink ref="D75" r:id="rId4" xr:uid="{F04FBCE9-A589-2944-BD87-223B9661BFED}"/>
    <hyperlink ref="F75" r:id="rId5" xr:uid="{8C922C86-76F4-8D4B-A137-A6E284A357C5}"/>
    <hyperlink ref="H75" r:id="rId6" xr:uid="{1023B160-27A7-024F-965A-FA1E841C845A}"/>
    <hyperlink ref="D79" r:id="rId7" xr:uid="{38129B81-7CA4-264D-A375-D1192049B131}"/>
    <hyperlink ref="B79" r:id="rId8" xr:uid="{A661EEB3-A170-B343-A4A0-0BFEC07649DA}"/>
    <hyperlink ref="F79" r:id="rId9" xr:uid="{F1BFB12A-575A-B848-96E1-C3D4047CC846}"/>
    <hyperlink ref="H79" r:id="rId10" xr:uid="{93919E71-0303-014E-B490-5D8EF6F8FC64}"/>
    <hyperlink ref="F83" r:id="rId11" xr:uid="{06D32A02-41C7-D74C-B82E-E94C30BEBAE6}"/>
    <hyperlink ref="H83" r:id="rId12" xr:uid="{7C6B3CF2-8382-9142-976F-71FFA9038955}"/>
    <hyperlink ref="B83" r:id="rId13" xr:uid="{3FD49FD6-218A-294A-8CFE-BB290F463CDA}"/>
    <hyperlink ref="D83" r:id="rId14" xr:uid="{8525B569-5B1C-9D43-A854-412BC46F06F5}"/>
  </hyperlinks>
  <pageMargins left="0.7" right="0.7" top="0.75" bottom="0.75" header="0.3" footer="0.3"/>
  <drawing r:id="rId15"/>
  <legacyDrawing r:id="rId1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G35" zoomScale="55" zoomScaleNormal="55" workbookViewId="0">
      <selection activeCell="J35" sqref="J35"/>
    </sheetView>
  </sheetViews>
  <sheetFormatPr baseColWidth="10" defaultColWidth="10.81640625" defaultRowHeight="14" x14ac:dyDescent="0.35"/>
  <cols>
    <col min="1" max="1" width="42.453125" style="1" customWidth="1"/>
    <col min="2" max="2" width="35.6328125" style="1" customWidth="1"/>
    <col min="3" max="3" width="45" style="1" customWidth="1"/>
    <col min="4" max="4" width="148.1796875" style="1" customWidth="1"/>
    <col min="5" max="5" width="141.36328125" style="1" customWidth="1"/>
    <col min="6" max="6" width="147.453125" style="1" customWidth="1"/>
    <col min="7" max="7" width="127.6328125" style="1" customWidth="1"/>
    <col min="8" max="8" width="35.6328125" style="1" customWidth="1"/>
    <col min="9" max="9" width="41.6328125" style="1" customWidth="1"/>
    <col min="10" max="13" width="35.6328125" style="1" customWidth="1"/>
    <col min="14" max="21" width="18.1796875" style="1" customWidth="1"/>
    <col min="22" max="22" width="22.63281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6328125" style="1" customWidth="1"/>
    <col min="31" max="31" width="18.453125" style="1" bestFit="1" customWidth="1"/>
    <col min="32" max="32" width="4.63281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303"/>
      <c r="B1" s="306" t="s">
        <v>150</v>
      </c>
      <c r="C1" s="307"/>
      <c r="D1" s="307"/>
      <c r="E1" s="307"/>
      <c r="F1" s="307"/>
      <c r="G1" s="307"/>
      <c r="H1" s="308"/>
      <c r="I1" s="40" t="s">
        <v>198</v>
      </c>
      <c r="J1" s="321" t="s">
        <v>234</v>
      </c>
      <c r="K1" s="322"/>
      <c r="L1" s="323"/>
      <c r="M1" s="71"/>
    </row>
    <row r="2" spans="1:25" ht="24" customHeight="1" thickBot="1" x14ac:dyDescent="0.4">
      <c r="A2" s="304"/>
      <c r="B2" s="324" t="s">
        <v>151</v>
      </c>
      <c r="C2" s="325"/>
      <c r="D2" s="325"/>
      <c r="E2" s="325"/>
      <c r="F2" s="325"/>
      <c r="G2" s="325"/>
      <c r="H2" s="326"/>
      <c r="I2" s="40" t="s">
        <v>199</v>
      </c>
      <c r="J2" s="321" t="s">
        <v>235</v>
      </c>
      <c r="K2" s="322"/>
      <c r="L2" s="323"/>
      <c r="M2" s="71"/>
    </row>
    <row r="3" spans="1:25" ht="24" customHeight="1" thickBot="1" x14ac:dyDescent="0.4">
      <c r="A3" s="304"/>
      <c r="B3" s="324" t="s">
        <v>0</v>
      </c>
      <c r="C3" s="325"/>
      <c r="D3" s="325"/>
      <c r="E3" s="325"/>
      <c r="F3" s="325"/>
      <c r="G3" s="325"/>
      <c r="H3" s="326"/>
      <c r="I3" s="40" t="s">
        <v>200</v>
      </c>
      <c r="J3" s="321" t="s">
        <v>236</v>
      </c>
      <c r="K3" s="322"/>
      <c r="L3" s="323"/>
      <c r="M3" s="71"/>
    </row>
    <row r="4" spans="1:25" ht="24" customHeight="1" thickBot="1" x14ac:dyDescent="0.4">
      <c r="A4" s="305"/>
      <c r="B4" s="309" t="s">
        <v>201</v>
      </c>
      <c r="C4" s="310"/>
      <c r="D4" s="310"/>
      <c r="E4" s="310"/>
      <c r="F4" s="310"/>
      <c r="G4" s="310"/>
      <c r="H4" s="311"/>
      <c r="I4" s="40" t="s">
        <v>153</v>
      </c>
      <c r="J4" s="321" t="s">
        <v>238</v>
      </c>
      <c r="K4" s="322"/>
      <c r="L4" s="323"/>
      <c r="M4" s="71"/>
    </row>
    <row r="6" spans="1:25" ht="15" customHeight="1" thickBot="1" x14ac:dyDescent="0.4">
      <c r="A6" s="4"/>
      <c r="B6" s="5"/>
      <c r="C6" s="5"/>
      <c r="D6" s="7"/>
      <c r="E6" s="6"/>
      <c r="F6" s="6"/>
      <c r="G6" s="130"/>
      <c r="H6" s="130"/>
      <c r="I6" s="8"/>
      <c r="J6" s="8"/>
      <c r="K6" s="5"/>
      <c r="L6" s="5"/>
      <c r="M6" s="5"/>
      <c r="N6" s="5"/>
      <c r="O6" s="5"/>
      <c r="P6" s="5"/>
      <c r="Q6" s="5"/>
      <c r="R6" s="5"/>
      <c r="S6" s="5"/>
      <c r="T6" s="9"/>
      <c r="U6" s="5"/>
      <c r="V6" s="5"/>
      <c r="X6" s="10"/>
      <c r="Y6" s="11"/>
    </row>
    <row r="7" spans="1:25" ht="15" customHeight="1" x14ac:dyDescent="0.35">
      <c r="A7" s="293" t="s">
        <v>4</v>
      </c>
      <c r="B7" s="312" t="s">
        <v>241</v>
      </c>
      <c r="C7" s="313"/>
      <c r="D7" s="313"/>
      <c r="E7" s="313"/>
      <c r="F7" s="313"/>
      <c r="G7" s="313"/>
      <c r="H7" s="314"/>
      <c r="I7" s="293" t="s">
        <v>155</v>
      </c>
      <c r="J7" s="296">
        <v>2024110010311</v>
      </c>
      <c r="K7" s="5"/>
      <c r="L7" s="5"/>
      <c r="M7" s="5"/>
      <c r="N7" s="5"/>
      <c r="O7" s="5"/>
      <c r="P7" s="5"/>
      <c r="Q7" s="5"/>
      <c r="R7" s="5"/>
      <c r="S7" s="5"/>
      <c r="T7" s="5"/>
      <c r="U7" s="5"/>
      <c r="V7" s="5"/>
      <c r="W7" s="5"/>
      <c r="X7" s="5"/>
      <c r="Y7" s="5"/>
    </row>
    <row r="8" spans="1:25" ht="15" customHeight="1" x14ac:dyDescent="0.35">
      <c r="A8" s="294"/>
      <c r="B8" s="315"/>
      <c r="C8" s="316"/>
      <c r="D8" s="316"/>
      <c r="E8" s="316"/>
      <c r="F8" s="316"/>
      <c r="G8" s="316"/>
      <c r="H8" s="317"/>
      <c r="I8" s="294"/>
      <c r="J8" s="297"/>
      <c r="K8" s="5"/>
      <c r="L8" s="5"/>
      <c r="M8" s="5"/>
      <c r="N8" s="5"/>
      <c r="O8" s="5"/>
      <c r="P8" s="5"/>
      <c r="Q8" s="5"/>
      <c r="R8" s="5"/>
      <c r="S8" s="5"/>
      <c r="T8" s="5"/>
      <c r="U8" s="5"/>
      <c r="V8" s="5"/>
      <c r="W8" s="5"/>
      <c r="X8" s="5"/>
      <c r="Y8" s="5"/>
    </row>
    <row r="9" spans="1:25" ht="15" customHeight="1" x14ac:dyDescent="0.35">
      <c r="A9" s="294"/>
      <c r="B9" s="315"/>
      <c r="C9" s="316"/>
      <c r="D9" s="316"/>
      <c r="E9" s="316"/>
      <c r="F9" s="316"/>
      <c r="G9" s="316"/>
      <c r="H9" s="317"/>
      <c r="I9" s="294"/>
      <c r="J9" s="297"/>
      <c r="K9" s="5"/>
      <c r="L9" s="5"/>
      <c r="M9" s="5"/>
      <c r="N9" s="5"/>
      <c r="O9" s="5"/>
      <c r="P9" s="5"/>
      <c r="Q9" s="5"/>
      <c r="R9" s="5"/>
      <c r="S9" s="5"/>
      <c r="T9" s="5"/>
      <c r="U9" s="5"/>
      <c r="V9" s="5"/>
      <c r="W9" s="5"/>
      <c r="X9" s="5"/>
      <c r="Y9" s="5"/>
    </row>
    <row r="10" spans="1:25" ht="15" customHeight="1" thickBot="1" x14ac:dyDescent="0.4">
      <c r="A10" s="295"/>
      <c r="B10" s="318"/>
      <c r="C10" s="319"/>
      <c r="D10" s="319"/>
      <c r="E10" s="319"/>
      <c r="F10" s="319"/>
      <c r="G10" s="319"/>
      <c r="H10" s="320"/>
      <c r="I10" s="295"/>
      <c r="J10" s="298"/>
      <c r="K10" s="5"/>
      <c r="L10" s="5"/>
      <c r="M10" s="5"/>
      <c r="N10" s="5"/>
      <c r="O10" s="5"/>
      <c r="P10" s="5"/>
      <c r="Q10" s="5"/>
      <c r="R10" s="5"/>
      <c r="S10" s="5"/>
      <c r="T10" s="5"/>
      <c r="U10" s="5"/>
      <c r="V10" s="5"/>
      <c r="W10" s="5"/>
      <c r="X10" s="5"/>
      <c r="Y10" s="5"/>
    </row>
    <row r="11" spans="1:25" ht="9" customHeight="1" thickBot="1" x14ac:dyDescent="0.4">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5">
      <c r="A12" s="299" t="s">
        <v>6</v>
      </c>
      <c r="B12" s="91" t="s">
        <v>156</v>
      </c>
      <c r="C12" s="227"/>
      <c r="D12" s="91" t="s">
        <v>157</v>
      </c>
      <c r="E12" s="227"/>
      <c r="F12" s="91" t="s">
        <v>158</v>
      </c>
      <c r="G12" s="105"/>
      <c r="H12" s="91" t="s">
        <v>159</v>
      </c>
      <c r="I12" s="106" t="s">
        <v>261</v>
      </c>
    </row>
    <row r="13" spans="1:25" s="66" customFormat="1" ht="21.75" customHeight="1" thickBot="1" x14ac:dyDescent="0.35">
      <c r="A13" s="299"/>
      <c r="B13" s="92" t="s">
        <v>161</v>
      </c>
      <c r="C13" s="73"/>
      <c r="D13" s="91" t="s">
        <v>162</v>
      </c>
      <c r="E13" s="41"/>
      <c r="F13" s="91" t="s">
        <v>163</v>
      </c>
      <c r="G13" s="41"/>
      <c r="H13" s="91" t="s">
        <v>164</v>
      </c>
      <c r="I13" s="106"/>
    </row>
    <row r="14" spans="1:25" s="66" customFormat="1" ht="21.75" customHeight="1" thickBot="1" x14ac:dyDescent="0.35">
      <c r="A14" s="299"/>
      <c r="B14" s="91" t="s">
        <v>166</v>
      </c>
      <c r="C14" s="105"/>
      <c r="D14" s="91" t="s">
        <v>167</v>
      </c>
      <c r="E14" s="41"/>
      <c r="F14" s="91" t="s">
        <v>168</v>
      </c>
      <c r="G14" s="41"/>
      <c r="H14" s="91" t="s">
        <v>169</v>
      </c>
      <c r="I14" s="106"/>
    </row>
    <row r="15" spans="1:25" s="66" customFormat="1" ht="21.75" customHeight="1" thickBot="1" x14ac:dyDescent="0.4">
      <c r="A15" s="1"/>
      <c r="B15" s="1"/>
      <c r="C15" s="1"/>
      <c r="D15" s="1"/>
      <c r="E15" s="1"/>
      <c r="F15" s="1"/>
      <c r="G15" s="1"/>
      <c r="H15" s="1"/>
      <c r="I15" s="1"/>
      <c r="J15" s="1"/>
      <c r="K15" s="1"/>
      <c r="L15" s="75"/>
      <c r="M15" s="76"/>
      <c r="N15" s="76"/>
      <c r="O15" s="76"/>
    </row>
    <row r="16" spans="1:25" s="66" customFormat="1" ht="21.75" customHeight="1" thickBot="1" x14ac:dyDescent="0.4">
      <c r="A16" s="301" t="s">
        <v>8</v>
      </c>
      <c r="B16" s="301"/>
      <c r="C16" s="102" t="s">
        <v>160</v>
      </c>
      <c r="D16" s="302"/>
      <c r="E16" s="302"/>
      <c r="F16" s="302"/>
      <c r="G16" s="1"/>
      <c r="H16" s="1"/>
      <c r="I16" s="1"/>
      <c r="J16" s="1"/>
      <c r="K16" s="1"/>
      <c r="L16" s="75"/>
      <c r="M16" s="76"/>
      <c r="N16" s="76"/>
      <c r="O16" s="76"/>
    </row>
    <row r="17" spans="1:15" s="66" customFormat="1" ht="21.75" customHeight="1" thickBot="1" x14ac:dyDescent="0.4">
      <c r="A17" s="301"/>
      <c r="B17" s="301"/>
      <c r="C17" s="102" t="s">
        <v>165</v>
      </c>
      <c r="D17" s="302"/>
      <c r="E17" s="302"/>
      <c r="F17" s="302"/>
      <c r="G17" s="1"/>
      <c r="H17" s="1"/>
      <c r="I17" s="1"/>
      <c r="J17" s="1"/>
      <c r="K17" s="1"/>
      <c r="L17" s="75"/>
      <c r="M17" s="76"/>
      <c r="N17" s="76"/>
      <c r="O17" s="76"/>
    </row>
    <row r="18" spans="1:15" s="66" customFormat="1" ht="21.75" customHeight="1" thickBot="1" x14ac:dyDescent="0.4">
      <c r="A18" s="301"/>
      <c r="B18" s="301"/>
      <c r="C18" s="102" t="s">
        <v>170</v>
      </c>
      <c r="D18" s="302" t="s">
        <v>261</v>
      </c>
      <c r="E18" s="302"/>
      <c r="F18" s="302"/>
      <c r="G18" s="1"/>
      <c r="H18" s="1"/>
      <c r="I18" s="1"/>
      <c r="J18" s="1"/>
      <c r="K18" s="1"/>
      <c r="L18" s="75"/>
      <c r="M18" s="76"/>
      <c r="N18" s="76"/>
      <c r="O18" s="76"/>
    </row>
    <row r="19" spans="1:15" s="66" customFormat="1" ht="21.75" customHeight="1" x14ac:dyDescent="0.35">
      <c r="A19" s="1"/>
      <c r="B19" s="1"/>
      <c r="C19" s="1"/>
      <c r="D19" s="1"/>
      <c r="E19" s="1"/>
      <c r="F19" s="1"/>
      <c r="G19" s="1"/>
      <c r="H19" s="1"/>
      <c r="I19" s="1"/>
      <c r="J19" s="1"/>
      <c r="K19" s="1"/>
      <c r="L19" s="75"/>
      <c r="M19" s="76"/>
      <c r="N19" s="76"/>
      <c r="O19" s="76"/>
    </row>
    <row r="20" spans="1:15" s="21" customFormat="1" ht="16.5" customHeight="1" x14ac:dyDescent="0.3"/>
    <row r="21" spans="1:15" ht="5.25" customHeight="1" thickBot="1" x14ac:dyDescent="0.4"/>
    <row r="22" spans="1:15" ht="48" customHeight="1" thickBot="1" x14ac:dyDescent="0.4">
      <c r="A22" s="300" t="s">
        <v>202</v>
      </c>
      <c r="B22" s="300"/>
      <c r="C22" s="300"/>
      <c r="D22" s="300"/>
      <c r="E22" s="300"/>
      <c r="F22" s="300"/>
      <c r="G22" s="300"/>
      <c r="H22" s="300"/>
      <c r="I22" s="300"/>
      <c r="J22" s="300"/>
    </row>
    <row r="23" spans="1:15" ht="70" customHeight="1" thickBot="1" x14ac:dyDescent="0.4">
      <c r="A23" s="93" t="s">
        <v>21</v>
      </c>
      <c r="B23" s="279" t="s">
        <v>273</v>
      </c>
      <c r="C23" s="280"/>
      <c r="D23" s="281"/>
      <c r="E23" s="94" t="s">
        <v>71</v>
      </c>
      <c r="F23" s="95" t="s">
        <v>254</v>
      </c>
      <c r="G23" s="94" t="s">
        <v>73</v>
      </c>
      <c r="H23" s="279" t="s">
        <v>255</v>
      </c>
      <c r="I23" s="280"/>
      <c r="J23" s="281"/>
    </row>
    <row r="24" spans="1:15" ht="50.25" customHeight="1" thickBot="1" x14ac:dyDescent="0.4">
      <c r="A24" s="85" t="s">
        <v>75</v>
      </c>
      <c r="B24" s="279" t="s">
        <v>263</v>
      </c>
      <c r="C24" s="280"/>
      <c r="D24" s="280"/>
      <c r="E24" s="280"/>
      <c r="F24" s="280"/>
      <c r="G24" s="280"/>
      <c r="H24" s="280"/>
      <c r="I24" s="280"/>
      <c r="J24" s="281"/>
    </row>
    <row r="25" spans="1:15" ht="50.25" customHeight="1" thickBot="1" x14ac:dyDescent="0.4">
      <c r="A25" s="282" t="s">
        <v>77</v>
      </c>
      <c r="B25" s="96">
        <v>2024</v>
      </c>
      <c r="C25" s="97">
        <v>2025</v>
      </c>
      <c r="D25" s="97">
        <v>2026</v>
      </c>
      <c r="E25" s="97">
        <v>2027</v>
      </c>
      <c r="F25" s="98" t="s">
        <v>203</v>
      </c>
      <c r="G25" s="99" t="s">
        <v>79</v>
      </c>
      <c r="H25" s="284" t="s">
        <v>81</v>
      </c>
      <c r="I25" s="285"/>
      <c r="J25" s="286"/>
    </row>
    <row r="26" spans="1:15" ht="50.25" customHeight="1" thickBot="1" x14ac:dyDescent="0.4">
      <c r="A26" s="283"/>
      <c r="B26" s="189">
        <v>2.5000000000000001E-2</v>
      </c>
      <c r="C26" s="190">
        <v>7.4999999999999997E-2</v>
      </c>
      <c r="D26" s="220">
        <v>8.7499999999999994E-2</v>
      </c>
      <c r="E26" s="190">
        <v>6.25E-2</v>
      </c>
      <c r="F26" s="191">
        <f>SUM(B26:E26)</f>
        <v>0.25</v>
      </c>
      <c r="G26" s="192">
        <v>0.1</v>
      </c>
      <c r="H26" s="290" t="s">
        <v>291</v>
      </c>
      <c r="I26" s="291"/>
      <c r="J26" s="292"/>
    </row>
    <row r="27" spans="1:15" ht="52.5" customHeight="1" thickBot="1" x14ac:dyDescent="0.4">
      <c r="A27" s="85"/>
      <c r="B27" s="287" t="s">
        <v>83</v>
      </c>
      <c r="C27" s="288"/>
      <c r="D27" s="288"/>
      <c r="E27" s="288"/>
      <c r="F27" s="288"/>
      <c r="G27" s="288"/>
      <c r="H27" s="288"/>
      <c r="I27" s="288"/>
      <c r="J27" s="289"/>
    </row>
    <row r="28" spans="1:15" s="25" customFormat="1" ht="56.25" customHeight="1" x14ac:dyDescent="0.35">
      <c r="A28" s="277" t="s">
        <v>181</v>
      </c>
      <c r="B28" s="203" t="s">
        <v>182</v>
      </c>
      <c r="C28" s="203" t="s">
        <v>86</v>
      </c>
      <c r="D28" s="278" t="s">
        <v>88</v>
      </c>
      <c r="E28" s="278"/>
      <c r="F28" s="278" t="s">
        <v>90</v>
      </c>
      <c r="G28" s="278"/>
      <c r="H28" s="203" t="s">
        <v>92</v>
      </c>
      <c r="I28" s="203" t="s">
        <v>93</v>
      </c>
      <c r="J28" s="204" t="s">
        <v>95</v>
      </c>
    </row>
    <row r="29" spans="1:15" ht="289" customHeight="1" x14ac:dyDescent="0.35">
      <c r="A29" s="270"/>
      <c r="B29" s="205">
        <v>0.7</v>
      </c>
      <c r="C29" s="205">
        <v>0.7</v>
      </c>
      <c r="D29" s="275" t="s">
        <v>331</v>
      </c>
      <c r="E29" s="275"/>
      <c r="F29" s="275" t="s">
        <v>330</v>
      </c>
      <c r="G29" s="275"/>
      <c r="H29" s="233" t="s">
        <v>299</v>
      </c>
      <c r="I29" s="233" t="s">
        <v>322</v>
      </c>
      <c r="J29" s="234" t="s">
        <v>321</v>
      </c>
    </row>
    <row r="30" spans="1:15" s="25" customFormat="1" ht="45" customHeight="1" x14ac:dyDescent="0.35">
      <c r="A30" s="270" t="s">
        <v>183</v>
      </c>
      <c r="B30" s="206" t="s">
        <v>182</v>
      </c>
      <c r="C30" s="206" t="s">
        <v>86</v>
      </c>
      <c r="D30" s="271" t="s">
        <v>88</v>
      </c>
      <c r="E30" s="271"/>
      <c r="F30" s="271" t="s">
        <v>90</v>
      </c>
      <c r="G30" s="271"/>
      <c r="H30" s="206" t="s">
        <v>92</v>
      </c>
      <c r="I30" s="206" t="s">
        <v>93</v>
      </c>
      <c r="J30" s="207" t="s">
        <v>95</v>
      </c>
    </row>
    <row r="31" spans="1:15" ht="409" customHeight="1" x14ac:dyDescent="0.35">
      <c r="A31" s="270"/>
      <c r="B31" s="205">
        <v>0.7</v>
      </c>
      <c r="C31" s="205">
        <v>0.7</v>
      </c>
      <c r="D31" s="275" t="s">
        <v>346</v>
      </c>
      <c r="E31" s="275"/>
      <c r="F31" s="275" t="s">
        <v>347</v>
      </c>
      <c r="G31" s="275"/>
      <c r="H31" s="233" t="s">
        <v>299</v>
      </c>
      <c r="I31" s="233" t="s">
        <v>366</v>
      </c>
      <c r="J31" s="234" t="s">
        <v>367</v>
      </c>
    </row>
    <row r="32" spans="1:15" s="25" customFormat="1" ht="54" customHeight="1" x14ac:dyDescent="0.35">
      <c r="A32" s="270" t="s">
        <v>184</v>
      </c>
      <c r="B32" s="206" t="s">
        <v>182</v>
      </c>
      <c r="C32" s="206" t="s">
        <v>86</v>
      </c>
      <c r="D32" s="271" t="s">
        <v>88</v>
      </c>
      <c r="E32" s="271"/>
      <c r="F32" s="271" t="s">
        <v>90</v>
      </c>
      <c r="G32" s="271"/>
      <c r="H32" s="206" t="s">
        <v>92</v>
      </c>
      <c r="I32" s="206" t="s">
        <v>93</v>
      </c>
      <c r="J32" s="207" t="s">
        <v>95</v>
      </c>
    </row>
    <row r="33" spans="1:10" ht="409" customHeight="1" x14ac:dyDescent="0.35">
      <c r="A33" s="270"/>
      <c r="B33" s="205">
        <v>0.73</v>
      </c>
      <c r="C33" s="205">
        <v>0.73</v>
      </c>
      <c r="D33" s="275" t="s">
        <v>396</v>
      </c>
      <c r="E33" s="275"/>
      <c r="F33" s="275" t="s">
        <v>397</v>
      </c>
      <c r="G33" s="275"/>
      <c r="H33" s="233" t="s">
        <v>299</v>
      </c>
      <c r="I33" s="233" t="s">
        <v>366</v>
      </c>
      <c r="J33" s="234" t="s">
        <v>409</v>
      </c>
    </row>
    <row r="34" spans="1:10" s="25" customFormat="1" ht="47.25" customHeight="1" x14ac:dyDescent="0.35">
      <c r="A34" s="270" t="s">
        <v>185</v>
      </c>
      <c r="B34" s="206" t="s">
        <v>182</v>
      </c>
      <c r="C34" s="206" t="s">
        <v>86</v>
      </c>
      <c r="D34" s="271" t="s">
        <v>88</v>
      </c>
      <c r="E34" s="271"/>
      <c r="F34" s="271" t="s">
        <v>90</v>
      </c>
      <c r="G34" s="271"/>
      <c r="H34" s="206" t="s">
        <v>92</v>
      </c>
      <c r="I34" s="206" t="s">
        <v>93</v>
      </c>
      <c r="J34" s="207" t="s">
        <v>95</v>
      </c>
    </row>
    <row r="35" spans="1:10" ht="409" customHeight="1" x14ac:dyDescent="0.35">
      <c r="A35" s="270"/>
      <c r="B35" s="205">
        <v>0.73</v>
      </c>
      <c r="C35" s="205">
        <v>0.73</v>
      </c>
      <c r="D35" s="581" t="s">
        <v>467</v>
      </c>
      <c r="E35" s="581"/>
      <c r="F35" s="581" t="s">
        <v>466</v>
      </c>
      <c r="G35" s="581"/>
      <c r="H35" s="233" t="s">
        <v>299</v>
      </c>
      <c r="I35" s="233" t="s">
        <v>366</v>
      </c>
      <c r="J35" s="268" t="s">
        <v>470</v>
      </c>
    </row>
    <row r="36" spans="1:10" s="25" customFormat="1" ht="47.25" customHeight="1" x14ac:dyDescent="0.35">
      <c r="A36" s="270" t="s">
        <v>186</v>
      </c>
      <c r="B36" s="206" t="s">
        <v>182</v>
      </c>
      <c r="C36" s="206" t="s">
        <v>86</v>
      </c>
      <c r="D36" s="271" t="s">
        <v>88</v>
      </c>
      <c r="E36" s="271"/>
      <c r="F36" s="271" t="s">
        <v>90</v>
      </c>
      <c r="G36" s="271"/>
      <c r="H36" s="206" t="s">
        <v>92</v>
      </c>
      <c r="I36" s="206" t="s">
        <v>93</v>
      </c>
      <c r="J36" s="207" t="s">
        <v>95</v>
      </c>
    </row>
    <row r="37" spans="1:10" ht="77" customHeight="1" x14ac:dyDescent="0.35">
      <c r="A37" s="270"/>
      <c r="B37" s="205">
        <v>0.73</v>
      </c>
      <c r="C37" s="205"/>
      <c r="D37" s="272"/>
      <c r="E37" s="272"/>
      <c r="F37" s="272"/>
      <c r="G37" s="272"/>
      <c r="H37" s="205"/>
      <c r="I37" s="205"/>
      <c r="J37" s="208"/>
    </row>
    <row r="38" spans="1:10" s="25" customFormat="1" ht="48.75" customHeight="1" x14ac:dyDescent="0.35">
      <c r="A38" s="270" t="s">
        <v>187</v>
      </c>
      <c r="B38" s="206" t="s">
        <v>182</v>
      </c>
      <c r="C38" s="206" t="s">
        <v>86</v>
      </c>
      <c r="D38" s="271" t="s">
        <v>88</v>
      </c>
      <c r="E38" s="271"/>
      <c r="F38" s="271" t="s">
        <v>90</v>
      </c>
      <c r="G38" s="271"/>
      <c r="H38" s="206" t="s">
        <v>92</v>
      </c>
      <c r="I38" s="206" t="s">
        <v>93</v>
      </c>
      <c r="J38" s="207" t="s">
        <v>95</v>
      </c>
    </row>
    <row r="39" spans="1:10" ht="80" customHeight="1" x14ac:dyDescent="0.35">
      <c r="A39" s="270"/>
      <c r="B39" s="205">
        <v>0.8</v>
      </c>
      <c r="C39" s="205"/>
      <c r="D39" s="272"/>
      <c r="E39" s="272"/>
      <c r="F39" s="272"/>
      <c r="G39" s="272"/>
      <c r="H39" s="205"/>
      <c r="I39" s="205"/>
      <c r="J39" s="208"/>
    </row>
    <row r="40" spans="1:10" ht="46.5" customHeight="1" x14ac:dyDescent="0.35">
      <c r="A40" s="270" t="s">
        <v>188</v>
      </c>
      <c r="B40" s="206" t="s">
        <v>182</v>
      </c>
      <c r="C40" s="206" t="s">
        <v>86</v>
      </c>
      <c r="D40" s="271" t="s">
        <v>88</v>
      </c>
      <c r="E40" s="271"/>
      <c r="F40" s="271" t="s">
        <v>90</v>
      </c>
      <c r="G40" s="271"/>
      <c r="H40" s="206" t="s">
        <v>92</v>
      </c>
      <c r="I40" s="206" t="s">
        <v>93</v>
      </c>
      <c r="J40" s="207" t="s">
        <v>95</v>
      </c>
    </row>
    <row r="41" spans="1:10" ht="72" customHeight="1" x14ac:dyDescent="0.35">
      <c r="A41" s="270"/>
      <c r="B41" s="205">
        <v>0.8</v>
      </c>
      <c r="C41" s="205"/>
      <c r="D41" s="272"/>
      <c r="E41" s="272"/>
      <c r="F41" s="272"/>
      <c r="G41" s="272"/>
      <c r="H41" s="205"/>
      <c r="I41" s="205"/>
      <c r="J41" s="208"/>
    </row>
    <row r="42" spans="1:10" ht="48.75" customHeight="1" x14ac:dyDescent="0.35">
      <c r="A42" s="270" t="s">
        <v>189</v>
      </c>
      <c r="B42" s="206" t="s">
        <v>182</v>
      </c>
      <c r="C42" s="206" t="s">
        <v>86</v>
      </c>
      <c r="D42" s="271" t="s">
        <v>88</v>
      </c>
      <c r="E42" s="271"/>
      <c r="F42" s="271" t="s">
        <v>90</v>
      </c>
      <c r="G42" s="271"/>
      <c r="H42" s="206" t="s">
        <v>92</v>
      </c>
      <c r="I42" s="206" t="s">
        <v>93</v>
      </c>
      <c r="J42" s="207" t="s">
        <v>95</v>
      </c>
    </row>
    <row r="43" spans="1:10" ht="87" customHeight="1" x14ac:dyDescent="0.35">
      <c r="A43" s="270"/>
      <c r="B43" s="205">
        <v>0.73</v>
      </c>
      <c r="C43" s="205"/>
      <c r="D43" s="272"/>
      <c r="E43" s="272"/>
      <c r="F43" s="272"/>
      <c r="G43" s="272"/>
      <c r="H43" s="205"/>
      <c r="I43" s="205"/>
      <c r="J43" s="208"/>
    </row>
    <row r="44" spans="1:10" ht="42.75" customHeight="1" x14ac:dyDescent="0.35">
      <c r="A44" s="270" t="s">
        <v>190</v>
      </c>
      <c r="B44" s="206" t="s">
        <v>182</v>
      </c>
      <c r="C44" s="206" t="s">
        <v>86</v>
      </c>
      <c r="D44" s="271" t="s">
        <v>88</v>
      </c>
      <c r="E44" s="271"/>
      <c r="F44" s="271" t="s">
        <v>90</v>
      </c>
      <c r="G44" s="271"/>
      <c r="H44" s="206" t="s">
        <v>92</v>
      </c>
      <c r="I44" s="206" t="s">
        <v>93</v>
      </c>
      <c r="J44" s="207" t="s">
        <v>95</v>
      </c>
    </row>
    <row r="45" spans="1:10" ht="78.5" customHeight="1" x14ac:dyDescent="0.35">
      <c r="A45" s="270"/>
      <c r="B45" s="205">
        <v>0.73</v>
      </c>
      <c r="C45" s="205"/>
      <c r="D45" s="272"/>
      <c r="E45" s="272"/>
      <c r="F45" s="272"/>
      <c r="G45" s="272"/>
      <c r="H45" s="205"/>
      <c r="I45" s="205"/>
      <c r="J45" s="208"/>
    </row>
    <row r="46" spans="1:10" ht="45" customHeight="1" x14ac:dyDescent="0.35">
      <c r="A46" s="270" t="s">
        <v>191</v>
      </c>
      <c r="B46" s="206" t="s">
        <v>182</v>
      </c>
      <c r="C46" s="206" t="s">
        <v>86</v>
      </c>
      <c r="D46" s="271" t="s">
        <v>88</v>
      </c>
      <c r="E46" s="271"/>
      <c r="F46" s="271" t="s">
        <v>90</v>
      </c>
      <c r="G46" s="271"/>
      <c r="H46" s="206" t="s">
        <v>92</v>
      </c>
      <c r="I46" s="206" t="s">
        <v>93</v>
      </c>
      <c r="J46" s="207" t="s">
        <v>95</v>
      </c>
    </row>
    <row r="47" spans="1:10" ht="75.5" customHeight="1" x14ac:dyDescent="0.35">
      <c r="A47" s="270"/>
      <c r="B47" s="205">
        <v>0.73</v>
      </c>
      <c r="C47" s="205"/>
      <c r="D47" s="272"/>
      <c r="E47" s="272"/>
      <c r="F47" s="272"/>
      <c r="G47" s="272"/>
      <c r="H47" s="205"/>
      <c r="I47" s="205"/>
      <c r="J47" s="208"/>
    </row>
    <row r="48" spans="1:10" ht="46.5" customHeight="1" x14ac:dyDescent="0.35">
      <c r="A48" s="270" t="s">
        <v>192</v>
      </c>
      <c r="B48" s="206" t="s">
        <v>182</v>
      </c>
      <c r="C48" s="206" t="s">
        <v>86</v>
      </c>
      <c r="D48" s="271" t="s">
        <v>88</v>
      </c>
      <c r="E48" s="271"/>
      <c r="F48" s="271" t="s">
        <v>90</v>
      </c>
      <c r="G48" s="271"/>
      <c r="H48" s="206" t="s">
        <v>92</v>
      </c>
      <c r="I48" s="206" t="s">
        <v>93</v>
      </c>
      <c r="J48" s="207" t="s">
        <v>95</v>
      </c>
    </row>
    <row r="49" spans="1:13" ht="72" customHeight="1" x14ac:dyDescent="0.35">
      <c r="A49" s="270"/>
      <c r="B49" s="205">
        <v>0.73</v>
      </c>
      <c r="C49" s="205"/>
      <c r="D49" s="272"/>
      <c r="E49" s="272"/>
      <c r="F49" s="272"/>
      <c r="G49" s="272"/>
      <c r="H49" s="205"/>
      <c r="I49" s="205"/>
      <c r="J49" s="208"/>
    </row>
    <row r="50" spans="1:13" ht="48.75" customHeight="1" x14ac:dyDescent="0.35">
      <c r="A50" s="270" t="s">
        <v>193</v>
      </c>
      <c r="B50" s="206" t="s">
        <v>182</v>
      </c>
      <c r="C50" s="206" t="s">
        <v>86</v>
      </c>
      <c r="D50" s="271" t="s">
        <v>88</v>
      </c>
      <c r="E50" s="271"/>
      <c r="F50" s="271" t="s">
        <v>90</v>
      </c>
      <c r="G50" s="271"/>
      <c r="H50" s="206" t="s">
        <v>92</v>
      </c>
      <c r="I50" s="206" t="s">
        <v>93</v>
      </c>
      <c r="J50" s="207" t="s">
        <v>95</v>
      </c>
    </row>
    <row r="51" spans="1:13" ht="72.5" customHeight="1" thickBot="1" x14ac:dyDescent="0.4">
      <c r="A51" s="273"/>
      <c r="B51" s="209">
        <v>0.64</v>
      </c>
      <c r="C51" s="209"/>
      <c r="D51" s="274"/>
      <c r="E51" s="274"/>
      <c r="F51" s="274"/>
      <c r="G51" s="274"/>
      <c r="H51" s="209"/>
      <c r="I51" s="209"/>
      <c r="J51" s="210"/>
    </row>
    <row r="52" spans="1:13" x14ac:dyDescent="0.35">
      <c r="B52" s="1">
        <f>B29+B31+B33+B35+B37+B39+B41+B43+B45+B47+B49+B51</f>
        <v>8.7500000000000018</v>
      </c>
    </row>
    <row r="53" spans="1:13" ht="17.5" x14ac:dyDescent="0.35">
      <c r="A53" s="39" t="s">
        <v>204</v>
      </c>
    </row>
    <row r="54" spans="1:13" ht="18" customHeight="1" x14ac:dyDescent="0.35">
      <c r="A54" s="27"/>
    </row>
    <row r="55" spans="1:13" ht="23" x14ac:dyDescent="0.35">
      <c r="A55" s="269"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35">
      <c r="A56" s="269"/>
      <c r="B56" s="29">
        <v>0.7</v>
      </c>
      <c r="C56" s="29">
        <v>0.7</v>
      </c>
      <c r="D56" s="29">
        <v>0.7</v>
      </c>
      <c r="E56" s="29">
        <v>0.7</v>
      </c>
      <c r="F56" s="29"/>
      <c r="G56" s="29"/>
      <c r="H56" s="29"/>
      <c r="I56" s="29"/>
      <c r="J56" s="29"/>
      <c r="K56" s="29"/>
      <c r="L56" s="29"/>
      <c r="M56" s="29"/>
    </row>
    <row r="57" spans="1:13" s="24" customFormat="1" ht="13.25" customHeight="1" x14ac:dyDescent="0.35">
      <c r="A57" s="1"/>
      <c r="B57" s="1"/>
      <c r="C57" s="1"/>
      <c r="D57" s="1"/>
      <c r="E57" s="1"/>
      <c r="F57" s="1"/>
      <c r="G57" s="1"/>
      <c r="H57" s="1"/>
      <c r="I57" s="1"/>
    </row>
    <row r="58" spans="1:13" ht="14.5" thickBot="1" x14ac:dyDescent="0.4"/>
    <row r="59" spans="1:13" ht="44.25" customHeight="1" thickBot="1" x14ac:dyDescent="0.4">
      <c r="A59" s="124" t="s">
        <v>206</v>
      </c>
      <c r="B59" s="115" t="s">
        <v>207</v>
      </c>
      <c r="C59" s="107"/>
      <c r="D59" s="125" t="s">
        <v>208</v>
      </c>
      <c r="E59" s="115" t="s">
        <v>207</v>
      </c>
      <c r="F59" s="107"/>
      <c r="G59" s="125" t="s">
        <v>209</v>
      </c>
      <c r="H59" s="115" t="s">
        <v>210</v>
      </c>
      <c r="I59" s="123"/>
      <c r="J59" s="101"/>
    </row>
    <row r="60" spans="1:13" ht="25" customHeight="1" thickBot="1" x14ac:dyDescent="0.4">
      <c r="A60" s="126"/>
      <c r="B60" s="115" t="s">
        <v>211</v>
      </c>
      <c r="C60" s="221" t="s">
        <v>264</v>
      </c>
      <c r="D60" s="127"/>
      <c r="E60" s="115" t="s">
        <v>211</v>
      </c>
      <c r="F60" s="221" t="s">
        <v>266</v>
      </c>
      <c r="G60" s="127"/>
      <c r="H60" s="115" t="s">
        <v>212</v>
      </c>
      <c r="I60" s="222" t="s">
        <v>270</v>
      </c>
      <c r="J60" s="101"/>
    </row>
    <row r="61" spans="1:13" ht="21" customHeight="1" thickBot="1" x14ac:dyDescent="0.4">
      <c r="A61" s="126"/>
      <c r="B61" s="115" t="s">
        <v>213</v>
      </c>
      <c r="C61" s="221" t="s">
        <v>265</v>
      </c>
      <c r="D61" s="127"/>
      <c r="E61" s="115" t="s">
        <v>213</v>
      </c>
      <c r="F61" s="221" t="s">
        <v>267</v>
      </c>
      <c r="G61" s="127"/>
      <c r="H61" s="115" t="s">
        <v>214</v>
      </c>
      <c r="I61" s="222" t="s">
        <v>271</v>
      </c>
      <c r="J61" s="101"/>
    </row>
    <row r="62" spans="1:13" ht="39.75" customHeight="1" thickBot="1" x14ac:dyDescent="0.4">
      <c r="A62" s="126"/>
      <c r="B62" s="115" t="s">
        <v>207</v>
      </c>
      <c r="C62" s="107"/>
      <c r="D62" s="127"/>
      <c r="E62" s="115" t="s">
        <v>207</v>
      </c>
      <c r="F62" s="221"/>
      <c r="G62" s="127"/>
      <c r="H62" s="115" t="s">
        <v>210</v>
      </c>
      <c r="I62" s="123"/>
      <c r="J62" s="101"/>
    </row>
    <row r="63" spans="1:13" ht="29" customHeight="1" thickBot="1" x14ac:dyDescent="0.4">
      <c r="A63" s="126"/>
      <c r="B63" s="115" t="s">
        <v>211</v>
      </c>
      <c r="C63" s="107"/>
      <c r="D63" s="127"/>
      <c r="E63" s="115" t="s">
        <v>211</v>
      </c>
      <c r="F63" s="221" t="s">
        <v>268</v>
      </c>
      <c r="G63" s="127"/>
      <c r="H63" s="115" t="s">
        <v>212</v>
      </c>
      <c r="I63" s="123"/>
      <c r="J63" s="101"/>
    </row>
    <row r="64" spans="1:13" ht="34.5" customHeight="1" thickBot="1" x14ac:dyDescent="0.4">
      <c r="A64" s="128"/>
      <c r="B64" s="115" t="s">
        <v>213</v>
      </c>
      <c r="C64" s="107"/>
      <c r="D64" s="129"/>
      <c r="E64" s="115" t="s">
        <v>213</v>
      </c>
      <c r="F64" s="221" t="s">
        <v>269</v>
      </c>
      <c r="G64" s="129"/>
      <c r="H64" s="115" t="s">
        <v>214</v>
      </c>
      <c r="I64" s="123"/>
      <c r="J64" s="101"/>
    </row>
  </sheetData>
  <mergeCells count="87">
    <mergeCell ref="J1:L1"/>
    <mergeCell ref="J2:L2"/>
    <mergeCell ref="J3:L3"/>
    <mergeCell ref="J4:L4"/>
    <mergeCell ref="D29:E29"/>
    <mergeCell ref="F29:G29"/>
    <mergeCell ref="A25:A26"/>
    <mergeCell ref="H25:J25"/>
    <mergeCell ref="D28:E28"/>
    <mergeCell ref="F28:G28"/>
    <mergeCell ref="B27:J27"/>
    <mergeCell ref="A28:A29"/>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95922F08-99A1-A145-872E-8A3F25E30CF5}"/>
    <hyperlink ref="J31" r:id="rId2" xr:uid="{CED5C1D8-2837-074D-BDEE-FE95DB20874E}"/>
    <hyperlink ref="J33" r:id="rId3" xr:uid="{40873827-7372-EF4D-97BA-DCEB29FF0FF8}"/>
    <hyperlink ref="J35" r:id="rId4" xr:uid="{7F80C65E-F12D-EF4E-8BD9-3A6CE67FE5F0}"/>
  </hyperlinks>
  <pageMargins left="0.25" right="0.25" top="0.75" bottom="0.75" header="0.3" footer="0.3"/>
  <pageSetup scale="21" orientation="landscape" r:id="rId5"/>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tabSelected="1" topLeftCell="D33" zoomScale="40" zoomScaleNormal="40" workbookViewId="0">
      <selection activeCell="J35" sqref="J35"/>
    </sheetView>
  </sheetViews>
  <sheetFormatPr baseColWidth="10" defaultRowHeight="14.5" x14ac:dyDescent="0.35"/>
  <cols>
    <col min="1" max="1" width="42" customWidth="1"/>
    <col min="2" max="2" width="18.1796875" customWidth="1"/>
    <col min="3" max="3" width="38.6328125" customWidth="1"/>
    <col min="4" max="4" width="88.1796875" customWidth="1"/>
    <col min="5" max="5" width="83.453125" customWidth="1"/>
    <col min="6" max="6" width="80.81640625" customWidth="1"/>
    <col min="7" max="7" width="77.6328125" customWidth="1"/>
    <col min="8" max="8" width="33.1796875" customWidth="1"/>
    <col min="9" max="9" width="52.1796875" customWidth="1"/>
    <col min="10" max="10" width="33.36328125" customWidth="1"/>
  </cols>
  <sheetData>
    <row r="1" spans="1:13" ht="16" thickBot="1" x14ac:dyDescent="0.4">
      <c r="A1" s="303"/>
      <c r="B1" s="306" t="s">
        <v>150</v>
      </c>
      <c r="C1" s="307"/>
      <c r="D1" s="307"/>
      <c r="E1" s="307"/>
      <c r="F1" s="307"/>
      <c r="G1" s="307"/>
      <c r="H1" s="308"/>
      <c r="I1" s="40" t="s">
        <v>198</v>
      </c>
      <c r="J1" s="321" t="s">
        <v>234</v>
      </c>
      <c r="K1" s="322"/>
      <c r="L1" s="323"/>
      <c r="M1" s="71"/>
    </row>
    <row r="2" spans="1:13" ht="16" thickBot="1" x14ac:dyDescent="0.4">
      <c r="A2" s="304"/>
      <c r="B2" s="324" t="s">
        <v>151</v>
      </c>
      <c r="C2" s="325"/>
      <c r="D2" s="325"/>
      <c r="E2" s="325"/>
      <c r="F2" s="325"/>
      <c r="G2" s="325"/>
      <c r="H2" s="326"/>
      <c r="I2" s="40" t="s">
        <v>199</v>
      </c>
      <c r="J2" s="321" t="s">
        <v>235</v>
      </c>
      <c r="K2" s="322"/>
      <c r="L2" s="323"/>
      <c r="M2" s="71"/>
    </row>
    <row r="3" spans="1:13" ht="16" thickBot="1" x14ac:dyDescent="0.4">
      <c r="A3" s="304"/>
      <c r="B3" s="324" t="s">
        <v>0</v>
      </c>
      <c r="C3" s="325"/>
      <c r="D3" s="325"/>
      <c r="E3" s="325"/>
      <c r="F3" s="325"/>
      <c r="G3" s="325"/>
      <c r="H3" s="326"/>
      <c r="I3" s="40" t="s">
        <v>200</v>
      </c>
      <c r="J3" s="321" t="s">
        <v>236</v>
      </c>
      <c r="K3" s="322"/>
      <c r="L3" s="323"/>
      <c r="M3" s="71"/>
    </row>
    <row r="4" spans="1:13" ht="16" thickBot="1" x14ac:dyDescent="0.4">
      <c r="A4" s="305"/>
      <c r="B4" s="309" t="s">
        <v>201</v>
      </c>
      <c r="C4" s="310"/>
      <c r="D4" s="310"/>
      <c r="E4" s="310"/>
      <c r="F4" s="310"/>
      <c r="G4" s="310"/>
      <c r="H4" s="311"/>
      <c r="I4" s="40" t="s">
        <v>153</v>
      </c>
      <c r="J4" s="321" t="s">
        <v>238</v>
      </c>
      <c r="K4" s="322"/>
      <c r="L4" s="323"/>
      <c r="M4" s="71"/>
    </row>
    <row r="5" spans="1:13" x14ac:dyDescent="0.35">
      <c r="A5" s="1"/>
      <c r="B5" s="1"/>
      <c r="C5" s="1"/>
      <c r="D5" s="1"/>
      <c r="E5" s="1"/>
      <c r="F5" s="1"/>
      <c r="G5" s="1"/>
      <c r="H5" s="1"/>
      <c r="I5" s="1"/>
      <c r="J5" s="1"/>
      <c r="K5" s="1"/>
      <c r="L5" s="1"/>
      <c r="M5" s="1"/>
    </row>
    <row r="6" spans="1:13" ht="15" thickBot="1" x14ac:dyDescent="0.4">
      <c r="A6" s="4"/>
      <c r="B6" s="5"/>
      <c r="C6" s="5"/>
      <c r="D6" s="7"/>
      <c r="E6" s="6"/>
      <c r="F6" s="6"/>
      <c r="G6" s="130"/>
      <c r="H6" s="130"/>
      <c r="I6" s="8"/>
      <c r="J6" s="8"/>
      <c r="K6" s="5"/>
      <c r="L6" s="5"/>
      <c r="M6" s="5"/>
    </row>
    <row r="7" spans="1:13" x14ac:dyDescent="0.35">
      <c r="A7" s="293" t="s">
        <v>4</v>
      </c>
      <c r="B7" s="312" t="s">
        <v>241</v>
      </c>
      <c r="C7" s="313"/>
      <c r="D7" s="313"/>
      <c r="E7" s="313"/>
      <c r="F7" s="313"/>
      <c r="G7" s="313"/>
      <c r="H7" s="314"/>
      <c r="I7" s="293" t="s">
        <v>155</v>
      </c>
      <c r="J7" s="296">
        <v>2024110010311</v>
      </c>
      <c r="K7" s="5"/>
      <c r="L7" s="5"/>
      <c r="M7" s="5"/>
    </row>
    <row r="8" spans="1:13" x14ac:dyDescent="0.35">
      <c r="A8" s="294"/>
      <c r="B8" s="315"/>
      <c r="C8" s="316"/>
      <c r="D8" s="316"/>
      <c r="E8" s="316"/>
      <c r="F8" s="316"/>
      <c r="G8" s="316"/>
      <c r="H8" s="317"/>
      <c r="I8" s="294"/>
      <c r="J8" s="297"/>
      <c r="K8" s="5"/>
      <c r="L8" s="5"/>
      <c r="M8" s="5"/>
    </row>
    <row r="9" spans="1:13" x14ac:dyDescent="0.35">
      <c r="A9" s="294"/>
      <c r="B9" s="315"/>
      <c r="C9" s="316"/>
      <c r="D9" s="316"/>
      <c r="E9" s="316"/>
      <c r="F9" s="316"/>
      <c r="G9" s="316"/>
      <c r="H9" s="317"/>
      <c r="I9" s="294"/>
      <c r="J9" s="297"/>
      <c r="K9" s="5"/>
      <c r="L9" s="5"/>
      <c r="M9" s="5"/>
    </row>
    <row r="10" spans="1:13" ht="15" thickBot="1" x14ac:dyDescent="0.4">
      <c r="A10" s="295"/>
      <c r="B10" s="318"/>
      <c r="C10" s="319"/>
      <c r="D10" s="319"/>
      <c r="E10" s="319"/>
      <c r="F10" s="319"/>
      <c r="G10" s="319"/>
      <c r="H10" s="320"/>
      <c r="I10" s="295"/>
      <c r="J10" s="298"/>
      <c r="K10" s="5"/>
      <c r="L10" s="5"/>
      <c r="M10" s="5"/>
    </row>
    <row r="11" spans="1:13" ht="15" thickBot="1" x14ac:dyDescent="0.4">
      <c r="A11" s="12"/>
      <c r="B11" s="65"/>
      <c r="C11" s="5"/>
      <c r="D11" s="5"/>
      <c r="E11" s="5"/>
      <c r="F11" s="5"/>
      <c r="G11" s="5"/>
      <c r="H11" s="5"/>
      <c r="I11" s="5"/>
      <c r="J11" s="5"/>
      <c r="K11" s="5"/>
      <c r="L11" s="5"/>
      <c r="M11" s="5"/>
    </row>
    <row r="12" spans="1:13" ht="18.5" thickBot="1" x14ac:dyDescent="0.4">
      <c r="A12" s="299" t="s">
        <v>6</v>
      </c>
      <c r="B12" s="91" t="s">
        <v>156</v>
      </c>
      <c r="C12" s="223"/>
      <c r="D12" s="91" t="s">
        <v>157</v>
      </c>
      <c r="E12" s="227"/>
      <c r="F12" s="91" t="s">
        <v>158</v>
      </c>
      <c r="G12" s="105"/>
      <c r="H12" s="91" t="s">
        <v>159</v>
      </c>
      <c r="I12" s="106" t="s">
        <v>261</v>
      </c>
      <c r="J12" s="66"/>
      <c r="K12" s="66"/>
      <c r="L12" s="66"/>
      <c r="M12" s="66"/>
    </row>
    <row r="13" spans="1:13" ht="15" thickBot="1" x14ac:dyDescent="0.4">
      <c r="A13" s="299"/>
      <c r="B13" s="92" t="s">
        <v>161</v>
      </c>
      <c r="C13" s="73"/>
      <c r="D13" s="91" t="s">
        <v>162</v>
      </c>
      <c r="E13" s="41"/>
      <c r="F13" s="91" t="s">
        <v>163</v>
      </c>
      <c r="G13" s="41"/>
      <c r="H13" s="91" t="s">
        <v>164</v>
      </c>
      <c r="I13" s="106"/>
      <c r="J13" s="66"/>
      <c r="K13" s="66"/>
      <c r="L13" s="66"/>
      <c r="M13" s="66"/>
    </row>
    <row r="14" spans="1:13" ht="15" thickBot="1" x14ac:dyDescent="0.4">
      <c r="A14" s="299"/>
      <c r="B14" s="91" t="s">
        <v>166</v>
      </c>
      <c r="C14" s="105"/>
      <c r="D14" s="91" t="s">
        <v>167</v>
      </c>
      <c r="E14" s="41"/>
      <c r="F14" s="91" t="s">
        <v>168</v>
      </c>
      <c r="G14" s="41"/>
      <c r="H14" s="91" t="s">
        <v>169</v>
      </c>
      <c r="I14" s="106"/>
      <c r="J14" s="66"/>
      <c r="K14" s="66"/>
      <c r="L14" s="66"/>
      <c r="M14" s="66"/>
    </row>
    <row r="15" spans="1:13" ht="15" thickBot="1" x14ac:dyDescent="0.4">
      <c r="A15" s="1"/>
      <c r="B15" s="1"/>
      <c r="C15" s="1"/>
      <c r="D15" s="1"/>
      <c r="E15" s="1"/>
      <c r="F15" s="1"/>
      <c r="G15" s="1"/>
      <c r="H15" s="1"/>
      <c r="I15" s="1"/>
      <c r="J15" s="1"/>
      <c r="K15" s="1"/>
      <c r="L15" s="75"/>
      <c r="M15" s="76"/>
    </row>
    <row r="16" spans="1:13" ht="15" thickBot="1" x14ac:dyDescent="0.4">
      <c r="A16" s="301" t="s">
        <v>8</v>
      </c>
      <c r="B16" s="301"/>
      <c r="C16" s="102" t="s">
        <v>160</v>
      </c>
      <c r="D16" s="302"/>
      <c r="E16" s="302"/>
      <c r="F16" s="302"/>
      <c r="G16" s="1"/>
      <c r="H16" s="1"/>
      <c r="I16" s="1"/>
      <c r="J16" s="1"/>
      <c r="K16" s="1"/>
      <c r="L16" s="75"/>
      <c r="M16" s="76"/>
    </row>
    <row r="17" spans="1:13" ht="15" thickBot="1" x14ac:dyDescent="0.4">
      <c r="A17" s="301"/>
      <c r="B17" s="301"/>
      <c r="C17" s="102" t="s">
        <v>165</v>
      </c>
      <c r="D17" s="302"/>
      <c r="E17" s="302"/>
      <c r="F17" s="302"/>
      <c r="G17" s="1"/>
      <c r="H17" s="1"/>
      <c r="I17" s="1"/>
      <c r="J17" s="1"/>
      <c r="K17" s="1"/>
      <c r="L17" s="75"/>
      <c r="M17" s="76"/>
    </row>
    <row r="18" spans="1:13" ht="15" thickBot="1" x14ac:dyDescent="0.4">
      <c r="A18" s="301"/>
      <c r="B18" s="301"/>
      <c r="C18" s="102" t="s">
        <v>170</v>
      </c>
      <c r="D18" s="302" t="s">
        <v>261</v>
      </c>
      <c r="E18" s="302"/>
      <c r="F18" s="302"/>
      <c r="G18" s="1"/>
      <c r="H18" s="1"/>
      <c r="I18" s="1"/>
      <c r="J18" s="1"/>
      <c r="K18" s="1"/>
      <c r="L18" s="75"/>
      <c r="M18" s="76"/>
    </row>
    <row r="19" spans="1:13" x14ac:dyDescent="0.35">
      <c r="A19" s="1"/>
      <c r="B19" s="1"/>
      <c r="C19" s="1"/>
      <c r="D19" s="1"/>
      <c r="E19" s="1"/>
      <c r="F19" s="1"/>
      <c r="G19" s="1"/>
      <c r="H19" s="1"/>
      <c r="I19" s="1"/>
      <c r="J19" s="1"/>
      <c r="K19" s="1"/>
      <c r="L19" s="75"/>
      <c r="M19" s="76"/>
    </row>
    <row r="20" spans="1:13" x14ac:dyDescent="0.35">
      <c r="A20" s="21"/>
      <c r="B20" s="21"/>
      <c r="C20" s="21"/>
      <c r="D20" s="21"/>
      <c r="E20" s="21"/>
      <c r="F20" s="21"/>
      <c r="G20" s="21"/>
      <c r="H20" s="21"/>
      <c r="I20" s="21"/>
      <c r="J20" s="21"/>
      <c r="K20" s="21"/>
      <c r="L20" s="21"/>
      <c r="M20" s="21"/>
    </row>
    <row r="21" spans="1:13" ht="15" thickBot="1" x14ac:dyDescent="0.4">
      <c r="A21" s="1"/>
      <c r="B21" s="1"/>
      <c r="C21" s="1"/>
      <c r="D21" s="1"/>
      <c r="E21" s="1"/>
      <c r="F21" s="1"/>
      <c r="G21" s="1"/>
      <c r="H21" s="1"/>
      <c r="I21" s="1"/>
      <c r="J21" s="1"/>
      <c r="K21" s="1"/>
      <c r="L21" s="1"/>
      <c r="M21" s="1"/>
    </row>
    <row r="22" spans="1:13" ht="15" thickBot="1" x14ac:dyDescent="0.4">
      <c r="A22" s="300" t="s">
        <v>202</v>
      </c>
      <c r="B22" s="300"/>
      <c r="C22" s="300"/>
      <c r="D22" s="300"/>
      <c r="E22" s="300"/>
      <c r="F22" s="300"/>
      <c r="G22" s="300"/>
      <c r="H22" s="300"/>
      <c r="I22" s="300"/>
      <c r="J22" s="300"/>
      <c r="K22" s="1"/>
      <c r="L22" s="1"/>
      <c r="M22" s="1"/>
    </row>
    <row r="23" spans="1:13" ht="71.25" customHeight="1" thickBot="1" x14ac:dyDescent="0.4">
      <c r="A23" s="93" t="s">
        <v>21</v>
      </c>
      <c r="B23" s="279" t="s">
        <v>272</v>
      </c>
      <c r="C23" s="280"/>
      <c r="D23" s="281"/>
      <c r="E23" s="94" t="s">
        <v>71</v>
      </c>
      <c r="F23" s="95" t="s">
        <v>254</v>
      </c>
      <c r="G23" s="94" t="s">
        <v>73</v>
      </c>
      <c r="H23" s="279" t="s">
        <v>255</v>
      </c>
      <c r="I23" s="280"/>
      <c r="J23" s="281"/>
      <c r="K23" s="1"/>
      <c r="L23" s="1"/>
      <c r="M23" s="1"/>
    </row>
    <row r="24" spans="1:13" ht="15" thickBot="1" x14ac:dyDescent="0.4">
      <c r="A24" s="85" t="s">
        <v>75</v>
      </c>
      <c r="B24" s="279" t="s">
        <v>256</v>
      </c>
      <c r="C24" s="280"/>
      <c r="D24" s="280"/>
      <c r="E24" s="280"/>
      <c r="F24" s="280"/>
      <c r="G24" s="280"/>
      <c r="H24" s="280"/>
      <c r="I24" s="280"/>
      <c r="J24" s="281"/>
      <c r="K24" s="1"/>
      <c r="L24" s="1"/>
      <c r="M24" s="1"/>
    </row>
    <row r="25" spans="1:13" ht="15" thickBot="1" x14ac:dyDescent="0.4">
      <c r="A25" s="282" t="s">
        <v>77</v>
      </c>
      <c r="B25" s="96">
        <v>2024</v>
      </c>
      <c r="C25" s="97">
        <v>2025</v>
      </c>
      <c r="D25" s="97">
        <v>2026</v>
      </c>
      <c r="E25" s="97">
        <v>2027</v>
      </c>
      <c r="F25" s="98" t="s">
        <v>203</v>
      </c>
      <c r="G25" s="99" t="s">
        <v>79</v>
      </c>
      <c r="H25" s="284" t="s">
        <v>81</v>
      </c>
      <c r="I25" s="285"/>
      <c r="J25" s="286"/>
      <c r="K25" s="1"/>
      <c r="L25" s="1"/>
      <c r="M25" s="1"/>
    </row>
    <row r="26" spans="1:13" ht="15" thickBot="1" x14ac:dyDescent="0.4">
      <c r="A26" s="283"/>
      <c r="B26" s="121">
        <v>1</v>
      </c>
      <c r="C26" s="121">
        <v>1</v>
      </c>
      <c r="D26" s="121">
        <v>1</v>
      </c>
      <c r="E26" s="122">
        <v>1</v>
      </c>
      <c r="F26" s="120">
        <v>1</v>
      </c>
      <c r="G26" s="100">
        <v>1</v>
      </c>
      <c r="H26" s="290" t="s">
        <v>274</v>
      </c>
      <c r="I26" s="291"/>
      <c r="J26" s="292"/>
      <c r="K26" s="1"/>
      <c r="L26" s="1"/>
      <c r="M26" s="1"/>
    </row>
    <row r="27" spans="1:13" ht="15" thickBot="1" x14ac:dyDescent="0.4">
      <c r="A27" s="85"/>
      <c r="B27" s="287" t="s">
        <v>83</v>
      </c>
      <c r="C27" s="288"/>
      <c r="D27" s="288"/>
      <c r="E27" s="288"/>
      <c r="F27" s="288"/>
      <c r="G27" s="288"/>
      <c r="H27" s="288"/>
      <c r="I27" s="288"/>
      <c r="J27" s="289"/>
      <c r="K27" s="1"/>
      <c r="L27" s="1"/>
      <c r="M27" s="1"/>
    </row>
    <row r="28" spans="1:13" ht="42.5" thickBot="1" x14ac:dyDescent="0.4">
      <c r="A28" s="277" t="s">
        <v>181</v>
      </c>
      <c r="B28" s="203" t="s">
        <v>182</v>
      </c>
      <c r="C28" s="203" t="s">
        <v>86</v>
      </c>
      <c r="D28" s="278" t="s">
        <v>88</v>
      </c>
      <c r="E28" s="278"/>
      <c r="F28" s="278" t="s">
        <v>90</v>
      </c>
      <c r="G28" s="278"/>
      <c r="H28" s="203" t="s">
        <v>92</v>
      </c>
      <c r="I28" s="203" t="s">
        <v>93</v>
      </c>
      <c r="J28" s="204" t="s">
        <v>95</v>
      </c>
      <c r="K28" s="25"/>
      <c r="L28" s="25"/>
      <c r="M28" s="25"/>
    </row>
    <row r="29" spans="1:13" ht="333" customHeight="1" thickBot="1" x14ac:dyDescent="0.4">
      <c r="A29" s="270"/>
      <c r="B29" s="205">
        <v>8.3299999999999999E-2</v>
      </c>
      <c r="C29" s="205">
        <v>8.3299999999999999E-2</v>
      </c>
      <c r="D29" s="275" t="s">
        <v>371</v>
      </c>
      <c r="E29" s="275"/>
      <c r="F29" s="275" t="s">
        <v>372</v>
      </c>
      <c r="G29" s="275"/>
      <c r="H29" s="235" t="s">
        <v>299</v>
      </c>
      <c r="I29" s="228" t="s">
        <v>323</v>
      </c>
      <c r="J29" s="234" t="s">
        <v>324</v>
      </c>
      <c r="K29" s="1"/>
      <c r="L29" s="1"/>
      <c r="M29" s="1"/>
    </row>
    <row r="30" spans="1:13" ht="42.5" thickBot="1" x14ac:dyDescent="0.4">
      <c r="A30" s="270" t="s">
        <v>183</v>
      </c>
      <c r="B30" s="206" t="s">
        <v>182</v>
      </c>
      <c r="C30" s="206" t="s">
        <v>86</v>
      </c>
      <c r="D30" s="271" t="s">
        <v>88</v>
      </c>
      <c r="E30" s="271"/>
      <c r="F30" s="271" t="s">
        <v>90</v>
      </c>
      <c r="G30" s="271"/>
      <c r="H30" s="206" t="s">
        <v>92</v>
      </c>
      <c r="I30" s="206" t="s">
        <v>93</v>
      </c>
      <c r="J30" s="207" t="s">
        <v>95</v>
      </c>
      <c r="K30" s="25"/>
      <c r="L30" s="25"/>
      <c r="M30" s="25"/>
    </row>
    <row r="31" spans="1:13" ht="408" customHeight="1" thickBot="1" x14ac:dyDescent="0.4">
      <c r="A31" s="270"/>
      <c r="B31" s="205">
        <v>8.3299999999999999E-2</v>
      </c>
      <c r="C31" s="205">
        <v>8.3299999999999999E-2</v>
      </c>
      <c r="D31" s="275" t="s">
        <v>373</v>
      </c>
      <c r="E31" s="275"/>
      <c r="F31" s="275" t="s">
        <v>374</v>
      </c>
      <c r="G31" s="275"/>
      <c r="H31" s="235" t="s">
        <v>299</v>
      </c>
      <c r="I31" s="228" t="s">
        <v>323</v>
      </c>
      <c r="J31" s="237" t="s">
        <v>370</v>
      </c>
      <c r="K31" s="1"/>
      <c r="L31" s="1"/>
      <c r="M31" s="1"/>
    </row>
    <row r="32" spans="1:13" ht="42.5" thickBot="1" x14ac:dyDescent="0.4">
      <c r="A32" s="270" t="s">
        <v>184</v>
      </c>
      <c r="B32" s="206" t="s">
        <v>182</v>
      </c>
      <c r="C32" s="206" t="s">
        <v>86</v>
      </c>
      <c r="D32" s="271" t="s">
        <v>88</v>
      </c>
      <c r="E32" s="271"/>
      <c r="F32" s="271" t="s">
        <v>90</v>
      </c>
      <c r="G32" s="271"/>
      <c r="H32" s="206" t="s">
        <v>92</v>
      </c>
      <c r="I32" s="206" t="s">
        <v>93</v>
      </c>
      <c r="J32" s="207" t="s">
        <v>95</v>
      </c>
      <c r="K32" s="25"/>
      <c r="L32" s="25"/>
      <c r="M32" s="25"/>
    </row>
    <row r="33" spans="1:13" ht="409" customHeight="1" thickBot="1" x14ac:dyDescent="0.4">
      <c r="A33" s="270"/>
      <c r="B33" s="205">
        <v>8.3299999999999999E-2</v>
      </c>
      <c r="C33" s="205">
        <v>8.3299999999999999E-2</v>
      </c>
      <c r="D33" s="276" t="s">
        <v>454</v>
      </c>
      <c r="E33" s="276"/>
      <c r="F33" s="275" t="s">
        <v>398</v>
      </c>
      <c r="G33" s="275"/>
      <c r="H33" s="235" t="s">
        <v>299</v>
      </c>
      <c r="I33" s="228" t="s">
        <v>323</v>
      </c>
      <c r="J33" s="234" t="s">
        <v>410</v>
      </c>
      <c r="K33" s="1"/>
      <c r="L33" s="1"/>
      <c r="M33" s="1"/>
    </row>
    <row r="34" spans="1:13" ht="42.5" thickBot="1" x14ac:dyDescent="0.4">
      <c r="A34" s="270" t="s">
        <v>185</v>
      </c>
      <c r="B34" s="206" t="s">
        <v>182</v>
      </c>
      <c r="C34" s="206" t="s">
        <v>86</v>
      </c>
      <c r="D34" s="271" t="s">
        <v>88</v>
      </c>
      <c r="E34" s="271"/>
      <c r="F34" s="271" t="s">
        <v>90</v>
      </c>
      <c r="G34" s="271"/>
      <c r="H34" s="206" t="s">
        <v>92</v>
      </c>
      <c r="I34" s="206" t="s">
        <v>93</v>
      </c>
      <c r="J34" s="207" t="s">
        <v>95</v>
      </c>
      <c r="K34" s="25"/>
      <c r="L34" s="25"/>
      <c r="M34" s="25"/>
    </row>
    <row r="35" spans="1:13" ht="409" customHeight="1" thickBot="1" x14ac:dyDescent="0.4">
      <c r="A35" s="270"/>
      <c r="B35" s="205">
        <v>8.3299999999999999E-2</v>
      </c>
      <c r="C35" s="205">
        <v>8.3299999999999999E-2</v>
      </c>
      <c r="D35" s="581" t="s">
        <v>468</v>
      </c>
      <c r="E35" s="581"/>
      <c r="F35" s="581" t="s">
        <v>469</v>
      </c>
      <c r="G35" s="581"/>
      <c r="H35" s="235" t="s">
        <v>299</v>
      </c>
      <c r="I35" s="265" t="s">
        <v>323</v>
      </c>
      <c r="J35" s="268" t="s">
        <v>471</v>
      </c>
      <c r="K35" s="1"/>
      <c r="L35" s="1"/>
      <c r="M35" s="1"/>
    </row>
    <row r="36" spans="1:13" ht="42" x14ac:dyDescent="0.35">
      <c r="A36" s="270" t="s">
        <v>186</v>
      </c>
      <c r="B36" s="206" t="s">
        <v>182</v>
      </c>
      <c r="C36" s="206" t="s">
        <v>86</v>
      </c>
      <c r="D36" s="271" t="s">
        <v>88</v>
      </c>
      <c r="E36" s="271"/>
      <c r="F36" s="271" t="s">
        <v>90</v>
      </c>
      <c r="G36" s="271"/>
      <c r="H36" s="206" t="s">
        <v>92</v>
      </c>
      <c r="I36" s="206" t="s">
        <v>93</v>
      </c>
      <c r="J36" s="207" t="s">
        <v>95</v>
      </c>
      <c r="K36" s="25"/>
      <c r="L36" s="25"/>
      <c r="M36" s="25"/>
    </row>
    <row r="37" spans="1:13" x14ac:dyDescent="0.35">
      <c r="A37" s="270"/>
      <c r="B37" s="205">
        <v>8.3299999999999999E-2</v>
      </c>
      <c r="C37" s="205"/>
      <c r="D37" s="272"/>
      <c r="E37" s="272"/>
      <c r="F37" s="272"/>
      <c r="G37" s="272"/>
      <c r="H37" s="205"/>
      <c r="I37" s="205"/>
      <c r="J37" s="208"/>
      <c r="K37" s="1"/>
      <c r="L37" s="1"/>
      <c r="M37" s="1"/>
    </row>
    <row r="38" spans="1:13" ht="42" x14ac:dyDescent="0.35">
      <c r="A38" s="270" t="s">
        <v>187</v>
      </c>
      <c r="B38" s="206" t="s">
        <v>182</v>
      </c>
      <c r="C38" s="206" t="s">
        <v>86</v>
      </c>
      <c r="D38" s="271" t="s">
        <v>88</v>
      </c>
      <c r="E38" s="271"/>
      <c r="F38" s="271" t="s">
        <v>90</v>
      </c>
      <c r="G38" s="271"/>
      <c r="H38" s="206" t="s">
        <v>92</v>
      </c>
      <c r="I38" s="206" t="s">
        <v>93</v>
      </c>
      <c r="J38" s="207" t="s">
        <v>95</v>
      </c>
      <c r="K38" s="25"/>
      <c r="L38" s="25"/>
      <c r="M38" s="25"/>
    </row>
    <row r="39" spans="1:13" x14ac:dyDescent="0.35">
      <c r="A39" s="270"/>
      <c r="B39" s="205">
        <v>8.3299999999999999E-2</v>
      </c>
      <c r="C39" s="205"/>
      <c r="D39" s="272"/>
      <c r="E39" s="272"/>
      <c r="F39" s="272"/>
      <c r="G39" s="272"/>
      <c r="H39" s="205"/>
      <c r="I39" s="205"/>
      <c r="J39" s="208"/>
      <c r="K39" s="1"/>
      <c r="L39" s="1"/>
      <c r="M39" s="1"/>
    </row>
    <row r="40" spans="1:13" ht="42" x14ac:dyDescent="0.35">
      <c r="A40" s="270" t="s">
        <v>188</v>
      </c>
      <c r="B40" s="206" t="s">
        <v>182</v>
      </c>
      <c r="C40" s="206" t="s">
        <v>86</v>
      </c>
      <c r="D40" s="271" t="s">
        <v>88</v>
      </c>
      <c r="E40" s="271"/>
      <c r="F40" s="271" t="s">
        <v>90</v>
      </c>
      <c r="G40" s="271"/>
      <c r="H40" s="206" t="s">
        <v>92</v>
      </c>
      <c r="I40" s="206" t="s">
        <v>93</v>
      </c>
      <c r="J40" s="207" t="s">
        <v>95</v>
      </c>
      <c r="K40" s="1"/>
      <c r="L40" s="1"/>
      <c r="M40" s="1"/>
    </row>
    <row r="41" spans="1:13" x14ac:dyDescent="0.35">
      <c r="A41" s="270"/>
      <c r="B41" s="205">
        <v>8.3299999999999999E-2</v>
      </c>
      <c r="C41" s="205"/>
      <c r="D41" s="272"/>
      <c r="E41" s="272"/>
      <c r="F41" s="272"/>
      <c r="G41" s="272"/>
      <c r="H41" s="205"/>
      <c r="I41" s="205"/>
      <c r="J41" s="208"/>
      <c r="K41" s="1"/>
      <c r="L41" s="1"/>
      <c r="M41" s="1"/>
    </row>
    <row r="42" spans="1:13" ht="42" x14ac:dyDescent="0.35">
      <c r="A42" s="270" t="s">
        <v>189</v>
      </c>
      <c r="B42" s="206" t="s">
        <v>182</v>
      </c>
      <c r="C42" s="206" t="s">
        <v>86</v>
      </c>
      <c r="D42" s="271" t="s">
        <v>88</v>
      </c>
      <c r="E42" s="271"/>
      <c r="F42" s="271" t="s">
        <v>90</v>
      </c>
      <c r="G42" s="271"/>
      <c r="H42" s="206" t="s">
        <v>92</v>
      </c>
      <c r="I42" s="206" t="s">
        <v>93</v>
      </c>
      <c r="J42" s="207" t="s">
        <v>95</v>
      </c>
      <c r="K42" s="1"/>
      <c r="L42" s="1"/>
      <c r="M42" s="1"/>
    </row>
    <row r="43" spans="1:13" x14ac:dyDescent="0.35">
      <c r="A43" s="270"/>
      <c r="B43" s="205">
        <v>8.3299999999999999E-2</v>
      </c>
      <c r="C43" s="205"/>
      <c r="D43" s="272"/>
      <c r="E43" s="272"/>
      <c r="F43" s="272"/>
      <c r="G43" s="272"/>
      <c r="H43" s="205"/>
      <c r="I43" s="205"/>
      <c r="J43" s="208"/>
      <c r="K43" s="1"/>
      <c r="L43" s="1"/>
      <c r="M43" s="1"/>
    </row>
    <row r="44" spans="1:13" ht="42" x14ac:dyDescent="0.35">
      <c r="A44" s="270" t="s">
        <v>190</v>
      </c>
      <c r="B44" s="206" t="s">
        <v>182</v>
      </c>
      <c r="C44" s="206" t="s">
        <v>86</v>
      </c>
      <c r="D44" s="271" t="s">
        <v>88</v>
      </c>
      <c r="E44" s="271"/>
      <c r="F44" s="271" t="s">
        <v>90</v>
      </c>
      <c r="G44" s="271"/>
      <c r="H44" s="206" t="s">
        <v>92</v>
      </c>
      <c r="I44" s="206" t="s">
        <v>93</v>
      </c>
      <c r="J44" s="207" t="s">
        <v>95</v>
      </c>
      <c r="K44" s="1"/>
      <c r="L44" s="1"/>
      <c r="M44" s="1"/>
    </row>
    <row r="45" spans="1:13" x14ac:dyDescent="0.35">
      <c r="A45" s="270"/>
      <c r="B45" s="205">
        <v>8.3299999999999999E-2</v>
      </c>
      <c r="C45" s="205"/>
      <c r="D45" s="272"/>
      <c r="E45" s="272"/>
      <c r="F45" s="272"/>
      <c r="G45" s="272"/>
      <c r="H45" s="205"/>
      <c r="I45" s="205"/>
      <c r="J45" s="208"/>
      <c r="K45" s="1"/>
      <c r="L45" s="1"/>
      <c r="M45" s="1"/>
    </row>
    <row r="46" spans="1:13" ht="42" x14ac:dyDescent="0.35">
      <c r="A46" s="270" t="s">
        <v>191</v>
      </c>
      <c r="B46" s="206" t="s">
        <v>182</v>
      </c>
      <c r="C46" s="206" t="s">
        <v>86</v>
      </c>
      <c r="D46" s="271" t="s">
        <v>88</v>
      </c>
      <c r="E46" s="271"/>
      <c r="F46" s="271" t="s">
        <v>90</v>
      </c>
      <c r="G46" s="271"/>
      <c r="H46" s="206" t="s">
        <v>92</v>
      </c>
      <c r="I46" s="206" t="s">
        <v>93</v>
      </c>
      <c r="J46" s="207" t="s">
        <v>95</v>
      </c>
      <c r="K46" s="1"/>
      <c r="L46" s="1"/>
      <c r="M46" s="1"/>
    </row>
    <row r="47" spans="1:13" x14ac:dyDescent="0.35">
      <c r="A47" s="270"/>
      <c r="B47" s="205">
        <v>8.3299999999999999E-2</v>
      </c>
      <c r="C47" s="205"/>
      <c r="D47" s="272"/>
      <c r="E47" s="272"/>
      <c r="F47" s="272"/>
      <c r="G47" s="272"/>
      <c r="H47" s="205"/>
      <c r="I47" s="205"/>
      <c r="J47" s="208"/>
      <c r="K47" s="1"/>
      <c r="L47" s="1"/>
      <c r="M47" s="1"/>
    </row>
    <row r="48" spans="1:13" ht="42" x14ac:dyDescent="0.35">
      <c r="A48" s="270" t="s">
        <v>192</v>
      </c>
      <c r="B48" s="206" t="s">
        <v>182</v>
      </c>
      <c r="C48" s="206" t="s">
        <v>86</v>
      </c>
      <c r="D48" s="271" t="s">
        <v>88</v>
      </c>
      <c r="E48" s="271"/>
      <c r="F48" s="271" t="s">
        <v>90</v>
      </c>
      <c r="G48" s="271"/>
      <c r="H48" s="206" t="s">
        <v>92</v>
      </c>
      <c r="I48" s="206" t="s">
        <v>93</v>
      </c>
      <c r="J48" s="207" t="s">
        <v>95</v>
      </c>
      <c r="K48" s="1"/>
      <c r="L48" s="1"/>
      <c r="M48" s="1"/>
    </row>
    <row r="49" spans="1:13" x14ac:dyDescent="0.35">
      <c r="A49" s="270"/>
      <c r="B49" s="205">
        <v>8.3299999999999999E-2</v>
      </c>
      <c r="C49" s="205"/>
      <c r="D49" s="272"/>
      <c r="E49" s="272"/>
      <c r="F49" s="272"/>
      <c r="G49" s="272"/>
      <c r="H49" s="205"/>
      <c r="I49" s="205"/>
      <c r="J49" s="208"/>
      <c r="K49" s="1"/>
      <c r="L49" s="1"/>
      <c r="M49" s="1"/>
    </row>
    <row r="50" spans="1:13" ht="42" x14ac:dyDescent="0.35">
      <c r="A50" s="270" t="s">
        <v>193</v>
      </c>
      <c r="B50" s="206" t="s">
        <v>182</v>
      </c>
      <c r="C50" s="206" t="s">
        <v>86</v>
      </c>
      <c r="D50" s="271" t="s">
        <v>88</v>
      </c>
      <c r="E50" s="271"/>
      <c r="F50" s="271" t="s">
        <v>90</v>
      </c>
      <c r="G50" s="271"/>
      <c r="H50" s="206" t="s">
        <v>92</v>
      </c>
      <c r="I50" s="206" t="s">
        <v>93</v>
      </c>
      <c r="J50" s="207" t="s">
        <v>95</v>
      </c>
      <c r="K50" s="1"/>
      <c r="L50" s="1"/>
      <c r="M50" s="1"/>
    </row>
    <row r="51" spans="1:13" ht="15" thickBot="1" x14ac:dyDescent="0.4">
      <c r="A51" s="273"/>
      <c r="B51" s="209">
        <v>8.4000000000000005E-2</v>
      </c>
      <c r="C51" s="209"/>
      <c r="D51" s="274"/>
      <c r="E51" s="274"/>
      <c r="F51" s="274"/>
      <c r="G51" s="274"/>
      <c r="H51" s="209"/>
      <c r="I51" s="209"/>
      <c r="J51" s="210"/>
      <c r="K51" s="1"/>
      <c r="L51" s="1"/>
      <c r="M51" s="1"/>
    </row>
    <row r="52" spans="1:13" x14ac:dyDescent="0.35">
      <c r="A52" s="1"/>
      <c r="B52" s="1"/>
      <c r="C52" s="1"/>
      <c r="D52" s="1"/>
      <c r="E52" s="1"/>
      <c r="F52" s="1"/>
      <c r="G52" s="1"/>
      <c r="H52" s="1"/>
      <c r="I52" s="1"/>
      <c r="J52" s="1"/>
      <c r="K52" s="1"/>
      <c r="L52" s="1"/>
      <c r="M52" s="1"/>
    </row>
    <row r="53" spans="1:13" ht="17.5" x14ac:dyDescent="0.35">
      <c r="A53" s="39" t="s">
        <v>204</v>
      </c>
      <c r="B53" s="1"/>
      <c r="C53" s="1"/>
      <c r="D53" s="1"/>
      <c r="E53" s="1"/>
      <c r="F53" s="1"/>
      <c r="G53" s="1"/>
      <c r="H53" s="1"/>
      <c r="I53" s="1"/>
      <c r="J53" s="1"/>
      <c r="K53" s="1"/>
      <c r="L53" s="1"/>
      <c r="M53" s="1"/>
    </row>
    <row r="54" spans="1:13" ht="20" x14ac:dyDescent="0.35">
      <c r="A54" s="27"/>
      <c r="B54" s="1"/>
      <c r="C54" s="1"/>
      <c r="D54" s="1"/>
      <c r="E54" s="1"/>
      <c r="F54" s="1"/>
      <c r="G54" s="1"/>
      <c r="H54" s="1"/>
      <c r="I54" s="1"/>
      <c r="J54" s="1"/>
      <c r="K54" s="1"/>
      <c r="L54" s="1"/>
      <c r="M54" s="1"/>
    </row>
    <row r="55" spans="1:13" ht="46" x14ac:dyDescent="0.35">
      <c r="A55" s="269"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2.5" x14ac:dyDescent="0.35">
      <c r="A56" s="269"/>
      <c r="B56" s="29">
        <v>8.3299999999999999E-2</v>
      </c>
      <c r="C56" s="29">
        <v>8.3299999999999999E-2</v>
      </c>
      <c r="D56" s="29">
        <v>8.3299999999999999E-2</v>
      </c>
      <c r="E56" s="205">
        <v>8.3299999999999999E-2</v>
      </c>
      <c r="F56" s="29"/>
      <c r="G56" s="29"/>
      <c r="H56" s="29"/>
      <c r="I56" s="29"/>
      <c r="J56" s="29"/>
      <c r="K56" s="29"/>
      <c r="L56" s="29"/>
      <c r="M56" s="29"/>
    </row>
    <row r="57" spans="1:13" x14ac:dyDescent="0.35">
      <c r="A57" s="1"/>
      <c r="B57" s="1"/>
      <c r="C57" s="1"/>
      <c r="D57" s="1"/>
      <c r="E57" s="1"/>
      <c r="F57" s="1"/>
      <c r="G57" s="1"/>
      <c r="H57" s="1"/>
      <c r="I57" s="1"/>
      <c r="J57" s="24"/>
      <c r="K57" s="24"/>
      <c r="L57" s="24"/>
      <c r="M57" s="24"/>
    </row>
    <row r="58" spans="1:13" ht="15" thickBot="1" x14ac:dyDescent="0.4">
      <c r="A58" s="1"/>
      <c r="B58" s="1"/>
      <c r="C58" s="1"/>
      <c r="D58" s="1"/>
      <c r="E58" s="1"/>
      <c r="F58" s="1"/>
      <c r="G58" s="1"/>
      <c r="H58" s="1"/>
      <c r="I58" s="1"/>
      <c r="J58" s="1"/>
      <c r="K58" s="1"/>
      <c r="L58" s="1"/>
      <c r="M58" s="1"/>
    </row>
    <row r="59" spans="1:13" ht="15" thickBot="1" x14ac:dyDescent="0.4">
      <c r="A59" s="124" t="s">
        <v>206</v>
      </c>
      <c r="B59" s="115" t="s">
        <v>207</v>
      </c>
      <c r="C59" s="107"/>
      <c r="D59" s="125" t="s">
        <v>208</v>
      </c>
      <c r="E59" s="115" t="s">
        <v>207</v>
      </c>
      <c r="F59" s="107"/>
      <c r="G59" s="125" t="s">
        <v>209</v>
      </c>
      <c r="H59" s="115" t="s">
        <v>210</v>
      </c>
      <c r="I59" s="123"/>
      <c r="J59" s="101"/>
      <c r="K59" s="1"/>
      <c r="L59" s="1"/>
      <c r="M59" s="1"/>
    </row>
    <row r="60" spans="1:13" ht="15" thickBot="1" x14ac:dyDescent="0.4">
      <c r="A60" s="126"/>
      <c r="B60" s="115" t="s">
        <v>211</v>
      </c>
      <c r="C60" s="221" t="s">
        <v>264</v>
      </c>
      <c r="D60" s="127"/>
      <c r="E60" s="115" t="s">
        <v>211</v>
      </c>
      <c r="F60" s="221" t="s">
        <v>266</v>
      </c>
      <c r="G60" s="127"/>
      <c r="H60" s="115" t="s">
        <v>212</v>
      </c>
      <c r="I60" s="222" t="s">
        <v>270</v>
      </c>
      <c r="J60" s="101"/>
      <c r="K60" s="1"/>
      <c r="L60" s="1"/>
      <c r="M60" s="1"/>
    </row>
    <row r="61" spans="1:13" ht="15" thickBot="1" x14ac:dyDescent="0.4">
      <c r="A61" s="126"/>
      <c r="B61" s="115" t="s">
        <v>213</v>
      </c>
      <c r="C61" s="221" t="s">
        <v>265</v>
      </c>
      <c r="D61" s="127"/>
      <c r="E61" s="115" t="s">
        <v>213</v>
      </c>
      <c r="F61" s="221" t="s">
        <v>267</v>
      </c>
      <c r="G61" s="127"/>
      <c r="H61" s="115" t="s">
        <v>214</v>
      </c>
      <c r="I61" s="222" t="s">
        <v>271</v>
      </c>
      <c r="J61" s="101"/>
      <c r="K61" s="1"/>
      <c r="L61" s="1"/>
      <c r="M61" s="1"/>
    </row>
    <row r="62" spans="1:13" ht="15" thickBot="1" x14ac:dyDescent="0.4">
      <c r="A62" s="126"/>
      <c r="B62" s="115" t="s">
        <v>207</v>
      </c>
      <c r="C62" s="107"/>
      <c r="D62" s="127"/>
      <c r="E62" s="115" t="s">
        <v>207</v>
      </c>
      <c r="F62" s="221"/>
      <c r="G62" s="127"/>
      <c r="H62" s="115" t="s">
        <v>210</v>
      </c>
      <c r="I62" s="123"/>
      <c r="J62" s="101"/>
      <c r="K62" s="1"/>
      <c r="L62" s="1"/>
      <c r="M62" s="1"/>
    </row>
    <row r="63" spans="1:13" ht="15" thickBot="1" x14ac:dyDescent="0.4">
      <c r="A63" s="126"/>
      <c r="B63" s="115" t="s">
        <v>211</v>
      </c>
      <c r="C63" s="107"/>
      <c r="D63" s="127"/>
      <c r="E63" s="115" t="s">
        <v>211</v>
      </c>
      <c r="F63" s="221" t="s">
        <v>268</v>
      </c>
      <c r="G63" s="127"/>
      <c r="H63" s="115" t="s">
        <v>212</v>
      </c>
      <c r="I63" s="123"/>
      <c r="J63" s="101"/>
      <c r="K63" s="1"/>
      <c r="L63" s="1"/>
      <c r="M63" s="1"/>
    </row>
    <row r="64" spans="1:13" ht="15" thickBot="1" x14ac:dyDescent="0.4">
      <c r="A64" s="128"/>
      <c r="B64" s="115" t="s">
        <v>213</v>
      </c>
      <c r="C64" s="107"/>
      <c r="D64" s="129"/>
      <c r="E64" s="115" t="s">
        <v>213</v>
      </c>
      <c r="F64" s="221" t="s">
        <v>269</v>
      </c>
      <c r="G64" s="129"/>
      <c r="H64" s="115" t="s">
        <v>214</v>
      </c>
      <c r="I64" s="123"/>
      <c r="J64" s="101"/>
      <c r="K64" s="1"/>
      <c r="L64" s="1"/>
      <c r="M64" s="1"/>
    </row>
    <row r="65" spans="1:13" x14ac:dyDescent="0.35">
      <c r="A65" s="1"/>
      <c r="B65" s="1"/>
      <c r="C65" s="1"/>
      <c r="D65" s="1"/>
      <c r="E65" s="1"/>
      <c r="F65" s="1"/>
      <c r="G65" s="1"/>
      <c r="H65" s="1"/>
      <c r="I65" s="1"/>
      <c r="J65" s="1"/>
      <c r="K65" s="1"/>
      <c r="L65" s="1"/>
      <c r="M65" s="1"/>
    </row>
    <row r="66" spans="1:13" x14ac:dyDescent="0.35">
      <c r="A66" s="1"/>
      <c r="B66" s="1"/>
      <c r="C66" s="1"/>
      <c r="D66" s="1"/>
      <c r="E66" s="1"/>
      <c r="F66" s="1"/>
      <c r="G66" s="1"/>
      <c r="H66" s="1"/>
      <c r="I66" s="1"/>
      <c r="J66" s="1"/>
      <c r="K66" s="1"/>
      <c r="L66" s="1"/>
      <c r="M66" s="1"/>
    </row>
    <row r="67" spans="1:13" x14ac:dyDescent="0.35">
      <c r="A67" s="1"/>
      <c r="B67" s="1"/>
      <c r="C67" s="1"/>
      <c r="D67" s="1"/>
      <c r="E67" s="1"/>
      <c r="F67" s="1"/>
      <c r="G67" s="1"/>
      <c r="H67" s="1"/>
      <c r="I67" s="1"/>
      <c r="J67" s="1"/>
      <c r="K67" s="1"/>
      <c r="L67" s="1"/>
      <c r="M67" s="1"/>
    </row>
    <row r="68" spans="1:13" x14ac:dyDescent="0.35">
      <c r="A68" s="1"/>
      <c r="B68" s="1"/>
      <c r="C68" s="1"/>
      <c r="D68" s="1"/>
      <c r="E68" s="1"/>
      <c r="F68" s="1"/>
      <c r="G68" s="1"/>
      <c r="H68" s="1"/>
      <c r="I68" s="1"/>
      <c r="J68" s="1"/>
      <c r="K68" s="1"/>
      <c r="L68" s="1"/>
      <c r="M68"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B27:J27"/>
    <mergeCell ref="H26:J26"/>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E5DE84D-1B0F-7647-86E5-FF4348E0D1F2}"/>
    <hyperlink ref="J31" r:id="rId2" xr:uid="{39C88AFB-1CC8-984B-89D7-7D23F7A5136B}"/>
    <hyperlink ref="J33" r:id="rId3" xr:uid="{82E389EC-064A-5E4C-A2FB-4D0003674632}"/>
    <hyperlink ref="J35" r:id="rId4" xr:uid="{AA9880E8-6E17-5D4B-9578-85E9B1DE76DD}"/>
  </hyperlinks>
  <pageMargins left="0.7" right="0.7" top="0.75" bottom="0.75" header="0.3" footer="0.3"/>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G16" zoomScale="70" zoomScaleNormal="70" workbookViewId="0">
      <selection activeCell="E24" sqref="E24:E27"/>
    </sheetView>
  </sheetViews>
  <sheetFormatPr baseColWidth="10" defaultColWidth="10.81640625" defaultRowHeight="14" x14ac:dyDescent="0.35"/>
  <cols>
    <col min="1" max="1" width="49.6328125" style="1" customWidth="1"/>
    <col min="2" max="13" width="35.6328125" style="1" customWidth="1"/>
    <col min="14" max="15" width="18.1796875" style="1" customWidth="1"/>
    <col min="16" max="16" width="8.453125" style="1" customWidth="1"/>
    <col min="17" max="17" width="18.453125" style="1" bestFit="1" customWidth="1"/>
    <col min="18" max="18" width="5.6328125" style="1" customWidth="1"/>
    <col min="19" max="19" width="18.453125" style="1" bestFit="1" customWidth="1"/>
    <col min="20" max="20" width="4.6328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66" customFormat="1" ht="32.25" customHeight="1" thickBot="1" x14ac:dyDescent="0.4">
      <c r="A1" s="401"/>
      <c r="B1" s="306" t="s">
        <v>150</v>
      </c>
      <c r="C1" s="307"/>
      <c r="D1" s="307"/>
      <c r="E1" s="307"/>
      <c r="F1" s="307"/>
      <c r="G1" s="307"/>
      <c r="H1" s="307"/>
      <c r="I1" s="308"/>
      <c r="J1" s="321" t="s">
        <v>234</v>
      </c>
      <c r="K1" s="322"/>
      <c r="L1" s="323"/>
    </row>
    <row r="2" spans="1:15" s="66" customFormat="1" ht="30.75" customHeight="1" thickBot="1" x14ac:dyDescent="0.4">
      <c r="A2" s="402"/>
      <c r="B2" s="324" t="s">
        <v>151</v>
      </c>
      <c r="C2" s="325"/>
      <c r="D2" s="325"/>
      <c r="E2" s="325"/>
      <c r="F2" s="325"/>
      <c r="G2" s="325"/>
      <c r="H2" s="325"/>
      <c r="I2" s="326"/>
      <c r="J2" s="321" t="s">
        <v>235</v>
      </c>
      <c r="K2" s="322"/>
      <c r="L2" s="323"/>
    </row>
    <row r="3" spans="1:15" s="66" customFormat="1" ht="24" customHeight="1" thickBot="1" x14ac:dyDescent="0.4">
      <c r="A3" s="402"/>
      <c r="B3" s="324" t="s">
        <v>0</v>
      </c>
      <c r="C3" s="325"/>
      <c r="D3" s="325"/>
      <c r="E3" s="325"/>
      <c r="F3" s="325"/>
      <c r="G3" s="325"/>
      <c r="H3" s="325"/>
      <c r="I3" s="326"/>
      <c r="J3" s="321" t="s">
        <v>236</v>
      </c>
      <c r="K3" s="322"/>
      <c r="L3" s="323"/>
    </row>
    <row r="4" spans="1:15" s="66" customFormat="1" ht="21.75" customHeight="1" thickBot="1" x14ac:dyDescent="0.4">
      <c r="A4" s="403"/>
      <c r="B4" s="309" t="s">
        <v>215</v>
      </c>
      <c r="C4" s="310"/>
      <c r="D4" s="310"/>
      <c r="E4" s="310"/>
      <c r="F4" s="310"/>
      <c r="G4" s="310"/>
      <c r="H4" s="310"/>
      <c r="I4" s="311"/>
      <c r="J4" s="321" t="s">
        <v>239</v>
      </c>
      <c r="K4" s="322"/>
      <c r="L4" s="323"/>
    </row>
    <row r="5" spans="1:15" s="66" customFormat="1" ht="21.75" customHeight="1" thickBot="1" x14ac:dyDescent="0.4">
      <c r="A5" s="67"/>
      <c r="B5" s="68"/>
      <c r="C5" s="68"/>
      <c r="D5" s="68"/>
      <c r="E5" s="68"/>
      <c r="F5" s="68"/>
      <c r="G5" s="68"/>
      <c r="H5" s="68"/>
      <c r="I5" s="68"/>
      <c r="J5" s="69"/>
      <c r="K5" s="69"/>
      <c r="L5" s="69"/>
    </row>
    <row r="6" spans="1:15" ht="40.25" customHeight="1" thickBot="1" x14ac:dyDescent="0.4">
      <c r="A6" s="40" t="s">
        <v>154</v>
      </c>
      <c r="B6" s="533" t="s">
        <v>241</v>
      </c>
      <c r="C6" s="534"/>
      <c r="D6" s="534"/>
      <c r="E6" s="534"/>
      <c r="F6" s="534"/>
      <c r="G6" s="534"/>
      <c r="H6" s="534"/>
      <c r="I6" s="535"/>
      <c r="J6" s="119" t="s">
        <v>155</v>
      </c>
      <c r="K6" s="536">
        <v>2024110010311</v>
      </c>
      <c r="L6" s="537"/>
      <c r="M6" s="538"/>
      <c r="N6" s="538"/>
      <c r="O6" s="538"/>
    </row>
    <row r="7" spans="1:15" s="66" customFormat="1" ht="21.75" customHeight="1" thickBot="1" x14ac:dyDescent="0.4">
      <c r="A7" s="67"/>
      <c r="B7" s="68"/>
      <c r="C7" s="68"/>
      <c r="D7" s="68"/>
      <c r="E7" s="68"/>
      <c r="F7" s="68"/>
      <c r="G7" s="68"/>
      <c r="H7" s="68"/>
      <c r="I7" s="68"/>
      <c r="J7" s="68"/>
      <c r="K7" s="68"/>
      <c r="L7" s="68"/>
      <c r="M7" s="69"/>
      <c r="N7" s="69"/>
      <c r="O7" s="69"/>
    </row>
    <row r="8" spans="1:15" s="66" customFormat="1" ht="21.75" customHeight="1" thickBot="1" x14ac:dyDescent="0.45">
      <c r="A8" s="552" t="s">
        <v>6</v>
      </c>
      <c r="B8" s="103" t="s">
        <v>156</v>
      </c>
      <c r="C8" s="223"/>
      <c r="D8" s="103" t="s">
        <v>157</v>
      </c>
      <c r="E8" s="223"/>
      <c r="F8" s="103" t="s">
        <v>158</v>
      </c>
      <c r="G8" s="87"/>
      <c r="H8" s="103" t="s">
        <v>159</v>
      </c>
      <c r="I8" s="88" t="s">
        <v>261</v>
      </c>
      <c r="J8" s="554" t="s">
        <v>8</v>
      </c>
      <c r="K8" s="102" t="s">
        <v>160</v>
      </c>
      <c r="L8" s="169"/>
      <c r="M8" s="538"/>
      <c r="N8" s="538"/>
      <c r="O8" s="538"/>
    </row>
    <row r="9" spans="1:15" s="66" customFormat="1" ht="21.75" customHeight="1" thickBot="1" x14ac:dyDescent="0.45">
      <c r="A9" s="552"/>
      <c r="B9" s="104" t="s">
        <v>161</v>
      </c>
      <c r="C9" s="89"/>
      <c r="D9" s="103" t="s">
        <v>162</v>
      </c>
      <c r="E9" s="90"/>
      <c r="F9" s="103" t="s">
        <v>163</v>
      </c>
      <c r="G9" s="90"/>
      <c r="H9" s="103" t="s">
        <v>164</v>
      </c>
      <c r="I9" s="88"/>
      <c r="J9" s="554"/>
      <c r="K9" s="102" t="s">
        <v>165</v>
      </c>
      <c r="L9" s="70"/>
      <c r="M9" s="538"/>
      <c r="N9" s="538"/>
      <c r="O9" s="538"/>
    </row>
    <row r="10" spans="1:15" s="66" customFormat="1" ht="21.75" customHeight="1" thickBot="1" x14ac:dyDescent="0.45">
      <c r="A10" s="552"/>
      <c r="B10" s="103" t="s">
        <v>166</v>
      </c>
      <c r="C10" s="86"/>
      <c r="D10" s="103" t="s">
        <v>167</v>
      </c>
      <c r="E10" s="90"/>
      <c r="F10" s="103" t="s">
        <v>168</v>
      </c>
      <c r="G10" s="90"/>
      <c r="H10" s="103" t="s">
        <v>169</v>
      </c>
      <c r="I10" s="88"/>
      <c r="J10" s="554"/>
      <c r="K10" s="102" t="s">
        <v>170</v>
      </c>
      <c r="L10" s="169" t="s">
        <v>261</v>
      </c>
      <c r="M10" s="538"/>
      <c r="N10" s="538"/>
      <c r="O10" s="538"/>
    </row>
    <row r="11" spans="1:15" ht="14.5" thickBot="1" x14ac:dyDescent="0.4"/>
    <row r="12" spans="1:15" ht="32" customHeight="1" thickBot="1" x14ac:dyDescent="0.4">
      <c r="A12" s="517" t="s">
        <v>216</v>
      </c>
      <c r="B12" s="518"/>
      <c r="C12" s="518"/>
      <c r="D12" s="518"/>
      <c r="E12" s="518"/>
      <c r="F12" s="518"/>
      <c r="G12" s="518"/>
      <c r="H12" s="518"/>
      <c r="I12" s="518"/>
      <c r="J12" s="518"/>
      <c r="K12" s="518"/>
      <c r="L12" s="519"/>
    </row>
    <row r="13" spans="1:15" ht="32" customHeight="1" thickBot="1" x14ac:dyDescent="0.4">
      <c r="A13" s="527" t="s">
        <v>217</v>
      </c>
      <c r="B13" s="523" t="s">
        <v>101</v>
      </c>
      <c r="C13" s="525" t="s">
        <v>13</v>
      </c>
      <c r="D13" s="520" t="s">
        <v>181</v>
      </c>
      <c r="E13" s="521"/>
      <c r="F13" s="522"/>
      <c r="G13" s="520" t="s">
        <v>183</v>
      </c>
      <c r="H13" s="521"/>
      <c r="I13" s="522"/>
      <c r="J13" s="388" t="s">
        <v>184</v>
      </c>
      <c r="K13" s="389"/>
      <c r="L13" s="390"/>
    </row>
    <row r="14" spans="1:15" ht="32" customHeight="1" thickBot="1" x14ac:dyDescent="0.4">
      <c r="A14" s="555"/>
      <c r="B14" s="524"/>
      <c r="C14" s="543"/>
      <c r="D14" s="167" t="s">
        <v>26</v>
      </c>
      <c r="E14" s="165" t="s">
        <v>28</v>
      </c>
      <c r="F14" s="166" t="s">
        <v>106</v>
      </c>
      <c r="G14" s="167" t="s">
        <v>26</v>
      </c>
      <c r="H14" s="165" t="s">
        <v>28</v>
      </c>
      <c r="I14" s="166" t="s">
        <v>106</v>
      </c>
      <c r="J14" s="167" t="s">
        <v>26</v>
      </c>
      <c r="K14" s="165" t="s">
        <v>28</v>
      </c>
      <c r="L14" s="166" t="s">
        <v>106</v>
      </c>
    </row>
    <row r="15" spans="1:15" ht="71.25" customHeight="1" thickBot="1" x14ac:dyDescent="0.4">
      <c r="A15" s="560" t="s">
        <v>277</v>
      </c>
      <c r="B15" s="245" t="s">
        <v>257</v>
      </c>
      <c r="C15" s="562" t="s">
        <v>275</v>
      </c>
      <c r="D15" s="243">
        <v>471227931</v>
      </c>
      <c r="E15" s="244">
        <v>0</v>
      </c>
      <c r="F15" s="547">
        <v>4</v>
      </c>
      <c r="G15" s="240">
        <v>0</v>
      </c>
      <c r="H15" s="239">
        <v>7185181</v>
      </c>
      <c r="I15" s="544">
        <v>4</v>
      </c>
      <c r="J15" s="255">
        <v>-169058</v>
      </c>
      <c r="K15" s="256">
        <v>26048877</v>
      </c>
      <c r="L15" s="556">
        <v>4</v>
      </c>
    </row>
    <row r="16" spans="1:15" ht="77.25" customHeight="1" thickBot="1" x14ac:dyDescent="0.4">
      <c r="A16" s="561"/>
      <c r="B16" s="246" t="s">
        <v>258</v>
      </c>
      <c r="C16" s="539"/>
      <c r="D16" s="243">
        <v>175863997</v>
      </c>
      <c r="E16" s="244">
        <v>0</v>
      </c>
      <c r="F16" s="542"/>
      <c r="G16" s="240">
        <v>0</v>
      </c>
      <c r="H16" s="239">
        <v>1352527</v>
      </c>
      <c r="I16" s="545"/>
      <c r="J16" s="255">
        <v>-4</v>
      </c>
      <c r="K16" s="239">
        <v>18286628</v>
      </c>
      <c r="L16" s="557"/>
    </row>
    <row r="17" spans="1:13" ht="91.5" customHeight="1" thickBot="1" x14ac:dyDescent="0.4">
      <c r="A17" s="561" t="s">
        <v>278</v>
      </c>
      <c r="B17" s="246" t="s">
        <v>259</v>
      </c>
      <c r="C17" s="539" t="s">
        <v>276</v>
      </c>
      <c r="D17" s="243">
        <v>178689997</v>
      </c>
      <c r="E17" s="244">
        <v>0</v>
      </c>
      <c r="F17" s="541">
        <v>1</v>
      </c>
      <c r="G17" s="240">
        <v>0</v>
      </c>
      <c r="H17" s="239">
        <v>3028419</v>
      </c>
      <c r="I17" s="546">
        <v>1</v>
      </c>
      <c r="J17" s="255">
        <v>-169052</v>
      </c>
      <c r="K17" s="239">
        <v>13717626</v>
      </c>
      <c r="L17" s="558">
        <v>1</v>
      </c>
    </row>
    <row r="18" spans="1:13" ht="67.5" customHeight="1" thickBot="1" x14ac:dyDescent="0.4">
      <c r="A18" s="563"/>
      <c r="B18" s="247" t="s">
        <v>260</v>
      </c>
      <c r="C18" s="540"/>
      <c r="D18" s="243">
        <v>463890659</v>
      </c>
      <c r="E18" s="244">
        <v>0</v>
      </c>
      <c r="F18" s="542"/>
      <c r="G18" s="241">
        <v>0</v>
      </c>
      <c r="H18" s="242">
        <v>5628554</v>
      </c>
      <c r="I18" s="545"/>
      <c r="J18" s="257">
        <v>-6</v>
      </c>
      <c r="K18" s="258">
        <v>38844835</v>
      </c>
      <c r="L18" s="559"/>
    </row>
    <row r="19" spans="1:13" s="21" customFormat="1" ht="16.5" customHeight="1" x14ac:dyDescent="0.3">
      <c r="M19" s="1"/>
    </row>
    <row r="20" spans="1:13" ht="15" customHeight="1" thickBot="1" x14ac:dyDescent="0.4"/>
    <row r="21" spans="1:13" ht="35" customHeight="1" thickBot="1" x14ac:dyDescent="0.4">
      <c r="A21" s="517" t="s">
        <v>218</v>
      </c>
      <c r="B21" s="518"/>
      <c r="C21" s="518"/>
      <c r="D21" s="518"/>
      <c r="E21" s="518"/>
      <c r="F21" s="518"/>
      <c r="G21" s="518"/>
      <c r="H21" s="518"/>
      <c r="I21" s="518"/>
      <c r="J21" s="518"/>
      <c r="K21" s="518"/>
      <c r="L21" s="519"/>
    </row>
    <row r="22" spans="1:13" ht="35" customHeight="1" x14ac:dyDescent="0.35">
      <c r="A22" s="527" t="s">
        <v>217</v>
      </c>
      <c r="B22" s="523" t="s">
        <v>101</v>
      </c>
      <c r="C22" s="525" t="s">
        <v>13</v>
      </c>
      <c r="D22" s="520" t="s">
        <v>185</v>
      </c>
      <c r="E22" s="521"/>
      <c r="F22" s="522"/>
      <c r="G22" s="520" t="s">
        <v>186</v>
      </c>
      <c r="H22" s="521"/>
      <c r="I22" s="522"/>
      <c r="J22" s="520" t="s">
        <v>187</v>
      </c>
      <c r="K22" s="521"/>
      <c r="L22" s="522"/>
    </row>
    <row r="23" spans="1:13" ht="35" customHeight="1" thickBot="1" x14ac:dyDescent="0.4">
      <c r="A23" s="528"/>
      <c r="B23" s="524"/>
      <c r="C23" s="526"/>
      <c r="D23" s="81" t="s">
        <v>26</v>
      </c>
      <c r="E23" s="79" t="s">
        <v>28</v>
      </c>
      <c r="F23" s="80" t="s">
        <v>106</v>
      </c>
      <c r="G23" s="81" t="s">
        <v>26</v>
      </c>
      <c r="H23" s="79" t="s">
        <v>28</v>
      </c>
      <c r="I23" s="80" t="s">
        <v>106</v>
      </c>
      <c r="J23" s="81" t="s">
        <v>26</v>
      </c>
      <c r="K23" s="79" t="s">
        <v>28</v>
      </c>
      <c r="L23" s="80" t="s">
        <v>106</v>
      </c>
    </row>
    <row r="24" spans="1:13" ht="90" customHeight="1" x14ac:dyDescent="0.35">
      <c r="A24" s="564" t="s">
        <v>277</v>
      </c>
      <c r="B24" s="217" t="s">
        <v>257</v>
      </c>
      <c r="C24" s="548" t="s">
        <v>275</v>
      </c>
      <c r="D24" s="260">
        <v>43000253</v>
      </c>
      <c r="E24" s="582">
        <v>54375693</v>
      </c>
      <c r="F24" s="547">
        <v>4</v>
      </c>
      <c r="G24" s="262"/>
      <c r="H24" s="263"/>
      <c r="I24" s="261"/>
      <c r="J24" s="262"/>
      <c r="K24" s="263"/>
      <c r="L24" s="261"/>
    </row>
    <row r="25" spans="1:13" ht="90" customHeight="1" thickBot="1" x14ac:dyDescent="0.4">
      <c r="A25" s="529"/>
      <c r="B25" s="218" t="s">
        <v>258</v>
      </c>
      <c r="C25" s="531"/>
      <c r="D25" s="259">
        <v>6283925</v>
      </c>
      <c r="E25" s="583">
        <v>16365963</v>
      </c>
      <c r="F25" s="542"/>
      <c r="G25" s="211"/>
      <c r="H25" s="212"/>
      <c r="I25" s="213"/>
      <c r="J25" s="211"/>
      <c r="K25" s="212"/>
      <c r="L25" s="213"/>
    </row>
    <row r="26" spans="1:13" ht="90" customHeight="1" x14ac:dyDescent="0.35">
      <c r="A26" s="529" t="s">
        <v>278</v>
      </c>
      <c r="B26" s="218" t="s">
        <v>259</v>
      </c>
      <c r="C26" s="531" t="s">
        <v>276</v>
      </c>
      <c r="D26" s="259">
        <v>6283925</v>
      </c>
      <c r="E26" s="583">
        <v>15467266</v>
      </c>
      <c r="F26" s="541">
        <v>1</v>
      </c>
      <c r="G26" s="211"/>
      <c r="H26" s="212"/>
      <c r="I26" s="213"/>
      <c r="J26" s="211"/>
      <c r="K26" s="212"/>
      <c r="L26" s="213"/>
    </row>
    <row r="27" spans="1:13" ht="90" customHeight="1" thickBot="1" x14ac:dyDescent="0.4">
      <c r="A27" s="530"/>
      <c r="B27" s="219" t="s">
        <v>260</v>
      </c>
      <c r="C27" s="532"/>
      <c r="D27" s="264">
        <v>12871949</v>
      </c>
      <c r="E27" s="584">
        <v>37796108</v>
      </c>
      <c r="F27" s="542"/>
      <c r="G27" s="84"/>
      <c r="H27" s="20"/>
      <c r="I27" s="23"/>
      <c r="J27" s="84"/>
      <c r="K27" s="20"/>
      <c r="L27" s="23"/>
    </row>
    <row r="29" spans="1:13" ht="14.5" thickBot="1" x14ac:dyDescent="0.4"/>
    <row r="30" spans="1:13" ht="35" customHeight="1" thickBot="1" x14ac:dyDescent="0.4">
      <c r="A30" s="549" t="s">
        <v>219</v>
      </c>
      <c r="B30" s="550"/>
      <c r="C30" s="550"/>
      <c r="D30" s="550"/>
      <c r="E30" s="550"/>
      <c r="F30" s="550"/>
      <c r="G30" s="550"/>
      <c r="H30" s="550"/>
      <c r="I30" s="550"/>
      <c r="J30" s="550"/>
      <c r="K30" s="550"/>
      <c r="L30" s="551"/>
    </row>
    <row r="31" spans="1:13" ht="35" customHeight="1" x14ac:dyDescent="0.35">
      <c r="A31" s="527" t="s">
        <v>217</v>
      </c>
      <c r="B31" s="523" t="s">
        <v>101</v>
      </c>
      <c r="C31" s="525" t="s">
        <v>13</v>
      </c>
      <c r="D31" s="520" t="s">
        <v>188</v>
      </c>
      <c r="E31" s="521"/>
      <c r="F31" s="522"/>
      <c r="G31" s="520" t="s">
        <v>189</v>
      </c>
      <c r="H31" s="521"/>
      <c r="I31" s="522"/>
      <c r="J31" s="520" t="s">
        <v>190</v>
      </c>
      <c r="K31" s="521"/>
      <c r="L31" s="522"/>
    </row>
    <row r="32" spans="1:13" ht="35" customHeight="1" thickBot="1" x14ac:dyDescent="0.4">
      <c r="A32" s="528"/>
      <c r="B32" s="553"/>
      <c r="C32" s="526"/>
      <c r="D32" s="81" t="s">
        <v>26</v>
      </c>
      <c r="E32" s="79" t="s">
        <v>28</v>
      </c>
      <c r="F32" s="80" t="s">
        <v>106</v>
      </c>
      <c r="G32" s="81" t="s">
        <v>26</v>
      </c>
      <c r="H32" s="79" t="s">
        <v>28</v>
      </c>
      <c r="I32" s="80" t="s">
        <v>106</v>
      </c>
      <c r="J32" s="81" t="s">
        <v>26</v>
      </c>
      <c r="K32" s="79" t="s">
        <v>28</v>
      </c>
      <c r="L32" s="80" t="s">
        <v>106</v>
      </c>
    </row>
    <row r="33" spans="1:12" ht="81" customHeight="1" x14ac:dyDescent="0.35">
      <c r="A33" s="564" t="s">
        <v>277</v>
      </c>
      <c r="B33" s="217" t="s">
        <v>257</v>
      </c>
      <c r="C33" s="548" t="s">
        <v>275</v>
      </c>
      <c r="D33" s="82"/>
      <c r="E33" s="77"/>
      <c r="F33" s="78"/>
      <c r="G33" s="82"/>
      <c r="H33" s="77"/>
      <c r="I33" s="78"/>
      <c r="J33" s="82"/>
      <c r="K33" s="77"/>
      <c r="L33" s="78"/>
    </row>
    <row r="34" spans="1:12" ht="81" customHeight="1" x14ac:dyDescent="0.35">
      <c r="A34" s="529"/>
      <c r="B34" s="218" t="s">
        <v>258</v>
      </c>
      <c r="C34" s="531"/>
      <c r="D34" s="82"/>
      <c r="E34" s="77"/>
      <c r="F34" s="78"/>
      <c r="G34" s="82"/>
      <c r="H34" s="77"/>
      <c r="I34" s="78"/>
      <c r="J34" s="82"/>
      <c r="K34" s="77"/>
      <c r="L34" s="78"/>
    </row>
    <row r="35" spans="1:12" ht="81" customHeight="1" x14ac:dyDescent="0.35">
      <c r="A35" s="529" t="s">
        <v>278</v>
      </c>
      <c r="B35" s="218" t="s">
        <v>259</v>
      </c>
      <c r="C35" s="531" t="s">
        <v>276</v>
      </c>
      <c r="D35" s="82"/>
      <c r="E35" s="77"/>
      <c r="F35" s="78"/>
      <c r="G35" s="82"/>
      <c r="H35" s="77"/>
      <c r="I35" s="78"/>
      <c r="J35" s="82"/>
      <c r="K35" s="77"/>
      <c r="L35" s="78"/>
    </row>
    <row r="36" spans="1:12" ht="94.5" customHeight="1" thickBot="1" x14ac:dyDescent="0.4">
      <c r="A36" s="530"/>
      <c r="B36" s="219" t="s">
        <v>260</v>
      </c>
      <c r="C36" s="532"/>
      <c r="D36" s="83"/>
      <c r="E36" s="17"/>
      <c r="F36" s="18"/>
      <c r="G36" s="83"/>
      <c r="H36" s="17"/>
      <c r="I36" s="18"/>
      <c r="J36" s="83"/>
      <c r="K36" s="17"/>
      <c r="L36" s="18"/>
    </row>
    <row r="38" spans="1:12" ht="14.5" thickBot="1" x14ac:dyDescent="0.4"/>
    <row r="39" spans="1:12" ht="35" customHeight="1" thickBot="1" x14ac:dyDescent="0.4">
      <c r="A39" s="549" t="s">
        <v>220</v>
      </c>
      <c r="B39" s="550"/>
      <c r="C39" s="550"/>
      <c r="D39" s="550"/>
      <c r="E39" s="550"/>
      <c r="F39" s="550"/>
      <c r="G39" s="550"/>
      <c r="H39" s="550"/>
      <c r="I39" s="550"/>
      <c r="J39" s="550"/>
      <c r="K39" s="550"/>
      <c r="L39" s="551"/>
    </row>
    <row r="40" spans="1:12" ht="35" customHeight="1" x14ac:dyDescent="0.35">
      <c r="A40" s="527" t="s">
        <v>217</v>
      </c>
      <c r="B40" s="523" t="s">
        <v>101</v>
      </c>
      <c r="C40" s="525" t="s">
        <v>13</v>
      </c>
      <c r="D40" s="520" t="s">
        <v>191</v>
      </c>
      <c r="E40" s="521"/>
      <c r="F40" s="522"/>
      <c r="G40" s="520" t="s">
        <v>221</v>
      </c>
      <c r="H40" s="521"/>
      <c r="I40" s="522"/>
      <c r="J40" s="520" t="s">
        <v>193</v>
      </c>
      <c r="K40" s="521"/>
      <c r="L40" s="522"/>
    </row>
    <row r="41" spans="1:12" ht="35" customHeight="1" thickBot="1" x14ac:dyDescent="0.4">
      <c r="A41" s="528"/>
      <c r="B41" s="553"/>
      <c r="C41" s="526"/>
      <c r="D41" s="81" t="s">
        <v>26</v>
      </c>
      <c r="E41" s="79" t="s">
        <v>28</v>
      </c>
      <c r="F41" s="80" t="s">
        <v>106</v>
      </c>
      <c r="G41" s="81" t="s">
        <v>26</v>
      </c>
      <c r="H41" s="79" t="s">
        <v>28</v>
      </c>
      <c r="I41" s="80" t="s">
        <v>106</v>
      </c>
      <c r="J41" s="81" t="s">
        <v>26</v>
      </c>
      <c r="K41" s="79" t="s">
        <v>28</v>
      </c>
      <c r="L41" s="80" t="s">
        <v>106</v>
      </c>
    </row>
    <row r="42" spans="1:12" ht="99" customHeight="1" x14ac:dyDescent="0.35">
      <c r="A42" s="564" t="s">
        <v>277</v>
      </c>
      <c r="B42" s="217" t="s">
        <v>257</v>
      </c>
      <c r="C42" s="548" t="s">
        <v>275</v>
      </c>
      <c r="D42" s="82"/>
      <c r="E42" s="77"/>
      <c r="F42" s="78"/>
      <c r="G42" s="82"/>
      <c r="H42" s="77"/>
      <c r="I42" s="78"/>
      <c r="J42" s="82"/>
      <c r="K42" s="77"/>
      <c r="L42" s="78"/>
    </row>
    <row r="43" spans="1:12" ht="99" customHeight="1" x14ac:dyDescent="0.35">
      <c r="A43" s="529"/>
      <c r="B43" s="218" t="s">
        <v>258</v>
      </c>
      <c r="C43" s="531"/>
      <c r="D43" s="82"/>
      <c r="E43" s="77"/>
      <c r="F43" s="78"/>
      <c r="G43" s="82"/>
      <c r="H43" s="77"/>
      <c r="I43" s="78"/>
      <c r="J43" s="82"/>
      <c r="K43" s="77"/>
      <c r="L43" s="78"/>
    </row>
    <row r="44" spans="1:12" ht="99" customHeight="1" x14ac:dyDescent="0.35">
      <c r="A44" s="529" t="s">
        <v>278</v>
      </c>
      <c r="B44" s="218" t="s">
        <v>259</v>
      </c>
      <c r="C44" s="531" t="s">
        <v>276</v>
      </c>
      <c r="D44" s="82"/>
      <c r="E44" s="77"/>
      <c r="F44" s="78"/>
      <c r="G44" s="82"/>
      <c r="H44" s="77"/>
      <c r="I44" s="78"/>
      <c r="J44" s="82"/>
      <c r="K44" s="77"/>
      <c r="L44" s="78"/>
    </row>
    <row r="45" spans="1:12" ht="93.75" customHeight="1" thickBot="1" x14ac:dyDescent="0.4">
      <c r="A45" s="530"/>
      <c r="B45" s="219" t="s">
        <v>260</v>
      </c>
      <c r="C45" s="532"/>
      <c r="D45" s="83"/>
      <c r="E45" s="17"/>
      <c r="F45" s="18"/>
      <c r="G45" s="83"/>
      <c r="H45" s="17"/>
      <c r="I45" s="18"/>
      <c r="J45" s="83"/>
      <c r="K45" s="17"/>
      <c r="L45" s="18"/>
    </row>
  </sheetData>
  <mergeCells count="69">
    <mergeCell ref="F24:F25"/>
    <mergeCell ref="F26:F27"/>
    <mergeCell ref="A44:A45"/>
    <mergeCell ref="C44:C45"/>
    <mergeCell ref="C24:C25"/>
    <mergeCell ref="A26:A27"/>
    <mergeCell ref="C26:C27"/>
    <mergeCell ref="A33:A34"/>
    <mergeCell ref="C33:C34"/>
    <mergeCell ref="A40:A41"/>
    <mergeCell ref="B40:B41"/>
    <mergeCell ref="A31:A32"/>
    <mergeCell ref="A30:L30"/>
    <mergeCell ref="J31:L31"/>
    <mergeCell ref="A24:A25"/>
    <mergeCell ref="A42:A43"/>
    <mergeCell ref="C42:C43"/>
    <mergeCell ref="A39:L39"/>
    <mergeCell ref="A8:A10"/>
    <mergeCell ref="A12:L12"/>
    <mergeCell ref="G22:I22"/>
    <mergeCell ref="B31:B32"/>
    <mergeCell ref="J8:J10"/>
    <mergeCell ref="C31:C32"/>
    <mergeCell ref="D31:F31"/>
    <mergeCell ref="G31:I31"/>
    <mergeCell ref="A13:A14"/>
    <mergeCell ref="L15:L16"/>
    <mergeCell ref="L17:L18"/>
    <mergeCell ref="A15:A16"/>
    <mergeCell ref="C15:C16"/>
    <mergeCell ref="A17:A18"/>
    <mergeCell ref="C17:C18"/>
    <mergeCell ref="F17:F18"/>
    <mergeCell ref="B13:B14"/>
    <mergeCell ref="C13:C14"/>
    <mergeCell ref="I15:I16"/>
    <mergeCell ref="I17:I18"/>
    <mergeCell ref="F15:F16"/>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C40:C41"/>
    <mergeCell ref="D40:F40"/>
    <mergeCell ref="G40:I40"/>
    <mergeCell ref="J40:L40"/>
    <mergeCell ref="A35:A36"/>
    <mergeCell ref="C35:C36"/>
    <mergeCell ref="A21:L21"/>
    <mergeCell ref="J22:L22"/>
    <mergeCell ref="B22:B23"/>
    <mergeCell ref="C22:C23"/>
    <mergeCell ref="D22:F22"/>
    <mergeCell ref="A22:A23"/>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25" sqref="D25:E25"/>
    </sheetView>
  </sheetViews>
  <sheetFormatPr baseColWidth="10" defaultColWidth="11.453125" defaultRowHeight="15" customHeight="1" x14ac:dyDescent="0.35"/>
  <cols>
    <col min="1" max="1" width="17.6328125" customWidth="1"/>
    <col min="2" max="2" width="15.453125" customWidth="1"/>
    <col min="3" max="3" width="25.453125" customWidth="1"/>
    <col min="4" max="4" width="56.453125" customWidth="1"/>
    <col min="5" max="5" width="34" customWidth="1"/>
  </cols>
  <sheetData>
    <row r="1" spans="1:84" ht="22.5" customHeight="1" thickBot="1" x14ac:dyDescent="0.4">
      <c r="A1" s="567"/>
      <c r="B1" s="568" t="s">
        <v>150</v>
      </c>
      <c r="C1" s="568"/>
      <c r="D1" s="568"/>
      <c r="E1" s="321" t="s">
        <v>234</v>
      </c>
      <c r="F1" s="322"/>
      <c r="G1" s="323"/>
    </row>
    <row r="2" spans="1:84" ht="22.5" customHeight="1" thickBot="1" x14ac:dyDescent="0.4">
      <c r="A2" s="567"/>
      <c r="B2" s="569" t="s">
        <v>151</v>
      </c>
      <c r="C2" s="569"/>
      <c r="D2" s="569"/>
      <c r="E2" s="321" t="s">
        <v>235</v>
      </c>
      <c r="F2" s="322"/>
      <c r="G2" s="323"/>
    </row>
    <row r="3" spans="1:84" ht="31.5" customHeight="1" thickBot="1" x14ac:dyDescent="0.4">
      <c r="A3" s="567"/>
      <c r="B3" s="315" t="s">
        <v>0</v>
      </c>
      <c r="C3" s="316"/>
      <c r="D3" s="317"/>
      <c r="E3" s="321" t="s">
        <v>236</v>
      </c>
      <c r="F3" s="322"/>
      <c r="G3" s="323"/>
    </row>
    <row r="4" spans="1:84" ht="22.5" customHeight="1" thickBot="1" x14ac:dyDescent="0.4">
      <c r="A4" s="567"/>
      <c r="B4" s="318" t="s">
        <v>222</v>
      </c>
      <c r="C4" s="319"/>
      <c r="D4" s="320"/>
      <c r="E4" s="321" t="s">
        <v>240</v>
      </c>
      <c r="F4" s="322"/>
      <c r="G4" s="323"/>
    </row>
    <row r="5" spans="1:84" thickBot="1" x14ac:dyDescent="0.4">
      <c r="A5" s="42"/>
      <c r="B5" s="42"/>
      <c r="C5" s="154"/>
      <c r="D5" s="154"/>
      <c r="E5" s="154"/>
      <c r="F5" s="155"/>
      <c r="G5" s="155"/>
      <c r="H5" s="155"/>
      <c r="I5" s="155"/>
      <c r="J5" s="155"/>
      <c r="K5" s="155"/>
    </row>
    <row r="6" spans="1:84" ht="50" customHeight="1" x14ac:dyDescent="0.35">
      <c r="A6" s="388" t="s">
        <v>154</v>
      </c>
      <c r="B6" s="389"/>
      <c r="C6" s="572" t="s">
        <v>241</v>
      </c>
      <c r="D6" s="573"/>
      <c r="E6" s="574"/>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520" t="s">
        <v>223</v>
      </c>
      <c r="B7" s="521"/>
      <c r="C7" s="570"/>
      <c r="D7" s="570"/>
      <c r="E7" s="571"/>
      <c r="F7" s="155"/>
      <c r="G7" s="155"/>
      <c r="H7" s="155"/>
      <c r="I7" s="155"/>
      <c r="J7" s="155"/>
      <c r="K7" s="155"/>
    </row>
    <row r="8" spans="1:84" ht="45.75" customHeight="1" x14ac:dyDescent="0.35">
      <c r="A8" s="43" t="s">
        <v>224</v>
      </c>
      <c r="B8" s="43" t="s">
        <v>225</v>
      </c>
      <c r="C8" s="44" t="s">
        <v>226</v>
      </c>
      <c r="D8" s="565" t="s">
        <v>227</v>
      </c>
      <c r="E8" s="566"/>
    </row>
    <row r="9" spans="1:84" ht="14.5" x14ac:dyDescent="0.35">
      <c r="A9" s="45"/>
      <c r="B9" s="162"/>
      <c r="C9" s="59"/>
      <c r="D9" s="575"/>
      <c r="E9" s="576"/>
    </row>
    <row r="10" spans="1:84" ht="14.5" x14ac:dyDescent="0.35">
      <c r="A10" s="45"/>
      <c r="B10" s="46"/>
      <c r="C10" s="60"/>
      <c r="D10" s="577"/>
      <c r="E10" s="578"/>
    </row>
    <row r="11" spans="1:84" ht="14.5" x14ac:dyDescent="0.35">
      <c r="A11" s="45"/>
      <c r="B11" s="46"/>
      <c r="C11" s="60"/>
      <c r="D11" s="577"/>
      <c r="E11" s="578"/>
    </row>
    <row r="12" spans="1:84" ht="14.5" x14ac:dyDescent="0.35">
      <c r="A12" s="47"/>
      <c r="B12" s="48"/>
      <c r="C12" s="60"/>
      <c r="D12" s="577"/>
      <c r="E12" s="578"/>
    </row>
    <row r="13" spans="1:84" ht="14.5" x14ac:dyDescent="0.35">
      <c r="A13" s="49"/>
      <c r="B13" s="48"/>
      <c r="C13" s="60"/>
      <c r="D13" s="577"/>
      <c r="E13" s="578"/>
    </row>
    <row r="14" spans="1:84" ht="14.5" x14ac:dyDescent="0.35">
      <c r="A14" s="49"/>
      <c r="B14" s="48"/>
      <c r="C14" s="61"/>
      <c r="D14" s="577"/>
      <c r="E14" s="578"/>
    </row>
    <row r="15" spans="1:84" ht="14.5" x14ac:dyDescent="0.35">
      <c r="A15" s="49"/>
      <c r="B15" s="48"/>
      <c r="C15" s="61"/>
      <c r="D15" s="577"/>
      <c r="E15" s="578"/>
    </row>
    <row r="16" spans="1:84" ht="14.5" x14ac:dyDescent="0.35">
      <c r="A16" s="50"/>
      <c r="B16" s="48"/>
      <c r="C16" s="60"/>
      <c r="D16" s="577"/>
      <c r="E16" s="578"/>
    </row>
    <row r="17" spans="1:5" ht="14.5" x14ac:dyDescent="0.35">
      <c r="A17" s="51"/>
      <c r="B17" s="52"/>
      <c r="C17" s="62"/>
      <c r="D17" s="577"/>
      <c r="E17" s="578"/>
    </row>
    <row r="18" spans="1:5" ht="14.5" x14ac:dyDescent="0.35">
      <c r="A18" s="51"/>
      <c r="B18" s="52"/>
      <c r="C18" s="62"/>
      <c r="D18" s="577"/>
      <c r="E18" s="578"/>
    </row>
    <row r="19" spans="1:5" ht="14.5" x14ac:dyDescent="0.35">
      <c r="A19" s="53"/>
      <c r="B19" s="54"/>
      <c r="C19" s="56"/>
      <c r="D19" s="577"/>
      <c r="E19" s="578"/>
    </row>
    <row r="20" spans="1:5" ht="14.5" x14ac:dyDescent="0.35">
      <c r="A20" s="55"/>
      <c r="B20" s="56"/>
      <c r="C20" s="56"/>
      <c r="D20" s="577"/>
      <c r="E20" s="578"/>
    </row>
    <row r="21" spans="1:5" ht="14.5" x14ac:dyDescent="0.35">
      <c r="A21" s="55"/>
      <c r="B21" s="56"/>
      <c r="C21" s="56"/>
      <c r="D21" s="577"/>
      <c r="E21" s="578"/>
    </row>
    <row r="22" spans="1:5" ht="14.5" x14ac:dyDescent="0.35">
      <c r="A22" s="55"/>
      <c r="B22" s="56"/>
      <c r="C22" s="56"/>
      <c r="D22" s="577"/>
      <c r="E22" s="578"/>
    </row>
    <row r="23" spans="1:5" ht="14.5" x14ac:dyDescent="0.35">
      <c r="A23" s="55"/>
      <c r="B23" s="56"/>
      <c r="C23" s="56"/>
      <c r="D23" s="577"/>
      <c r="E23" s="578"/>
    </row>
    <row r="24" spans="1:5" ht="14.5" x14ac:dyDescent="0.35">
      <c r="A24" s="55"/>
      <c r="B24" s="56"/>
      <c r="C24" s="56"/>
      <c r="D24" s="577"/>
      <c r="E24" s="578"/>
    </row>
    <row r="25" spans="1:5" ht="14.5" x14ac:dyDescent="0.35">
      <c r="A25" s="55"/>
      <c r="B25" s="56"/>
      <c r="C25" s="56"/>
      <c r="D25" s="577"/>
      <c r="E25" s="578"/>
    </row>
    <row r="26" spans="1:5" ht="14.5" x14ac:dyDescent="0.35">
      <c r="A26" s="55"/>
      <c r="B26" s="56"/>
      <c r="C26" s="56"/>
      <c r="D26" s="577"/>
      <c r="E26" s="578"/>
    </row>
    <row r="27" spans="1:5" ht="14.5" x14ac:dyDescent="0.35">
      <c r="A27" s="55"/>
      <c r="B27" s="56"/>
      <c r="C27" s="56"/>
      <c r="D27" s="577"/>
      <c r="E27" s="578"/>
    </row>
    <row r="28" spans="1:5" ht="14.5" x14ac:dyDescent="0.35">
      <c r="A28" s="55"/>
      <c r="B28" s="56"/>
      <c r="C28" s="56"/>
      <c r="D28" s="577"/>
      <c r="E28" s="578"/>
    </row>
    <row r="29" spans="1:5" ht="14.5" x14ac:dyDescent="0.35">
      <c r="A29" s="55"/>
      <c r="B29" s="56"/>
      <c r="C29" s="56"/>
      <c r="D29" s="577"/>
      <c r="E29" s="578"/>
    </row>
    <row r="30" spans="1:5" ht="14.5" x14ac:dyDescent="0.35">
      <c r="A30" s="55"/>
      <c r="B30" s="56"/>
      <c r="C30" s="56"/>
      <c r="D30" s="577"/>
      <c r="E30" s="578"/>
    </row>
    <row r="31" spans="1:5" ht="14.5" x14ac:dyDescent="0.35">
      <c r="A31" s="55"/>
      <c r="B31" s="56"/>
      <c r="C31" s="56"/>
      <c r="D31" s="577"/>
      <c r="E31" s="578"/>
    </row>
    <row r="32" spans="1:5" ht="14.5" x14ac:dyDescent="0.35">
      <c r="A32" s="55"/>
      <c r="B32" s="56"/>
      <c r="C32" s="56"/>
      <c r="D32" s="577"/>
      <c r="E32" s="578"/>
    </row>
    <row r="33" spans="1:5" ht="14.5" x14ac:dyDescent="0.35">
      <c r="A33" s="55"/>
      <c r="B33" s="56"/>
      <c r="C33" s="56"/>
      <c r="D33" s="577"/>
      <c r="E33" s="578"/>
    </row>
    <row r="34" spans="1:5" ht="14.5" x14ac:dyDescent="0.35">
      <c r="A34" s="55"/>
      <c r="B34" s="56"/>
      <c r="C34" s="56"/>
      <c r="D34" s="577"/>
      <c r="E34" s="578"/>
    </row>
    <row r="35" spans="1:5" ht="14.5" x14ac:dyDescent="0.35">
      <c r="A35" s="55"/>
      <c r="B35" s="56"/>
      <c r="C35" s="56"/>
      <c r="D35" s="577"/>
      <c r="E35" s="578"/>
    </row>
    <row r="36" spans="1:5" ht="14.5" x14ac:dyDescent="0.35">
      <c r="A36" s="57"/>
      <c r="B36" s="58"/>
      <c r="C36" s="58"/>
      <c r="D36" s="579"/>
      <c r="E36" s="580"/>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F81544CD-6F8B-4A33-9209-2E27579027AD}"/>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2026-05-19T22:26:51Z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