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1/SegumientoPA/"/>
    </mc:Choice>
  </mc:AlternateContent>
  <xr:revisionPtr revIDLastSave="0" documentId="8_{19F0EA3A-F234-4539-AA81-C951E1B3BF4B}" xr6:coauthVersionLast="47" xr6:coauthVersionMax="47" xr10:uidLastSave="{00000000-0000-0000-0000-000000000000}"/>
  <bookViews>
    <workbookView xWindow="-120" yWindow="-120" windowWidth="29040" windowHeight="15720" tabRatio="731" activeTab="6" xr2:uid="{00000000-000D-0000-FFFF-FFFF00000000}"/>
  </bookViews>
  <sheets>
    <sheet name="ACTIVIDAD_1" sheetId="20" r:id="rId1"/>
    <sheet name="ACTIVIDAD_2" sheetId="49" r:id="rId2"/>
    <sheet name="ACTIVIDAD_3" sheetId="50" r:id="rId3"/>
    <sheet name="META_PDD_1940" sheetId="38" r:id="rId4"/>
    <sheet name="PRODUCTO_MGA" sheetId="47" r:id="rId5"/>
    <sheet name="PMR" sheetId="46" r:id="rId6"/>
    <sheet name="CONTROL DE CAMBIOS" sheetId="40" r:id="rId7"/>
  </sheets>
  <definedNames>
    <definedName name="_xlnm._FilterDatabase" localSheetId="5" hidden="1">PMR!$A$12:$AX$14</definedName>
    <definedName name="_xlnm.Print_Area" localSheetId="0">ACTIVIDAD_1!$A$1:$O$31</definedName>
    <definedName name="_xlnm.Print_Area" localSheetId="3">META_PDD_1940!$A$6:$X$20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D25" i="50" l="1"/>
  <c r="N25" i="50" l="1"/>
  <c r="E25" i="50"/>
  <c r="N24" i="50"/>
  <c r="AW14" i="46" l="1"/>
  <c r="E116" i="50" l="1"/>
  <c r="C29" i="50"/>
  <c r="C29" i="49"/>
  <c r="C29" i="20"/>
  <c r="D29" i="20" l="1"/>
  <c r="E29" i="20" s="1"/>
  <c r="D29" i="50"/>
  <c r="E29" i="50" s="1"/>
  <c r="D29" i="49"/>
  <c r="E29" i="49" s="1"/>
  <c r="C26" i="50"/>
  <c r="C26" i="49"/>
  <c r="C25" i="49"/>
  <c r="C26" i="20"/>
  <c r="C25" i="20"/>
  <c r="D26" i="49" l="1"/>
  <c r="E26" i="49" s="1"/>
  <c r="D25" i="20"/>
  <c r="E25" i="20" s="1"/>
  <c r="D26" i="50"/>
  <c r="E26" i="50" s="1"/>
  <c r="D25" i="49"/>
  <c r="E25" i="49" s="1"/>
  <c r="D26" i="20"/>
  <c r="E26" i="20" s="1"/>
  <c r="AW15" i="46"/>
  <c r="AW16" i="46"/>
  <c r="AV16" i="46" l="1"/>
  <c r="AV15" i="46"/>
  <c r="AV14" i="46"/>
  <c r="C116" i="49"/>
  <c r="B116" i="49"/>
  <c r="G116" i="50" l="1"/>
  <c r="F116" i="50"/>
  <c r="D116" i="50"/>
  <c r="C116" i="50"/>
  <c r="B116" i="50"/>
  <c r="B34" i="50"/>
  <c r="N29" i="50"/>
  <c r="N28" i="50"/>
  <c r="N27" i="50"/>
  <c r="N26"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C28" authorId="1" shapeId="0" xr:uid="{C12DE49C-525B-49C6-89BA-6FEE1386E53B}">
      <text>
        <r>
          <rPr>
            <b/>
            <sz val="9"/>
            <color indexed="81"/>
            <rFont val="Tahoma"/>
            <family val="2"/>
          </rPr>
          <t>user:</t>
        </r>
        <r>
          <rPr>
            <sz val="9"/>
            <color indexed="81"/>
            <rFont val="Tahoma"/>
            <family val="2"/>
          </rPr>
          <t xml:space="preserve">
SCDPI-203-01416-25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10E7EA9E-5035-471D-A8A1-D12361D77DBE}">
      <text>
        <r>
          <rPr>
            <b/>
            <sz val="9"/>
            <color indexed="81"/>
            <rFont val="Tahoma"/>
            <family val="2"/>
          </rPr>
          <t>user:</t>
        </r>
        <r>
          <rPr>
            <sz val="9"/>
            <color indexed="81"/>
            <rFont val="Tahoma"/>
            <family val="2"/>
          </rPr>
          <t xml:space="preserve">
SCDPI-203-01416-25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7FF8BFD7-66C1-4CE9-959F-4B8A76D24864}">
      <text>
        <r>
          <rPr>
            <b/>
            <sz val="9"/>
            <color indexed="81"/>
            <rFont val="Tahoma"/>
            <family val="2"/>
          </rPr>
          <t>user:</t>
        </r>
        <r>
          <rPr>
            <sz val="9"/>
            <color indexed="81"/>
            <rFont val="Tahoma"/>
            <family val="2"/>
          </rPr>
          <t xml:space="preserve">
SCDPI-203-01416-25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<sst xmlns="http://schemas.openxmlformats.org/spreadsheetml/2006/main" count="1426" uniqueCount="317">
  <si>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</si>
  <si>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</si>
  <si>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</si>
  <si>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</si>
  <si>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</si>
  <si>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</si>
  <si>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</si>
  <si>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</si>
  <si>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</si>
  <si>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</si>
  <si>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</si>
  <si>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</si>
  <si>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</si>
  <si>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</si>
  <si>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</si>
  <si>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</si>
  <si>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</si>
  <si>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</si>
  <si>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</si>
  <si>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</si>
  <si>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</si>
  <si>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</si>
  <si>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</si>
  <si>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</si>
  <si>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</si>
  <si>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</si>
  <si>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</si>
  <si>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</si>
  <si>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</si>
  <si>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</si>
  <si>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</si>
  <si>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</si>
  <si>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</si>
  <si>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</si>
  <si>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</si>
  <si>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</si>
  <si>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</si>
  <si>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</si>
  <si>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</si>
  <si>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</si>
  <si>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</si>
  <si>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</si>
  <si>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</si>
  <si>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</si>
  <si>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</si>
  <si>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</si>
  <si>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</si>
  <si>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</si>
  <si>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</si>
  <si>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</si>
  <si>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</si>
  <si>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</si>
  <si>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</si>
  <si>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</si>
  <si>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</si>
  <si>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</si>
  <si>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</si>
  <si>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</si>
  <si>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</si>
  <si>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</si>
  <si>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</si>
  <si>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</si>
  <si>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</si>
  <si>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</si>
  <si>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</si>
  <si>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</si>
  <si>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</si>
  <si>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</si>
  <si>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</si>
  <si>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</si>
  <si>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</si>
  <si>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</si>
  <si>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</si>
  <si>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</si>
  <si>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</si>
  <si>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</si>
  <si>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</si>
  <si>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</si>
  <si>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</si>
  <si>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</si>
  <si>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</si>
  <si>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</si>
  <si>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</si>
  <si>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</si>
  <si>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</si>
  <si>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</si>
  <si>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</si>
  <si>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</si>
  <si>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</si>
  <si>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</si>
  <si>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</si>
  <si>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</si>
  <si>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</si>
  <si>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</si>
  <si>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</si>
  <si>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</si>
  <si>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</si>
  <si>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</si>
  <si>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</si>
  <si>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</si>
  <si>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</si>
  <si>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</si>
  <si>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</si>
  <si>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</si>
  <si>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</si>
  <si>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</si>
  <si>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</si>
  <si>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</si>
  <si>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</si>
  <si>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</si>
  <si>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</si>
  <si>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</si>
  <si>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</si>
  <si>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</si>
  <si>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</si>
  <si>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</si>
  <si>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</si>
  <si>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</si>
  <si>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</si>
  <si>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</si>
  <si>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</si>
  <si>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</si>
  <si>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</si>
  <si>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</si>
  <si>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</si>
  <si>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</si>
  <si>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</si>
  <si>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</si>
  <si>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</si>
  <si>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</si>
  <si>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</si>
  <si>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</si>
  <si>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</si>
  <si>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</si>
  <si>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</si>
  <si>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6 de 7</t>
  </si>
  <si>
    <t>Página 7 de 7</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</si>
  <si>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</si>
  <si>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</si>
  <si>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</si>
  <si>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</si>
  <si>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</si>
  <si>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</si>
  <si>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</si>
  <si>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</si>
  <si>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</si>
  <si>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</si>
  <si>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</si>
  <si>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</si>
  <si>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</si>
  <si>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</si>
  <si>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</si>
  <si>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</si>
  <si>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</si>
  <si>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</si>
  <si>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</si>
  <si>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</si>
  <si>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</si>
  <si>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</si>
  <si>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</si>
  <si>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</si>
  <si>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</si>
  <si>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</si>
  <si>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</si>
  <si>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</si>
  <si>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</si>
  <si>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</si>
  <si>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</si>
  <si>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</si>
  <si>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</si>
  <si>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</si>
  <si>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</si>
  <si>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</si>
  <si>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</si>
  <si>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</si>
  <si>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</si>
  <si>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</si>
  <si>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</si>
  <si>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</si>
  <si>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</si>
  <si>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</si>
  <si>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</si>
  <si>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</si>
  <si>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</si>
  <si>
    <t>Realizar el 100% de atenciones psicosociales (valoraciones iniciales, asesoría, seguimientos y cierres) a mujeres que realizan actividades sexuales pagadas.</t>
  </si>
  <si>
    <t xml:space="preserve">No se presentan retrasos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</si>
  <si>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</si>
  <si>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Para el mes de enero no se tenian programadas acciones de sistematización de los procesos de investigación y acción participativa para fortalecer el análisis situacional de las violaciones de derechos de las personas que realizan actividades sexuales pagadas</t>
  </si>
  <si>
    <t>Con el objetivo de sistematizar recorridos de observación, durante enero en los recorridos se continuó con la verficación e identificación de nuevos puntos y establecimientos ASP en los que se brindó la información de la SDMujer. Se sistematizó la información recopilada por las gestoras territoriales sobre cada un de los establecimientos, asi como de los reportes cualitativos que dan cuenta de las dinamicas de las zonas y localidades visitadas. Se realizaron 16 recorridos en dupla en las 17 localidades donde se han identificado que se realizan ASP: Barrios Unidos, Kennedy, Chapinero, Usaquén, Los Mártires, Suba, Antonio Nariño, Rafael Uribe Uribe, Ciudad Bolívar, Engativá, Bosa, La Candelaria, Santa Fe, Tunjuelito, Usme, Fontibón y Teusaquillo.</t>
  </si>
  <si>
    <t xml:space="preserve">Para la implementación del plan de trabajo de intervención con servicios Web - Cam, para el mes de enero se realizó reunión de planeación y articulación con lideres de estrategia para definir cronogramas e indicadores de acciones afirmativas a adelantar durante el año 2026.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</si>
  <si>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</si>
  <si>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</si>
  <si>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</si>
  <si>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el mes de enero con el objetivo de ampliar los servicios con enfoque diferencial para la atención a mujeres que ejercen actividades sexuales pagadas (ASP) en Bogotá, se avanzó así: 
1. Con el objetivo de realizar las atenciones psicosociales (valoraciones iniciales, asesoría, seguimientos y cierres) a mujeres que realizan actividades sexuales pagadas ASP, se realizaron un total de 119 atenciones psicosociales.
2.	Con el objetivo de realizar las atenciones jurídicas (valoraciones iniciales, asesoría, seguimientos y cierres) a mujeres que realizan actividades sexuales pagadas, se realizan un total de 195 atenciones jurídicas. 
3.	con el objetivo de realizar atenciones en Trabajo Social (valoraciones iniciales, asesoría, seguimientos y cierres) a mujeres que realizan actividades sexuales pagadas a través de la Estrategia Casa de Todas, se avanzó con la realización de un total de 237 atenciones.
4.	se realizaron 16 recorridos en dupla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5.	se realizó una (1) feria de servicios interinstitucional en la sede de Casa de Todas con la participación de 29 mujeres
6. Con el objetivo de tener un Portafolio mensual de servicios de apoyo a las mujeres en actividades sexuales pagadas ofertados en el punto físico de atención se realizaron cuatro articulaciones  con (i) Hogar Nuevo Porvenir, para realización de escuelas Amarte 2026; (ii) FUGA para definir acciones conjuntas 2026; (iii) El equipo de actividades sexuales pagadas de las Subredes Integrales de Salud, para participación en ferias de servicios; (iv) Con el componente Social y Cultural de la Mesa ZESAI, para la propuesta del plan de trabajo intersectorial, dirigido a mujeres que realizan ASP. Durante el mes de enero se mantuvo activa la entrega de prendas del ropero solidario de Casa de Todas. 
7. Adicionalmente Durante el mes de enero se mantuvo activa la entrega de prendas del ropero solidario de Casa de Todas.</t>
  </si>
  <si>
    <t>Atenciones  jurídicas brindadas a través de la Estrategia Casa de Todas, a mujeres que realizan actividades sexuales pagadas</t>
  </si>
  <si>
    <t xml:space="preserve">En el mes de enero  con el objetivo de realizar las atenciones jurídicas (valoraciones iniciales, asesoría, seguimientos y cierres) a mujeres en ASP a través de las diferentes modalidades de atención de la Estrategia Casa de Todas: sede física, móvil y telefónica, se realizan un total de 195  atenciones jurídicas </t>
  </si>
  <si>
    <t>En el mes de enero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119 atenciones</t>
  </si>
  <si>
    <t>En enero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237 atenciones</t>
  </si>
  <si>
    <t>https://secretariadistritald-my.sharepoint.com/:f:/g/personal/kforero_sdmujer_gov_co/IgBFRacr3UaARbvDYhZ-mxx2AZ2cvKbc7KRQrtY49kjcEsU?e=f0GfMc</t>
  </si>
  <si>
    <t>https://secretariadistritald-my.sharepoint.com/:f:/g/personal/kforero_sdmujer_gov_co/IgB0_xnU4RfAQZ-1tGZqTuopAfgawwHQnJwZtmFn251mJ14?e=Ari9P7</t>
  </si>
  <si>
    <t>https://secretariadistritald-my.sharepoint.com/:f:/g/personal/kforero_sdmujer_gov_co/IgCxPb4YHGEzRrpXAjbqPWsOAeG3icSEAi3q8faaCmqn3wI?e=l4vxxa</t>
  </si>
  <si>
    <t>https://secretariadistritald-my.sharepoint.com/:f:/g/personal/kforero_sdmujer_gov_co/IgDDFYflQ2S5TpPsMAsvXQgoAUS4xZU0bv7C46drpvXVhLc?e=X6sVvt</t>
  </si>
  <si>
    <t>https://secretariadistritald-my.sharepoint.com/:f:/g/personal/kforero_sdmujer_gov_co/IgCEqxSAL_hfSarRL99gvUWbAYqTIiDDNwoUU3X_HakZMtg?e=iBH7Pd</t>
  </si>
  <si>
    <t xml:space="preserve">Para el mes de enero no se tenian programadas acciones de plna de formación y cualificación de fncionarios </t>
  </si>
  <si>
    <t xml:space="preserve">Para el mes de nero no se tenían programadas acciones del plan de fortalecimiento de redes </t>
  </si>
  <si>
    <t>https://secretariadistritald-my.sharepoint.com/:f:/g/personal/kforero_sdmujer_gov_co/IgA7I4gWnsFhQpSrMUhoecfOAU7QjQdm94BiTj_Ec3N9E8k?e=IkMeGJ</t>
  </si>
  <si>
    <t>https://secretariadistritald-my.sharepoint.com/:f:/g/personal/kforero_sdmujer_gov_co/IgBoJvuJuXjoSoy9J8V_dWIDAaj3FezpU81RrnKeRtBGj8w?e=hIcQVu</t>
  </si>
  <si>
    <t>https://secretariadistritald-my.sharepoint.com/:f:/g/personal/kforero_sdmujer_gov_co/IgB0_xnU4RfAQZ-1tGZqTuopAfgawwHQnJwZtmFn251mJ14?e=kWcKSf</t>
  </si>
  <si>
    <r>
      <t xml:space="preserve">En el mes de Enero con el objetivo de realizar las atenciones psicosociales (valoraciones iniciales, asesoría, seguimientos y cierres) a mujeres que realizan actividades sexuales pagadas ASP a través de la Estrategia Casa de Todas: sede física y telefónica, se realizaron </t>
    </r>
    <r>
      <rPr>
        <b/>
        <sz val="12"/>
        <color theme="1"/>
        <rFont val="Arial"/>
        <family val="2"/>
      </rPr>
      <t>119  atenciones</t>
    </r>
    <r>
      <rPr>
        <sz val="12"/>
        <color theme="1"/>
        <rFont val="Arial"/>
        <family val="2"/>
      </rPr>
      <t xml:space="preserve"> en la sede física y de forma telefónica desagregadas así: 26 asesorías y 02 valoraciones iniciales, 72 seguimientos, y 19 cierres. El acompañamiento impulsó el bienestar emocional y el cuidado personal, generando espacios seguros para hablar sobre la salud mental, los derechos y la autonomía.</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</si>
  <si>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3"/>
        <color theme="1"/>
        <rFont val="Arial"/>
        <family val="2"/>
      </rPr>
      <t>195 atenciones</t>
    </r>
    <r>
      <rPr>
        <sz val="13"/>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</si>
  <si>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2"/>
        <color theme="1"/>
        <rFont val="Arial"/>
        <family val="2"/>
      </rPr>
      <t>195 atenciones</t>
    </r>
    <r>
      <rPr>
        <sz val="12"/>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</si>
  <si>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</si>
  <si>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r>
      <t xml:space="preserve">Con el objetivo de realizar atenciones en trabajo social  (valoraciones iniciales, asesoría, seguimientos y cierres) a mujeres que realizan actividades sexuales pagadas, en enero, en el área de Trabajo Social se realizaron </t>
    </r>
    <r>
      <rPr>
        <b/>
        <sz val="12"/>
        <color theme="1"/>
        <rFont val="Arial"/>
        <family val="2"/>
      </rPr>
      <t xml:space="preserve">237 atenciones </t>
    </r>
    <r>
      <rPr>
        <sz val="12"/>
        <color theme="1"/>
        <rFont val="Arial"/>
        <family val="2"/>
      </rPr>
      <t>en la sede física y de forma telefónica desagregadas así: 73 asesorías y 15 valoraciones iniciales, 100 seguimientos, y 49 cierres. Adiconalmente, a través de la atención se logra dar respuesta en las siguientes áreas:
*7 Portabilidad.                                                                                                                                                                     
* 9 Solicitud de encuesta socioeconómica SISBEN
* 2 Afiliaciones al sistema de salud
* 8 Activación servicios de SDIS, proyecto enlace emergencia social, bono de adulto mayor y jardines
* 11 Solicitud cupo Dirección Local de Educación.                                
* 14 Proceso educación flexible.
* 9 Formación para el trabajo (Miquelina y Scalabrini).
* 9 Salud sexual y reproductiva. 
* 5 Fondo Nacional del Ahorro. 
* 6 Empleabilidad. 
* 4  Anticoncepción * 1  Cedulación 12 Otros como barreras de acceso a salud, certificado de discapacidad, emprendimiento, albergue, citas medicas y especialidades, pqr acceso a servicios sociales.</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</si>
  <si>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t>
    </r>
    <r>
      <rPr>
        <b/>
        <sz val="12"/>
        <color theme="1"/>
        <rFont val="Arial"/>
        <family val="2"/>
      </rPr>
      <t>se realizaron 203 atenciones</t>
    </r>
    <r>
      <rPr>
        <sz val="12"/>
        <color theme="1"/>
        <rFont val="Arial"/>
        <family val="2"/>
      </rPr>
      <t>. Desagregadas así: 
•	07 atenciones en la unidad móvil que se ubicó en las localidades de Los Mártires, Barrios Unidos, Kennedy, desagregadas así: 02 asesorías, 05 seguimientos.
•	Y 196 atenciones en la sede física desagregadas así: 27 asesorías y 03 valoraciones iniciales, 152 seguimientos, y 14 cierres
En estas atenciones, se promovió el autocuidado y la conciencia de derechos en las mujeres, brindándoles herramientas prácticas ante desafíos del entorno, mediante el fortalecimiento de la autonomía y el bienestar emocional.</t>
    </r>
  </si>
  <si>
    <t>En el mes de Febrero con el fin de Sistematizar los procesos de investigación y acción participativa para fortalecer el análisis situacional de las violaciones de derechos de las personas que realizan actividades sexuales pagadas, se realizó planeación y programación de actividades a implementar en el año 2026</t>
  </si>
  <si>
    <r>
      <t xml:space="preserve">En el mes de febrero con el objetivo de Implementar y posicionar la Unidad Móvil ¨Casa de Todas¨ como un servicio integral a través de los servicios psicosociales, jurídicos y de trabajo social. Se realizaron las siguientes acciones: 
•	Se realizaron </t>
    </r>
    <r>
      <rPr>
        <b/>
        <sz val="12"/>
        <color theme="1"/>
        <rFont val="Arial"/>
        <family val="2"/>
      </rPr>
      <t xml:space="preserve">23 recorridos en dupla </t>
    </r>
    <r>
      <rPr>
        <sz val="12"/>
        <color theme="1"/>
        <rFont val="Arial"/>
        <family val="2"/>
      </rPr>
      <t>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tres fueron de identificación de nuevos zonas en las localidades de Engativá, Fontibón, Kennedy ,Chapinero y Teusaquillo. 
•	Se realizaron</t>
    </r>
    <r>
      <rPr>
        <b/>
        <sz val="12"/>
        <color theme="1"/>
        <rFont val="Arial"/>
        <family val="2"/>
      </rPr>
      <t xml:space="preserve"> 2 ferias de servicios interinstitucionales </t>
    </r>
    <r>
      <rPr>
        <sz val="12"/>
        <color theme="1"/>
        <rFont val="Arial"/>
        <family val="2"/>
      </rPr>
      <t xml:space="preserve">dirigidas a mujeres que realizan actividades sexuales pagadas: (i) Castillo de las Artes: 18/02/2026, con la asistencia de 15 mujeres. (ii) Casa de Todas: 19/02/2026, en donde participaron 18 mujeres.
•	Se realizaron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los siguientes puntos: (i)Casa Santa Isabel de Hungría Localidad Barrios Unidos: 4 sesiones. Asistieron 9 mujeres. (ii) Castillo de las Artes Localidad Los Mártires: 3 jornadas. Asistió 1 mujer. (iii)Fundación Procrear: 1 jornada. Asistieron 12 mujeres y además de los servicios mencionados, se contó con la socialización de tips para el cuidado emocional, en el marco del derecho a la salud plena de las mujeres (iv) Avenida Primero de Mayo Localidad Kennedy: 1 jornada: Asistieron 5 mujeres.</t>
    </r>
  </si>
  <si>
    <t>En el mes de febrero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y proyección de reportes cualitativos que dan cuenta de las dinámicas territoriales, durante los 23 recorridos territoriales en dupla realizados en las 18 localidades donde se han identificado que se realizan ASP.</t>
  </si>
  <si>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atenciones en la sede física y de forma telefónica</t>
    </r>
    <r>
      <rPr>
        <sz val="12"/>
        <color theme="1"/>
        <rFont val="Arial"/>
        <family val="2"/>
      </rPr>
      <t xml:space="preserve">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</si>
  <si>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t>
    </r>
    <r>
      <rPr>
        <sz val="12"/>
        <color theme="1"/>
        <rFont val="Arial"/>
        <family val="2"/>
      </rPr>
      <t xml:space="preserve">s en la sede física y de forma telefónica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</si>
  <si>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344 atenciones jurídicas</t>
    </r>
    <r>
      <rPr>
        <sz val="12"/>
        <color theme="1"/>
        <rFont val="Arial"/>
        <family val="2"/>
      </rPr>
      <t xml:space="preserve"> así:  
•	Se realizan 4 atenciones en la unidad móvil de manera presencial en las localidades de Los Mártires, Barrios Unidos y Kennedy, desagregadas así: 02 asesorías, 02 seguimientos. 
•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t>
    </r>
  </si>
  <si>
    <r>
      <t xml:space="preserve">Con el objetivo de Implementar el Plan de formación y cualificación de equipos técnicos que realizan atenciones a mujeres que realizan actividades sexuales pagadas, en el mes de febrero, se avanzo con: 
1.	</t>
    </r>
    <r>
      <rPr>
        <b/>
        <sz val="12"/>
        <color theme="1"/>
        <rFont val="Arial"/>
        <family val="2"/>
      </rPr>
      <t>Cualificación y fortalecimiento de conocimiento del equipo profesional que prestan sus servicios para la atención en la estrategia Casa de Todas: se realizaron 02 espacios de capacitación (19 contratistas en cada espacio):</t>
    </r>
    <r>
      <rPr>
        <sz val="12"/>
        <color theme="1"/>
        <rFont val="Arial"/>
        <family val="2"/>
      </rPr>
      <t xml:space="preserve"> (i) Socialización Rutas Dignidad una herramienta para la atención a población migrante LGBTIQ+ con 19 contratistas. (ii) Seguimiento mensual de la unidad móvil con el Equipo de contratistas de Casa de Todas, aprendizajes y acciones de mejora, y cualificación sobre atención a la ciudadanía.19 contratistas. 
2.	</t>
    </r>
    <r>
      <rPr>
        <b/>
        <sz val="12"/>
        <color theme="1"/>
        <rFont val="Arial"/>
        <family val="2"/>
      </rPr>
      <t>Bridar herramientas a equipos técnicos y de profesionales de sectores público y privado que hacen atenciones a mujeres que realizan ASP: Se realizaron 6 espacios de capacitación con:</t>
    </r>
    <r>
      <rPr>
        <sz val="12"/>
        <color theme="1"/>
        <rFont val="Arial"/>
        <family val="2"/>
      </rPr>
      <t xml:space="preserve"> 
•	Tres (03) Jornadas de capacitación y sensibilización dirigida a 82 uniformados miembros de la Policía Metropolitana de Bogotá.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realizan Actividades Sexuales Pagadas (ASP).
•	Dos (2) jornadas de Transversalización de enfoque diferencial y actividades sexuales pagadas ASP a 20 docentes y 12 estudiantes del Colegio Panamericano.
•	Una (1) Transversalización frente a la Estrategia Casa de Todas, las actividades sexuales pagadas y las mujeres que las realizan, para comprender las dinámicas de la población, socializar la PPASP y ofrecer lineamientos para su atención integral y diferenciada con una profesional del Centro Intégrate.</t>
    </r>
  </si>
  <si>
    <t xml:space="preserve">Con el objetivo de Implementar plan de trabajo para el acompañamiento a mujeres en ASP en Web Cam, durante el mes de febrero, se realizó visita a dos estudios Web Cam, Referenciados en la base de datos en construcción, con el objetivo de gestionar la programación de espacios de acciones afirmativas. </t>
  </si>
  <si>
    <t>Reprogramación presupuestal actividades 1, 2 y 3.</t>
  </si>
  <si>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ASP.Adicionalmente Durante el mes de enero se mantuvo activa la entrega de prendas del ropero solidario de Casa de Todas.</t>
    </r>
  </si>
  <si>
    <r>
      <t xml:space="preserve">Con el objetivo de implementar el plan de ¨Fortalecimiento de Redes ¨ para mujeres que realizan actividades sexuales pagadas ASP, durante el mes de febrero se realizó </t>
    </r>
    <r>
      <rPr>
        <b/>
        <sz val="13"/>
        <color theme="1"/>
        <rFont val="Arial"/>
        <family val="2"/>
      </rPr>
      <t>un  taller: Redes de apoyo social -</t>
    </r>
    <r>
      <rPr>
        <sz val="13"/>
        <color theme="1"/>
        <rFont val="Arial"/>
        <family val="2"/>
      </rPr>
      <t xml:space="preserve"> Tipologías de redes primaria: Familia, Secundarias: Grupos, Terciarias: Instituciones. Se desarrollo en instalaciones de Casa de Todas con la participación de 10 mujeres.</t>
    </r>
  </si>
  <si>
    <r>
      <t xml:space="preserve">En el mes de febrero con el objetivo de Realizar el Portafolio mensual de servicios de apoyo a las mujeres en actividades sexuales pagadas, se ofertaron y desarrollaron las siguientes actividades:
</t>
    </r>
    <r>
      <rPr>
        <b/>
        <sz val="13"/>
        <color theme="1"/>
        <rFont val="Arial"/>
        <family val="2"/>
      </rPr>
      <t xml:space="preserve">ARTICULACIONES Dos espacios </t>
    </r>
    <r>
      <rPr>
        <sz val="13"/>
        <color theme="1"/>
        <rFont val="Arial"/>
        <family val="2"/>
      </rPr>
      <t xml:space="preserve">de articulación 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
    </r>
    <r>
      <rPr>
        <b/>
        <sz val="13"/>
        <color theme="1"/>
        <rFont val="Arial"/>
        <family val="2"/>
      </rPr>
      <t>TALLERES</t>
    </r>
    <r>
      <rPr>
        <sz val="13"/>
        <color theme="1"/>
        <rFont val="Arial"/>
        <family val="2"/>
      </rPr>
      <t xml:space="preserve"> </t>
    </r>
    <r>
      <rPr>
        <b/>
        <sz val="13"/>
        <color theme="1"/>
        <rFont val="Arial"/>
        <family val="2"/>
      </rPr>
      <t xml:space="preserve">Dos talleres </t>
    </r>
    <r>
      <rPr>
        <sz val="13"/>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t>
    </r>
    <r>
      <rPr>
        <b/>
        <sz val="13"/>
        <color theme="1"/>
        <rFont val="Arial"/>
        <family val="2"/>
      </rPr>
      <t>ACTIVIDADES</t>
    </r>
    <r>
      <rPr>
        <sz val="13"/>
        <color theme="1"/>
        <rFont val="Arial"/>
        <family val="2"/>
      </rPr>
      <t xml:space="preserve"> Adicionalmente se realizaron </t>
    </r>
    <r>
      <rPr>
        <b/>
        <sz val="13"/>
        <color theme="1"/>
        <rFont val="Arial"/>
        <family val="2"/>
      </rPr>
      <t>dos  jornadas de actividad física</t>
    </r>
    <r>
      <rPr>
        <sz val="13"/>
        <color theme="1"/>
        <rFont val="Arial"/>
        <family val="2"/>
      </rPr>
      <t xml:space="preserve"> en la Sede de Casa de Todas (i)  11/02 con 8 mujeres  (ii)  26/02  con 5 mujeres y </t>
    </r>
    <r>
      <rPr>
        <b/>
        <sz val="13"/>
        <color theme="1"/>
        <rFont val="Arial"/>
        <family val="2"/>
      </rPr>
      <t>una  Sesión de Yoga</t>
    </r>
    <r>
      <rPr>
        <sz val="13"/>
        <color theme="1"/>
        <rFont val="Arial"/>
        <family val="2"/>
      </rPr>
      <t xml:space="preserve"> (25/02) con 8 mujeres. </t>
    </r>
  </si>
  <si>
    <r>
      <t xml:space="preserve">Con el objetivo de tener un Portafolio mensual de servicios de apoyo a las mujeres en actividades sexuales pagadas ofertados en el punto físico de atención  Durante enero se realizaron </t>
    </r>
    <r>
      <rPr>
        <b/>
        <sz val="12"/>
        <color theme="1"/>
        <rFont val="Arial"/>
        <family val="2"/>
      </rPr>
      <t xml:space="preserve">cuatro articulaciones </t>
    </r>
    <r>
      <rPr>
        <sz val="12"/>
        <color theme="1"/>
        <rFont val="Arial"/>
        <family val="2"/>
      </rPr>
      <t xml:space="preserve">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</si>
  <si>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t>En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7 atenciones en la unidad móvil de forma presencial en las localidades focalizadas y adicionalmente se realizaron 196 atenciones psicosociales en la sede física y de forma telefónica. 
2.	Con el objetivo de realizar las atenciones jurídicas (valoraciones iniciales, asesoría, seguimientos y cierres) a mujeres que realizan actividades sexuales pagadas, se realizan un total de 344 atenciones jurídicas discriminadas así: En el área jurídica se realizan 4 atenciones en la Unidad Móvil de manera presencial en las diferentes localidades focalizadas y adicionalmente, se realizan 340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407 atenciones, realizadas así: Se realizaron 5 atenciones en la unidad móvil de manera presencial en las localidades focalizadas y se realizaron 402 atenciones en la sede física y de forma telefónica. 
4.	Con el objetivo de Implementar y posicionar la Unidad Móvil ¨Casa de Todas¨(i) Se realizaron 23 recorridos en dupla en las 18 localidades donde se han identificado que se realizan ASP. (ii) 2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dos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t>
  </si>
  <si>
    <t xml:space="preserve">En el mes de febrero con el objetivo de realizar las atenciones jurídicas (valoraciones iniciales, asesoría, seguimientos y cierres) a mujeres en ASP a través de las diferentes modalidades de atención de la Estrategia Casa de Todas: sede física, móvil y telefónica, se realizan un total de 344  atenciones jurídicas </t>
  </si>
  <si>
    <t>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t>
  </si>
  <si>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407 atenciones</t>
  </si>
  <si>
    <t>https://secretariadistritald-my.sharepoint.com/:f:/g/personal/kforero_sdmujer_gov_co/IgDn97SRaix3SoDqb5_drmLbAcNKPUchjXOSxBf1I3STMg4?e=sHy18t</t>
  </si>
  <si>
    <t>https://secretariadistritald-my.sharepoint.com/:f:/g/personal/kforero_sdmujer_gov_co/IgCm3ibQk6VdQpi6ZST2Hf6dAQvoZoP-rdVDooBJhObKtAA?e=oupVel</t>
  </si>
  <si>
    <t>https://secretariadistritald-my.sharepoint.com/:f:/g/personal/kforero_sdmujer_gov_co/IgDhrv5o9AwQTo5wey2SYSWNAayRPWqqsrwU4JJOSGmgduo?e=NrMZhI</t>
  </si>
  <si>
    <t>https://secretariadistritald-my.sharepoint.com/:f:/g/personal/kforero_sdmujer_gov_co/IgC_mShhEAVZTri502oq0YZTAeNcg8iMtX421KLRC6otYio?e=RoSMMM</t>
  </si>
  <si>
    <t>https://secretariadistritald-my.sharepoint.com/:f:/g/personal/kforero_sdmujer_gov_co/IgC5VOZ10fZgSJ3UYfiMac16AZdziU7mp2bdeJj0kOVR1p4?e=NTWepb</t>
  </si>
  <si>
    <t>https://secretariadistritald-my.sharepoint.com/:f:/g/personal/kforero_sdmujer_gov_co/IgAeZnYOvn9bSbMFj8gYwFHWAbu7PQLAhhtTxwRteZc_rL8?e=GUAW1c</t>
  </si>
  <si>
    <t>https://secretariadistritald-my.sharepoint.com/:f:/g/personal/kforero_sdmujer_gov_co/IgDAtA20lhPdSZrvb25U0k5xAYe55suY8Vr4vsMcTAi29BA?e=Dcqy7Z</t>
  </si>
  <si>
    <t>https://secretariadistritald-my.sharepoint.com/:f:/g/personal/kforero_sdmujer_gov_co/IgBeezMbO6FhRoxZ4MXbAC5EAUNQwKMq8vCFxMo-e0J2eD8?e=zDEii6</t>
  </si>
  <si>
    <t>https://secretariadistritald-my.sharepoint.com/:f:/g/personal/kforero_sdmujer_gov_co/IgBkXuKPDAZIRpl_yXEUclcBAbVmVRKokQrP31cDFPK_D4g?e=OxTqfR</t>
  </si>
  <si>
    <t>https://secretariadistritald-my.sharepoint.com/:f:/g/personal/kforero_sdmujer_gov_co/IgAQZMAO48pERK1G321UziVXAa1U2lfng3Oc62i2pwKCs6s?e=6sgNWo</t>
  </si>
  <si>
    <t>https://secretariadistritald-my.sharepoint.com/:f:/g/personal/kforero_sdmujer_gov_co/IgAhUaCtKfqpRrO1kaByFUNFARUC246aggaMHtPs3e7X9nE?e=PXATBW</t>
  </si>
  <si>
    <t>La Dirección de Enfoque Diferencial, solicita realizar re programación presupuestal en las actividades del proyecto de inversión "8221- Ampliación de los  servicios con enfoque diferencial para la atención a mujeres que ejercen actividades sexuales pagadas (ASP) en Bogotá D.C", teniendo en cuenta las variaciones  a nivel de cada una de las actividades con base en los traslados presupuestales solicitado por el proyecto de inversión 8221</t>
  </si>
  <si>
    <r>
      <t xml:space="preserve">En el periodo acumulado de enero a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t>
    </r>
    <r>
      <rPr>
        <b/>
        <sz val="11"/>
        <color theme="1"/>
        <rFont val="Arial"/>
        <family val="2"/>
      </rPr>
      <t>atenciones psicosociales</t>
    </r>
    <r>
      <rPr>
        <sz val="11"/>
        <color theme="1"/>
        <rFont val="Arial"/>
        <family val="2"/>
      </rPr>
      <t xml:space="preserve">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322</t>
    </r>
    <r>
      <rPr>
        <sz val="11"/>
        <color theme="1"/>
        <rFont val="Arial"/>
        <family val="2"/>
      </rPr>
      <t xml:space="preserve"> atenciones psicosociales discriminadas así: 7 atenciones en la unidad móvil de forma presencial en las localidades focalizadas y adicionalmente se realizaron 315 atenciones psicosociales en la sede física y de forma telefónica. 
2.	Con el objetivo de realizar las </t>
    </r>
    <r>
      <rPr>
        <b/>
        <sz val="11"/>
        <color theme="1"/>
        <rFont val="Arial"/>
        <family val="2"/>
      </rPr>
      <t>atenciones jurídicas</t>
    </r>
    <r>
      <rPr>
        <sz val="11"/>
        <color theme="1"/>
        <rFont val="Arial"/>
        <family val="2"/>
      </rPr>
      <t xml:space="preserve"> (valoraciones iniciales, asesoría, seguimientos y cierres) a mujeres que realizan actividades sexuales pagadas, se realizan un total de </t>
    </r>
    <r>
      <rPr>
        <b/>
        <sz val="11"/>
        <color theme="1"/>
        <rFont val="Arial"/>
        <family val="2"/>
      </rPr>
      <t>539</t>
    </r>
    <r>
      <rPr>
        <sz val="11"/>
        <color theme="1"/>
        <rFont val="Arial"/>
        <family val="2"/>
      </rPr>
      <t xml:space="preserve"> atenciones jurídicas discriminadas así: En el área jurídica se realizan 4 atenciones en la Unidad Móvil de manera presencial en las diferentes localidades focalizadas y adicionalmente, se realizan 535 atenciones en la sede física y de forma telefónica.
3.	con el objetivo de realizar atenciones en </t>
    </r>
    <r>
      <rPr>
        <b/>
        <sz val="11"/>
        <color theme="1"/>
        <rFont val="Arial"/>
        <family val="2"/>
      </rPr>
      <t xml:space="preserve">Trabajo Social </t>
    </r>
    <r>
      <rPr>
        <sz val="11"/>
        <color theme="1"/>
        <rFont val="Arial"/>
        <family val="2"/>
      </rPr>
      <t xml:space="preserve">(valoraciones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644</t>
    </r>
    <r>
      <rPr>
        <sz val="11"/>
        <color theme="1"/>
        <rFont val="Arial"/>
        <family val="2"/>
      </rPr>
      <t xml:space="preserve"> atenciones, realizadas así: Se realizaron 5 atenciones en la unidad móvil de manera presencial en las localidades focalizadas y se realizaron 639 atenciones en la sede física y de forma telefónica. 
4.	Con el objetivo de Implementar y posicionar la Unidad Móvil ¨Casa de Todas¨(i) Se realizaron 39 recorridos en dupla en las 18 localidades donde se han identificado que se realizan ASP. (ii) 3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seis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 Finalmente, se mantuvo activa la entrega de prendas del ropero solidario de Casa de Todas.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</si>
  <si>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344 atenciones </t>
    </r>
    <r>
      <rPr>
        <sz val="13"/>
        <color theme="1"/>
        <rFont val="Arial"/>
        <family val="2"/>
      </rPr>
      <t>así: 
1.En el área jurídica se realizan 04 atenciones en la unidad móvil que se ubicó en las localidades de Los Mártires, Barrios Unidos y Kennedy, desagregadas así: 02 asesorías, 02 seguimientos.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
2.</t>
    </r>
    <r>
      <rPr>
        <b/>
        <sz val="13"/>
        <color theme="1"/>
        <rFont val="Arial"/>
        <family val="2"/>
      </rPr>
      <t xml:space="preserve">Cualificación y fortalecimiento de conocimiento del equipo profesional que presta sus servicios para la atención en la estrategia Casa de Todas: se realizaron 02 espacios de capacitación </t>
    </r>
    <r>
      <rPr>
        <sz val="13"/>
        <color theme="1"/>
        <rFont val="Arial"/>
        <family val="2"/>
      </rPr>
      <t xml:space="preserve">(19 contratistas en cada espacio): (i) Socialización Rutas Dignidad una herramienta para la atención a población migrante LGBTIQ+ (ii) Seguimiento mensual de la unidad móvil, aprendizajes y acciones de mejora, y cualificación sobre atención a la ciudadanía. 
3. </t>
    </r>
    <r>
      <rPr>
        <b/>
        <sz val="13"/>
        <color theme="1"/>
        <rFont val="Arial"/>
        <family val="2"/>
      </rPr>
      <t>Bridar herramientas a equipos técnicos y de profesionales de sectores público y privado que hacen atenciones a mujeres que realizan ASP: Se realizaron 6 Jornadas de capacitación</t>
    </r>
    <r>
      <rPr>
        <sz val="13"/>
        <color theme="1"/>
        <rFont val="Arial"/>
        <family val="2"/>
      </rPr>
      <t xml:space="preserve"> 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</si>
  <si>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203 atenciones psicosociales</t>
    </r>
    <r>
      <rPr>
        <sz val="12"/>
        <color theme="1"/>
        <rFont val="Arial"/>
        <family val="2"/>
      </rPr>
      <t xml:space="preserve">, así: 07 atenciones en la unidad móvil que se ubicó en las localidades de Los Mártires, Barrios Unidos, Kennedy, desagregadas así: 02 asesorías, 05 seguimientos, adicionalmente se realizaron 196 atenciones en la sede física desagregadas así: 27 asesorías y 03 valoraciones iniciales, 152 seguimientos, y 14 cierres. Mediante el fortalecimiento de la autonomía y el bienestar emocional, se promovió el autocuidado y la conciencia de derechos en las mujeres, brindándoles herramientas prácticas ante desafíos del entorno.
•	Con el objetivo de Implementar y posicionar la Unidad Móvil ¨Casa de Todas¨(i) Se realizaron </t>
    </r>
    <r>
      <rPr>
        <b/>
        <sz val="12"/>
        <color theme="1"/>
        <rFont val="Arial"/>
        <family val="2"/>
      </rPr>
      <t xml:space="preserve">23 recorridos en dupla </t>
    </r>
    <r>
      <rPr>
        <sz val="12"/>
        <color theme="1"/>
        <rFont val="Arial"/>
        <family val="2"/>
      </rPr>
      <t xml:space="preserve">en las 18 localidades donde se han identificado que se realizan ASP. (ii) </t>
    </r>
    <r>
      <rPr>
        <b/>
        <sz val="12"/>
        <color theme="1"/>
        <rFont val="Arial"/>
        <family val="2"/>
      </rPr>
      <t>2 ferias de servicios interinstitucionales</t>
    </r>
    <r>
      <rPr>
        <sz val="12"/>
        <color theme="1"/>
        <rFont val="Arial"/>
        <family val="2"/>
      </rPr>
      <t xml:space="preserve"> dirigidas a 33 mujeres que realizan actividades sexuales pagadas. (iii)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(i)Casa Santa Isabel de Hungría Localidad Barrios Unidos: 4 sesiones. Asistieron 9 mujeres. (ii) Castillo de las Artes Localidad Los Mártires: 3 jornadas. Asistió 1 mujer. (iii)Fundación Procrear: 1 jornada. Asistieron 12 mujeres (iv) Avenida Primero de Mayo Localidad Kennedy: 1 jornada: Asistieron 5 mujeres.</t>
    </r>
  </si>
  <si>
    <r>
      <t xml:space="preserve">En el mes de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
    </r>
    <r>
      <rPr>
        <b/>
        <sz val="13"/>
        <color theme="1"/>
        <rFont val="Arial"/>
        <family val="2"/>
      </rPr>
      <t>total de 407 atenciones en trabajo social</t>
    </r>
    <r>
      <rPr>
        <sz val="13"/>
        <color theme="1"/>
        <rFont val="Arial"/>
        <family val="2"/>
      </rPr>
      <t>, realizadas así: 
•Se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a través de la atención se logra dar respuesta en las siguientes áreas:
* 5 Portabilidad.                                                                                       
* 3 Salud traslado municipio                                                                               
* 18 Solicitud de encuesta socioeconómica SISBEN
* 6 Afiliaciones al sistema de salud
* 9 Activación servicios de SDIS, proyecto enlace emergencia social, bono de adulto mayor y jardines
* 6 Solicitud cupo Dirección Local de Educación.                                
* 16 Proceso educación flexible.
* 23 Formación para el trabajo (Miquelina y Scalabrini).
* 9 Salud sexual y reproductiva. 
* 12 Fondo Nacional del Ahorro. 
* 4 Empleabilidad. 
* 7  Anticoncepción.
* 1 IVE 
* 1  Cedulación 
* 1 Ruta victimas  
* 19 Otros como barreras de acceso a salud, certificado de discapacidad, emprendimiento, albergue, citas médicas y especialidades, pqr acceso a servicios sociales.</t>
    </r>
  </si>
  <si>
    <r>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t>
    </r>
    <r>
      <rPr>
        <b/>
        <sz val="12"/>
        <color theme="1"/>
        <rFont val="Arial"/>
        <family val="2"/>
      </rPr>
      <t xml:space="preserve">otal de 407 atenciones en trabajo social, realizadas así: </t>
    </r>
    <r>
      <rPr>
        <sz val="12"/>
        <color theme="1"/>
        <rFont val="Arial"/>
        <family val="2"/>
      </rPr>
      <t xml:space="preserve">•Se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 xml:space="preserve">Dos espacios de articulación </t>
    </r>
    <r>
      <rPr>
        <sz val="12"/>
        <color theme="1"/>
        <rFont val="Arial"/>
        <family val="2"/>
      </rPr>
      <t xml:space="preserve">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TALLERES </t>
    </r>
    <r>
      <rPr>
        <b/>
        <sz val="12"/>
        <color theme="1"/>
        <rFont val="Arial"/>
        <family val="2"/>
      </rPr>
      <t>Dos talleres</t>
    </r>
    <r>
      <rPr>
        <sz val="12"/>
        <color theme="1"/>
        <rFont val="Arial"/>
        <family val="2"/>
      </rPr>
      <t xml:space="preserve"> 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dos  jornadas de actividad física</t>
    </r>
    <r>
      <rPr>
        <sz val="12"/>
        <color theme="1"/>
        <rFont val="Arial"/>
        <family val="2"/>
      </rPr>
      <t xml:space="preserve"> en la Sede de Casa de Todas (i)  11/02 con 8 mujeres  (ii)  26/02  con 5 mujeres y </t>
    </r>
    <r>
      <rPr>
        <b/>
        <sz val="12"/>
        <color theme="1"/>
        <rFont val="Arial"/>
        <family val="2"/>
      </rPr>
      <t>una  Sesión de Yoga</t>
    </r>
    <r>
      <rPr>
        <sz val="12"/>
        <color theme="1"/>
        <rFont val="Arial"/>
        <family val="2"/>
      </rPr>
      <t xml:space="preserve"> (25/02) con 8 mujeres.</t>
    </r>
  </si>
  <si>
    <r>
      <t xml:space="preserve">En el periodo acumulado de enero a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322 atenciones psicosociales</t>
    </r>
    <r>
      <rPr>
        <sz val="12"/>
        <color theme="1"/>
        <rFont val="Arial"/>
        <family val="2"/>
      </rPr>
      <t xml:space="preserve">, así: 7 atenciones en la unidad móvil de forma presencial, desagregados en 2 asesorías y 5 seguimientos. Adicionalmente, se realizaron 315 atenciones en la sede física y de forma telefónica, desagregados así: 53 asesorías, 5 valoraciones iniciales, 224 seguimientos, 33 cierres.
•	</t>
    </r>
    <r>
      <rPr>
        <b/>
        <sz val="12"/>
        <color theme="1"/>
        <rFont val="Arial"/>
        <family val="2"/>
      </rPr>
      <t>3 ferias de servicios interinstitucionale</t>
    </r>
    <r>
      <rPr>
        <sz val="12"/>
        <color theme="1"/>
        <rFont val="Arial"/>
        <family val="2"/>
      </rPr>
      <t xml:space="preserve">s dirigidas a 62 mujeres que realizan actividades sexuales pagadas.
•	</t>
    </r>
    <r>
      <rPr>
        <b/>
        <sz val="12"/>
        <color theme="1"/>
        <rFont val="Arial"/>
        <family val="2"/>
      </rPr>
      <t xml:space="preserve">9 jornadas de atención itinerante </t>
    </r>
    <r>
      <rPr>
        <sz val="12"/>
        <color theme="1"/>
        <rFont val="Arial"/>
        <family val="2"/>
      </rPr>
      <t xml:space="preserve">en las áreas psicosocial, socio jurídica y de trabajo social, dirigidas a 27 mujeres que realizan ASP
•	</t>
    </r>
    <r>
      <rPr>
        <b/>
        <sz val="12"/>
        <color theme="1"/>
        <rFont val="Arial"/>
        <family val="2"/>
      </rPr>
      <t xml:space="preserve">Se realizaron 39 recorridos en dupla </t>
    </r>
    <r>
      <rPr>
        <sz val="12"/>
        <color theme="1"/>
        <rFont val="Arial"/>
        <family val="2"/>
      </rPr>
      <t>en las 18 localidades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t>
    </r>
  </si>
  <si>
    <r>
      <t xml:space="preserve">En el periodo acumulado de enero a febrero,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t>
    </r>
    <r>
      <rPr>
        <b/>
        <sz val="12"/>
        <color theme="1"/>
        <rFont val="Arial"/>
        <family val="2"/>
      </rPr>
      <t xml:space="preserve">un total de 644 atenciones en trabajo social, </t>
    </r>
    <r>
      <rPr>
        <sz val="12"/>
        <color theme="1"/>
        <rFont val="Arial"/>
        <family val="2"/>
      </rPr>
      <t>así: 5 atenciones en la unidad móvil de forma presencial, desagregados en 2 asesorías, 1 valoración inicial y 2 seguimientos. Adicionalmente, se realizaron 639 atenciones en la sede física y de forma telefónica, desagregados así: 179 asesorías, 54 valoraciones iniciales, 278 seguimientos, 128 cierres</t>
    </r>
    <r>
      <rPr>
        <b/>
        <sz val="12"/>
        <color theme="1"/>
        <rFont val="Arial"/>
        <family val="2"/>
      </rPr>
      <t>.</t>
    </r>
    <r>
      <rPr>
        <sz val="12"/>
        <color theme="1"/>
        <rFont val="Arial"/>
        <family val="2"/>
      </rPr>
      <t xml:space="preserve">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Seis espacios de articulación</t>
    </r>
    <r>
      <rPr>
        <sz val="12"/>
        <color theme="1"/>
        <rFont val="Arial"/>
        <family val="2"/>
      </rPr>
      <t xml:space="preserve"> con entidades que fortalecerán, acompañarán y darán continuidad el plan de trabajo de la estrategia.  
TALLERES </t>
    </r>
    <r>
      <rPr>
        <b/>
        <sz val="12"/>
        <color theme="1"/>
        <rFont val="Arial"/>
        <family val="2"/>
      </rPr>
      <t xml:space="preserve">Dos talleres </t>
    </r>
    <r>
      <rPr>
        <sz val="12"/>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 xml:space="preserve">dos  jornadas de actividad física </t>
    </r>
    <r>
      <rPr>
        <sz val="12"/>
        <color theme="1"/>
        <rFont val="Arial"/>
        <family val="2"/>
      </rPr>
      <t xml:space="preserve">en la Sede de Casa de Todas (i)  11/02 con 8 mujeres  (ii)  26/02  con 5 mujeres y </t>
    </r>
    <r>
      <rPr>
        <b/>
        <sz val="12"/>
        <color theme="1"/>
        <rFont val="Arial"/>
        <family val="2"/>
      </rPr>
      <t>una  Sesión de Yoga</t>
    </r>
    <r>
      <rPr>
        <sz val="12"/>
        <color theme="1"/>
        <rFont val="Arial"/>
        <family val="2"/>
      </rPr>
      <t xml:space="preserve"> (25/02) con 8 mujeres.
Finalmente, se mantuvo activa la entrega de prendas del ropero solidario de Casa de Todas.</t>
    </r>
  </si>
  <si>
    <r>
      <t xml:space="preserve">En el periodo acumulado de Enero a febrero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3"/>
        <color theme="1"/>
        <rFont val="Arial"/>
        <family val="2"/>
      </rPr>
      <t xml:space="preserve">se realizan un total de 539 atenciones jurídicas, </t>
    </r>
    <r>
      <rPr>
        <sz val="13"/>
        <color theme="1"/>
        <rFont val="Arial"/>
        <family val="2"/>
      </rPr>
      <t>así: 4 atenciones en la unidad móvil de forma presencial, desagregados en 2 asesorías y 2 seguimientos. Adicionalmente, se realizaron 535 atenciones en la sede física y de forma telefónica, desagregados así: 103 asesorías, 13 valoraciones iniciales, 227 seguimientos, 192 cierres.
2</t>
    </r>
    <r>
      <rPr>
        <b/>
        <sz val="13"/>
        <color theme="1"/>
        <rFont val="Arial"/>
        <family val="2"/>
      </rPr>
      <t>.Cualificación y fortalecimiento de conocimiento del equipo profesional que presta sus servicios para la atención en la estrategia Casa de Todas: se realizaron 02 espacios de capacitación</t>
    </r>
    <r>
      <rPr>
        <sz val="13"/>
        <color theme="1"/>
        <rFont val="Arial"/>
        <family val="2"/>
      </rPr>
      <t xml:space="preserve"> (19 contratistas en cada espacio). 
3. </t>
    </r>
    <r>
      <rPr>
        <b/>
        <sz val="13"/>
        <color theme="1"/>
        <rFont val="Arial"/>
        <family val="2"/>
      </rPr>
      <t xml:space="preserve">Bridar herramientas a equipos técnicos y de profesionales de sectores público y privado que hacen atenciones a mujeres que realizan ASP: Se realizaron 6 Jornadas de capacitación </t>
    </r>
    <r>
      <rPr>
        <sz val="13"/>
        <color theme="1"/>
        <rFont val="Arial"/>
        <family val="2"/>
      </rPr>
      <t>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</si>
  <si>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t>En el mes de Marzo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</si>
  <si>
    <t>https://secretariadistritald-my.sharepoint.com/:f:/g/personal/kforero_sdmujer_gov_co/IgDTHxqeH3nwQpZunS28h0f1AYGbHEJZNFnYnZO1SiNET48?e=eEfuCR</t>
  </si>
  <si>
    <t>https://secretariadistritald-my.sharepoint.com/:f:/g/personal/kforero_sdmujer_gov_co/IgCm3ibQk6VdQpi6ZST2Hf6dAQvoZoP-rdVDooBJhObKtAA?e=tsktkt</t>
  </si>
  <si>
    <r>
      <rPr>
        <sz val="12"/>
        <color theme="1"/>
        <rFont val="Arial"/>
        <family val="2"/>
      </rPr>
      <t>En el mes de marzo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19 recorridos realizados por la dupla en las 16 localidades donde se han identificado que se realizan ASP: Barrios Unidos, Puente Aranda, Kennedy, Chapinero, Usaquén, Suba, durante marzo, no se realizó recorrido en las localidades de Fontibón y Los Mártires, por temas de seguridad y disponibilidad de transportes en el horario requerido.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r>
      <rPr>
        <sz val="12"/>
        <color theme="6" tint="-0.249977111117893"/>
        <rFont val="Arial"/>
        <family val="2"/>
      </rPr>
      <t xml:space="preserve"> </t>
    </r>
  </si>
  <si>
    <t>https://secretariadistritald-my.sharepoint.com/:f:/g/personal/kforero_sdmujer_gov_co/IgC_mShhEAVZTri502oq0YZTAeNcg8iMtX421KLRC6otYio?e=Mjbtug</t>
  </si>
  <si>
    <t>https://secretariadistritald-my.sharepoint.com/:f:/g/personal/kforero_sdmujer_gov_co/IgD4Zf74gxePTrm_oFAt1e_sAYII4a2_q1KlHrqRVNu6tvI?e=cee64M</t>
  </si>
  <si>
    <t>https://secretariadistritald-my.sharepoint.com/:f:/g/personal/kforero_sdmujer_gov_co/IgCDt0VI8BDcQ5uOZRaa2g0QAY2WZWM1QhRm7Ejr4YMB6BA?e=SKaCLg</t>
  </si>
  <si>
    <t>https://secretariadistritald-my.sharepoint.com/:f:/g/personal/kforero_sdmujer_gov_co/IgAeZnYOvn9bSbMFj8gYwFHWAbu7PQLAhhtTxwRteZc_rL8?e=fjhAXr</t>
  </si>
  <si>
    <t>https://secretariadistritald-my.sharepoint.com/:b:/g/personal/kforero_sdmujer_gov_co/IQAakZweD1h5TJz9OaDEqi51Ab9JEqpltbziFDPRzq490iQ?e=Q3DZTN</t>
  </si>
  <si>
    <t>https://secretariadistritald-my.sharepoint.com/:f:/g/personal/kforero_sdmujer_gov_co/IgD8zJbAvM1VT6il26qBle7ZAUe0tPxYPLznKAi35psfudY?e=gGSI06</t>
  </si>
  <si>
    <t>https://secretariadistritald-my.sharepoint.com/:b:/g/personal/kforero_sdmujer_gov_co/IQDvYzz9QQLIQ5CFW4tHZ4-0AfdO35_XB5e-_B6VDWOcobw?e=KZmXgy</t>
  </si>
  <si>
    <t>https://secretariadistritald-my.sharepoint.com/:f:/g/personal/kforero_sdmujer_gov_co/IgB7CIZyVoTwTKAw7vieJ8JIAU4XlOuKZwNtcVDVWgrslkQ?e=oQ8ysy</t>
  </si>
  <si>
    <t xml:space="preserve">En el mes de marzo con el objetivo de realizar las atenciones jurídicas (valoraciones iniciales, asesoría, seguimientos y cierres) a mujeres en ASP a través de las diferentes modalidades de atención de la Estrategia Casa de Todas: sede física, móvil y telefónica, se realizan un total de 270  atenciones jurídicas </t>
  </si>
  <si>
    <t>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194 atenciones</t>
  </si>
  <si>
    <t>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390 atenciones</t>
  </si>
  <si>
    <r>
      <t xml:space="preserve">En el mes de Enero con el objetivo de implementar y posicionar la Unidad Móvil Casa de Todas, se realizaron </t>
    </r>
    <r>
      <rPr>
        <b/>
        <sz val="12"/>
        <color rgb="FF000000"/>
        <rFont val="Arial"/>
        <family val="2"/>
      </rPr>
      <t>16 recorridos en dupla</t>
    </r>
    <r>
      <rPr>
        <sz val="12"/>
        <color rgb="FF000000"/>
        <rFont val="Arial"/>
        <family val="2"/>
      </rPr>
      <t xml:space="preserve"> en las localidades de Kennedy, La Candelaria, Santa fe, Los Mártires, Barrios Unidos, Usaquén, Entagivá, Suba, Ciudad Bolívar, Fontibón, Rafael Uribe, Usme, Antonio Nariño, Tunjuelito, Bosa, Chapinero y Teusaquillo y se realizó una </t>
    </r>
    <r>
      <rPr>
        <b/>
        <sz val="12"/>
        <color rgb="FF000000"/>
        <rFont val="Arial"/>
        <family val="2"/>
      </rPr>
      <t>(1) feria de servicios interinstitucional</t>
    </r>
    <r>
      <rPr>
        <sz val="12"/>
        <color rgb="FF000000"/>
        <rFont val="Arial"/>
        <family val="2"/>
      </rPr>
      <t xml:space="preserve"> en la sede de Casa de Todas con la participación de 29 mujeres. </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</si>
  <si>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194 atenciones psicosociales</t>
    </r>
    <r>
      <rPr>
        <sz val="12"/>
        <color theme="1"/>
        <rFont val="Arial"/>
        <family val="2"/>
      </rPr>
      <t xml:space="preserve">, así: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adicionalmente, se realizaron </t>
    </r>
    <r>
      <rPr>
        <b/>
        <sz val="12"/>
        <color theme="1"/>
        <rFont val="Arial"/>
        <family val="2"/>
      </rPr>
      <t>180 atenciones en la sede física</t>
    </r>
    <r>
      <rPr>
        <sz val="12"/>
        <color theme="1"/>
        <rFont val="Arial"/>
        <family val="2"/>
      </rPr>
      <t xml:space="preserve"> desagregadas así: 29 asesorías y 07 valoraciones iniciales, 138 seguimientos, y 06 cierres. 
•	Con el objetivo de Implementar y posicionar la Unidad Móvil ¨Casa de Todas¨
(i)	Se realizaron</t>
    </r>
    <r>
      <rPr>
        <b/>
        <sz val="12"/>
        <color theme="1"/>
        <rFont val="Arial"/>
        <family val="2"/>
      </rPr>
      <t xml:space="preserve"> 19 recorridos en dupla en 16 localidades</t>
    </r>
    <r>
      <rPr>
        <sz val="12"/>
        <color theme="1"/>
        <rFont val="Arial"/>
        <family val="2"/>
      </rPr>
      <t xml:space="preserve"> donde se han identificado que se realizan ASP. No se realizó recorrido en las localidades de Fontibón y Los Mártires, por temas de seguridad y disponibilidad de transportes en el horario requerido.
(ii)	Tres </t>
    </r>
    <r>
      <rPr>
        <b/>
        <sz val="12"/>
        <color theme="1"/>
        <rFont val="Arial"/>
        <family val="2"/>
      </rPr>
      <t>3 ferias de servicios interinstitucionales donde se atendieron a 46 mujeres</t>
    </r>
    <r>
      <rPr>
        <sz val="12"/>
        <color theme="1"/>
        <rFont val="Arial"/>
        <family val="2"/>
      </rPr>
      <t xml:space="preserve"> que realizan actividades sexuales pagadas por las Secretarias Distritales de Seguridad Convivencia y Justicia, Salud, Integración Social, Cultura, Desarrollo Económico, Centro Intégrate, Subredes Centro Oriente, Sur Occidente y Norte de Salud y Fondo de solidaridad pensional. 
(iii)	Se realizaron </t>
    </r>
    <r>
      <rPr>
        <b/>
        <sz val="12"/>
        <color theme="1"/>
        <rFont val="Arial"/>
        <family val="2"/>
      </rPr>
      <t>12 jornadas de atención itinerante en las áreas psicosocial, socio jurídica y de trabajo social, dirigidas a 44 mujeres que realizan ASP</t>
    </r>
    <r>
      <rPr>
        <sz val="12"/>
        <color theme="1"/>
        <rFont val="Arial"/>
        <family val="2"/>
      </rPr>
      <t>,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
•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	Consolidación y sistematización de información recopilada en las diferentes localidades, sobre cada uno de los establecimientos visitados durante los 19 recorridos realizados por la dupla en 16 localidades donde se han identificado que se realizan ASP: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</si>
  <si>
    <r>
      <t xml:space="preserve">En el periodo acumulado de enero a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516 atenciones psicosociales, desagregadas así: 21 atenciones en la unidad móvil de forma presencial y se realizaron 495 atenciones en la sede física y de forma telefónica.</t>
    </r>
    <r>
      <rPr>
        <sz val="12"/>
        <color theme="1"/>
        <rFont val="Arial"/>
        <family val="2"/>
      </rPr>
      <t xml:space="preserve">
•	</t>
    </r>
    <r>
      <rPr>
        <b/>
        <sz val="12"/>
        <color theme="1"/>
        <rFont val="Arial"/>
        <family val="2"/>
      </rPr>
      <t>6 ferias de servicios interinstitucionales dirigidas a 108 mujeres</t>
    </r>
    <r>
      <rPr>
        <sz val="12"/>
        <color theme="1"/>
        <rFont val="Arial"/>
        <family val="2"/>
      </rPr>
      <t xml:space="preserve"> que realizan actividades sexuales pagadas.
•	</t>
    </r>
    <r>
      <rPr>
        <b/>
        <sz val="12"/>
        <color theme="1"/>
        <rFont val="Arial"/>
        <family val="2"/>
      </rPr>
      <t>21 jornadas de atención itinerante en las áreas psicosocial, socio jurídica y de trabajo social, dirigidas a 71 mujeres que realizan ASP</t>
    </r>
    <r>
      <rPr>
        <sz val="12"/>
        <color theme="1"/>
        <rFont val="Arial"/>
        <family val="2"/>
      </rPr>
      <t xml:space="preserve">
•	Se realizaron </t>
    </r>
    <r>
      <rPr>
        <b/>
        <sz val="12"/>
        <color theme="1"/>
        <rFont val="Arial"/>
        <family val="2"/>
      </rPr>
      <t>58 recorridos en dupla en 18 localidades</t>
    </r>
    <r>
      <rPr>
        <sz val="12"/>
        <color theme="1"/>
        <rFont val="Arial"/>
        <family val="2"/>
      </rPr>
      <t xml:space="preserve">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
•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</si>
  <si>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2"/>
        <color theme="1"/>
        <rFont val="Arial"/>
        <family val="2"/>
      </rPr>
      <t>194 atencione</t>
    </r>
    <r>
      <rPr>
        <sz val="12"/>
        <color theme="1"/>
        <rFont val="Arial"/>
        <family val="2"/>
      </rPr>
      <t xml:space="preserve">s. Desagregadas así: 
•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	Y </t>
    </r>
    <r>
      <rPr>
        <b/>
        <sz val="12"/>
        <color theme="1"/>
        <rFont val="Arial"/>
        <family val="2"/>
      </rPr>
      <t>180 atenciones en la sede física</t>
    </r>
    <r>
      <rPr>
        <sz val="12"/>
        <color theme="1"/>
        <rFont val="Arial"/>
        <family val="2"/>
      </rPr>
      <t xml:space="preserve"> desagregadas así: 29 asesorías y 07 valoraciones iniciales, 138 seguimientos, y 06 cierres. 
A través de estas atenciones se favoreció el reconocimiento de las mujeres como sujetas de derechos, impulsando el desarrollo de su autonomía y capacidad de toma de decisiones; se brindaron herramientas prácticas y recursos psicoemocionales que les permitieron afrontar de manera más consciente y resiliente diversas situaciones personales y contextuales, contribuyendo así a su fortalecimiento integral y a la construcción de estrategias para la vida cotidiana. En estas atenciones, se promovió el autocuidado y la conciencia de derechos en las mujeres, brindándoles herramientas prácticas ante desafíos del entorno, mediante el fortalecimiento de la autonomía y el bienestar emocional.</t>
    </r>
  </si>
  <si>
    <r>
      <t xml:space="preserve">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2"/>
        <color theme="1"/>
        <rFont val="Arial"/>
        <family val="2"/>
      </rPr>
      <t xml:space="preserve">un total de 270 atenciones jurídicas </t>
    </r>
    <r>
      <rPr>
        <sz val="12"/>
        <color theme="1"/>
        <rFont val="Arial"/>
        <family val="2"/>
      </rPr>
      <t xml:space="preserve">así:  
•	Se realizan </t>
    </r>
    <r>
      <rPr>
        <b/>
        <sz val="12"/>
        <color theme="1"/>
        <rFont val="Arial"/>
        <family val="2"/>
      </rPr>
      <t>8 atenciones en la unidad móvil</t>
    </r>
    <r>
      <rPr>
        <sz val="12"/>
        <color theme="1"/>
        <rFont val="Arial"/>
        <family val="2"/>
      </rPr>
      <t xml:space="preserve"> de manera presencial en la unidad móvil que se ubicó en las localidades de Los Mártires, Barrios Unidos, Bosa, Puente Aranda, Rafael Uribe, desagregadas así: 07 asesorías, 01 seguimientos.. 
•	Adicionalmente, se realizan </t>
    </r>
    <r>
      <rPr>
        <b/>
        <sz val="12"/>
        <color theme="1"/>
        <rFont val="Arial"/>
        <family val="2"/>
      </rPr>
      <t>262 atenciones en la sede física</t>
    </r>
    <r>
      <rPr>
        <sz val="12"/>
        <color theme="1"/>
        <rFont val="Arial"/>
        <family val="2"/>
      </rPr>
      <t xml:space="preserve"> desagregadas así: 74 asesorías y 15 valoraciones iniciales, 131 seguimientos, y 42 cierres en cumplimiento de los lineamientos establecidos por la Secretaría Distrital de la Mujer y en concordancia con la Resolución 0269 del 8 de junio de 2021. Adicionalmente, se gestionaron las siguientes actuaciones:
- Impulso procesal: 08
- Derechos de petición: 10
- Procesos en representación vigentes:  04</t>
    </r>
  </si>
  <si>
    <r>
      <t xml:space="preserve">Con el objetivo de Implementar el Plan de formación y cualificación de equipos técnicos que realizan atenciones a mujeres que realizan actividades sexuales pagadas, en el mes de marzo, se avanzó con: 
1.	Cualificación y fortalecimiento de conocimiento del equipo profesional que prestan sus servicios para la atención en la estrategia Casa de Todas:  se realizaron dos </t>
    </r>
    <r>
      <rPr>
        <b/>
        <sz val="12"/>
        <color theme="1"/>
        <rFont val="Arial"/>
        <family val="2"/>
      </rPr>
      <t>2 espacios de capacitación para 22 contratistas registrando 38 participaciones</t>
    </r>
    <r>
      <rPr>
        <sz val="12"/>
        <color theme="1"/>
        <rFont val="Arial"/>
        <family val="2"/>
      </rPr>
      <t xml:space="preserve">, así: (i) Socializar las rutas de atención dirigidas a población habitante de calle y en riesgo de habitarla, incluyendo los componentes de autocuidado, atención psicosocial, inclusión social, cuidado menstrual y acceso a derechos, así como resolver inquietudes operativas de las y los asistentes con la participación de18 contratistas. (ii) Seguimiento mensual de la unidad móvil con el Equipo de contratistas de Casa de Todas, aprendizajes y acciones de mejora, y cualificación sobre Interrupción voluntaria del Embarazo.20 contratistas. 
2.	Bridar herramientas a equipos técnicos y de profesionales de sectores público y privado que hacen atenciones a mujeres que realizan ASP: Se realizaron </t>
    </r>
    <r>
      <rPr>
        <b/>
        <sz val="12"/>
        <color theme="1"/>
        <rFont val="Arial"/>
        <family val="2"/>
      </rPr>
      <t>5 espacios de capacitación, con 201 participantes</t>
    </r>
    <r>
      <rPr>
        <sz val="12"/>
        <color theme="1"/>
        <rFont val="Arial"/>
        <family val="2"/>
      </rPr>
      <t>, así: (i) Transversalización del enfoque diferencial y PPASP a 27 participantes del Centro día Chapinero. (ii – iii – iv) Tres (3) Jornadas de capacitación y sensibilización dirigida a 140 miembros de la Policía Metropolitana de Bogotá. El espacio formativo se desarrolló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t>
    </r>
  </si>
  <si>
    <r>
      <t xml:space="preserve">Con el objetivo de Implementar plan de trabajo para el acompañamiento a mujeres en ASP en Web Cam, durante el mes de marzo, se realizó </t>
    </r>
    <r>
      <rPr>
        <b/>
        <sz val="12"/>
        <rFont val="Arial"/>
        <family val="2"/>
      </rPr>
      <t>un encuentro virtual</t>
    </r>
    <r>
      <rPr>
        <sz val="12"/>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t>
    </r>
    <r>
      <rPr>
        <b/>
        <sz val="12"/>
        <rFont val="Arial"/>
        <family val="2"/>
      </rPr>
      <t xml:space="preserve"> (5) cinco mujeres</t>
    </r>
    <r>
      <rPr>
        <sz val="12"/>
        <rFont val="Arial"/>
        <family val="2"/>
      </rPr>
      <t>.</t>
    </r>
  </si>
  <si>
    <r>
      <t>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t>
    </r>
    <r>
      <rPr>
        <b/>
        <sz val="12"/>
        <color theme="1"/>
        <rFont val="Arial"/>
        <family val="2"/>
      </rPr>
      <t xml:space="preserve"> 270 atenciones jurídicas </t>
    </r>
    <r>
      <rPr>
        <sz val="12"/>
        <color theme="1"/>
        <rFont val="Arial"/>
        <family val="2"/>
      </rPr>
      <t xml:space="preserve">así: 
1.En el área jurídica se realizan </t>
    </r>
    <r>
      <rPr>
        <b/>
        <sz val="12"/>
        <color theme="1"/>
        <rFont val="Arial"/>
        <family val="2"/>
      </rPr>
      <t xml:space="preserve">8 atenciones en la unidad móvil </t>
    </r>
    <r>
      <rPr>
        <sz val="12"/>
        <color theme="1"/>
        <rFont val="Arial"/>
        <family val="2"/>
      </rPr>
      <t xml:space="preserve">de manera presencial en la unidad móvil que se ubicó en las localidades de Los Mártires, Barrios Unidos, Bosa, Puente Aranda, Rafael Uribe, desagregadas así: 07 asesorías, 01 seguimientos. Adicionalmente, se realizan </t>
    </r>
    <r>
      <rPr>
        <b/>
        <sz val="12"/>
        <color theme="1"/>
        <rFont val="Arial"/>
        <family val="2"/>
      </rPr>
      <t>262 atenciones en la sede física</t>
    </r>
    <r>
      <rPr>
        <sz val="12"/>
        <color theme="1"/>
        <rFont val="Arial"/>
        <family val="2"/>
      </rPr>
      <t xml:space="preserve"> 
2.Cualificación y fortalecimiento de conocimiento del equipo profesional que presta sus servicios para la atención en la estrategia Casa de Todas:  se realizaron</t>
    </r>
    <r>
      <rPr>
        <b/>
        <sz val="12"/>
        <color theme="1"/>
        <rFont val="Arial"/>
        <family val="2"/>
      </rPr>
      <t xml:space="preserve"> dos 2 espacios de capacitación para  22 contratistas registrando 38 participaciones</t>
    </r>
    <r>
      <rPr>
        <sz val="12"/>
        <color theme="1"/>
        <rFont val="Arial"/>
        <family val="2"/>
      </rPr>
      <t>, así: (i) Socializar las rutas de atención dirigidas a población habitante de calle y en riesgo de habitarla, incluyendo los componentes de autocuidado, atención psicosocial, inclusión social, cuidado menstrual y acceso a derechos, con la participación de 18 contratistas. (ii) Seguimiento mensual de la unidad móvil, aprendizajes y acciones de mejora, y cualificación sobre Interrupción voluntaria del Embarazo 20 contratistas.
3. Bridar herramientas a equipos técnicos y de profesionales de sectores público y privado que hacen atenciones a mujeres que realizan ASP: Se realizaron</t>
    </r>
    <r>
      <rPr>
        <b/>
        <sz val="12"/>
        <color theme="1"/>
        <rFont val="Arial"/>
        <family val="2"/>
      </rPr>
      <t xml:space="preserve"> 5 espacios de capacitación, con 201 participantes</t>
    </r>
    <r>
      <rPr>
        <sz val="12"/>
        <color theme="1"/>
        <rFont val="Arial"/>
        <family val="2"/>
      </rPr>
      <t xml:space="preserve">, así: (i) Transversalización del enfoque diferencial y PPASP a 27 participantes del Centro día Chapinero. (ii – iii – iv) Tres (3) Jornadas de capacitación y sensibilización dirigida a 140 miembros de la Policía Metropolitana de Bogotá.(v)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 
4. Se realizó </t>
    </r>
    <r>
      <rPr>
        <b/>
        <sz val="12"/>
        <color theme="1"/>
        <rFont val="Arial"/>
        <family val="2"/>
      </rPr>
      <t>un encuentro virtual con  cinco 5 mujeres que realizan Actividades Sexuales Pagadas</t>
    </r>
    <r>
      <rPr>
        <sz val="12"/>
        <color theme="1"/>
        <rFont val="Arial"/>
        <family val="2"/>
      </rPr>
      <t>, en donde se abordó el tema "Tú Autonomía no se negocia", prevención de las violencias Vicaria, Económica y Patrimonial; enmarcado en el Derecho a una vida libre de violencias.</t>
    </r>
  </si>
  <si>
    <r>
      <t xml:space="preserve">En el periodo acumulado de enero a marzo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809 atenciones jurídicas,</t>
    </r>
    <r>
      <rPr>
        <sz val="12"/>
        <color theme="1"/>
        <rFont val="Arial"/>
        <family val="2"/>
      </rPr>
      <t xml:space="preserve"> así: </t>
    </r>
    <r>
      <rPr>
        <b/>
        <sz val="12"/>
        <color theme="1"/>
        <rFont val="Arial"/>
        <family val="2"/>
      </rPr>
      <t>12 atenciones en la unidad móvil</t>
    </r>
    <r>
      <rPr>
        <sz val="12"/>
        <color theme="1"/>
        <rFont val="Arial"/>
        <family val="2"/>
      </rPr>
      <t xml:space="preserve"> de forma presencial. Adicionalmente, se realizaron </t>
    </r>
    <r>
      <rPr>
        <b/>
        <sz val="12"/>
        <color theme="1"/>
        <rFont val="Arial"/>
        <family val="2"/>
      </rPr>
      <t>797 atenciones en la sede física y de forma telefónica.</t>
    </r>
    <r>
      <rPr>
        <sz val="12"/>
        <color theme="1"/>
        <rFont val="Arial"/>
        <family val="2"/>
      </rPr>
      <t xml:space="preserve">
2.Cualificación y fortalecimiento de conocimiento del equipo profesional que presta sus servicios para la atención en la estrategia Casa de Todas: se realizaron cuatro </t>
    </r>
    <r>
      <rPr>
        <b/>
        <sz val="12"/>
        <color theme="1"/>
        <rFont val="Arial"/>
        <family val="2"/>
      </rPr>
      <t xml:space="preserve">4 espacios de capacitación para  22 contratistas registrando 76 participaciones. </t>
    </r>
    <r>
      <rPr>
        <sz val="12"/>
        <color theme="1"/>
        <rFont val="Arial"/>
        <family val="2"/>
      </rPr>
      <t xml:space="preserve">
3. Bridar herramientas a equipos técnicos y de profesionales de sectores público y privado que hacen atenciones a mujeres que realizan ASP: Se realizaron </t>
    </r>
    <r>
      <rPr>
        <b/>
        <sz val="12"/>
        <color theme="1"/>
        <rFont val="Arial"/>
        <family val="2"/>
      </rPr>
      <t xml:space="preserve">11 Jornadas de capacitación </t>
    </r>
    <r>
      <rPr>
        <sz val="12"/>
        <color theme="1"/>
        <rFont val="Arial"/>
        <family val="2"/>
      </rPr>
      <t xml:space="preserve">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t>
    </r>
    <r>
      <rPr>
        <b/>
        <sz val="12"/>
        <color theme="1"/>
        <rFont val="Arial"/>
        <family val="2"/>
      </rPr>
      <t>dirigidas a: 122 uniformados miembros de la policía nacional estaciones de los mártires y ciudad bolívar – 10 docentes y 12 estudiantes colegio panamericano 34 personas de servicios generales y 27 profesionales psicosociales de centro día chapinero</t>
    </r>
  </si>
  <si>
    <r>
      <t xml:space="preserve">En el mes de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390 atenciones en trabajo social</t>
    </r>
    <r>
      <rPr>
        <sz val="13"/>
        <color theme="1"/>
        <rFont val="Arial"/>
        <family val="2"/>
      </rPr>
      <t xml:space="preserve">, realizadas así: •Se realizaron </t>
    </r>
    <r>
      <rPr>
        <b/>
        <sz val="13"/>
        <color theme="1"/>
        <rFont val="Arial"/>
        <family val="2"/>
      </rPr>
      <t xml:space="preserve">21 atenciones en la unidad móvil </t>
    </r>
    <r>
      <rPr>
        <sz val="13"/>
        <color theme="1"/>
        <rFont val="Arial"/>
        <family val="2"/>
      </rPr>
      <t>que se ubicó en las localidades de Los Mártires, Barrios Unidos, Bosa, Puente Aranda, Rafael Uribe, desagregadas así: 12 asesorías, 04 valoración inicial, 05 seguimientos. 
•Se realizaron</t>
    </r>
    <r>
      <rPr>
        <b/>
        <sz val="13"/>
        <color theme="1"/>
        <rFont val="Arial"/>
        <family val="2"/>
      </rPr>
      <t xml:space="preserve"> 369 atenciones en la sede física y de forma telefónica</t>
    </r>
    <r>
      <rPr>
        <sz val="13"/>
        <color theme="1"/>
        <rFont val="Arial"/>
        <family val="2"/>
      </rPr>
      <t xml:space="preserve"> desagregadas así: 104 asesorías y 29 valoraciones iniciales, 176 seguimientos, y 60 cierres. Adicionalmente, a través de la atención se logra dar respuesta en las siguientes áreas:
* 6 Portabilidad.                                                                                       
* 3 Salud traslado municipio                                                                               
* 21 Solicitud de encuesta socioeconómica SISBEN
* 7 Afiliaciones al sistema de salud
* 5 Activación servicios de SDIS, proyecto enlace emergencia social, bono de adulto mayor y jardines
* 4 Solicitud cupo Dirección Local de Educación.    
* 5 Proceso educación flexible.
* 14 Formación para el trabajo (Miquelena y Scalabrini).
* 16 Salud sexual y reproductiva. 
* 11 Fondo Nacional del Ahorro. 
* 4 Empleabilidad.  * 3 Educación superior 
* 7 Anticoncepción 
* 2 IVE  * 2 Cedulación 
*movilidad salud    
40 Otros como barreras de acceso a salud, certificado de discapacidad, emprendimiento, albergue, citas médicas y especialidades, pqr acceso a servicios sociales, pruebas saber.</t>
    </r>
  </si>
  <si>
    <r>
      <t>Con el objetivo de implementar el plan de ¨Fortalecimiento de Redes ¨ para mujeres que realizan actividades sexuales pagadas ASP, durante el mes de marzo se realizó un</t>
    </r>
    <r>
      <rPr>
        <b/>
        <sz val="13"/>
        <color theme="1"/>
        <rFont val="Arial"/>
        <family val="2"/>
      </rPr>
      <t xml:space="preserve"> (1) encuentro presencial con las mujeres que realizan Actividades Sexuales Pagadas en la localidad de Barrios Unido</t>
    </r>
    <r>
      <rPr>
        <sz val="13"/>
        <color theme="1"/>
        <rFont val="Arial"/>
        <family val="2"/>
      </rPr>
      <t>s, en donde se abordó el tema "Resolución pacífica de Conflictos" y fortalecimiento de habilidades para resolver conflictos de manera asertiva; enmarcado en el Derecho a una vida libre de violencias. A la actividad asistieron</t>
    </r>
    <r>
      <rPr>
        <b/>
        <sz val="13"/>
        <color theme="1"/>
        <rFont val="Arial"/>
        <family val="2"/>
      </rPr>
      <t xml:space="preserve"> (15) quince mujeres</t>
    </r>
    <r>
      <rPr>
        <sz val="13"/>
        <color theme="1"/>
        <rFont val="Arial"/>
        <family val="2"/>
      </rPr>
      <t>.</t>
    </r>
  </si>
  <si>
    <r>
      <t xml:space="preserve">En el mes de marzo con el objetivo de Realizar el Portafolio mensual de servicios en la sede física casa de todas como apoyo a las mujeres en actividades sexuales pagadas, se ofertaron y desarrollaron las siguientes actividades:
TALLERES </t>
    </r>
    <r>
      <rPr>
        <b/>
        <sz val="13"/>
        <color theme="1"/>
        <rFont val="Arial"/>
        <family val="2"/>
      </rPr>
      <t>Dos talleres con mujeres 41 mujeres en ASP:</t>
    </r>
    <r>
      <rPr>
        <sz val="13"/>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3"/>
        <color theme="1"/>
        <rFont val="Arial"/>
        <family val="2"/>
      </rPr>
      <t xml:space="preserve">una jornadas de actividad física ( 18/03 Sede de Casa de Todas con 20 mujeres) y dos sesiones de Yoga (04 de marzo con 15 mujeres y 25 de marzo con 20 mujeres) </t>
    </r>
    <r>
      <rPr>
        <sz val="13"/>
        <color theme="1"/>
        <rFont val="Arial"/>
        <family val="2"/>
      </rPr>
      <t xml:space="preserve">
CINE CLUB:  En el marco del Cine Club de Todas, se desarrolló </t>
    </r>
    <r>
      <rPr>
        <b/>
        <sz val="13"/>
        <color theme="1"/>
        <rFont val="Arial"/>
        <family val="2"/>
      </rPr>
      <t xml:space="preserve">un espacio </t>
    </r>
    <r>
      <rPr>
        <sz val="13"/>
        <color theme="1"/>
        <rFont val="Arial"/>
        <family val="2"/>
      </rPr>
      <t xml:space="preserve">de reflexión colectiva a partir de la proyección del documental Putas o Peluqueras, obra que visibiliza las realidades de mujeres trans en Colombia y las violencias estructurales que enfrentan. Tras la proyección, se propició un diálogo grupal en el que las </t>
    </r>
    <r>
      <rPr>
        <b/>
        <sz val="13"/>
        <color theme="1"/>
        <rFont val="Arial"/>
        <family val="2"/>
      </rPr>
      <t>30 participantes</t>
    </r>
    <r>
      <rPr>
        <sz val="13"/>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t>
    </r>
  </si>
  <si>
    <r>
      <t xml:space="preserve">En el periodo acumulado de enero a marzo,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 xml:space="preserve">1034 atenciones en trabajo social, </t>
    </r>
    <r>
      <rPr>
        <sz val="12"/>
        <color theme="1"/>
        <rFont val="Arial"/>
        <family val="2"/>
      </rPr>
      <t xml:space="preserve">realizadas así: •Se realizaron </t>
    </r>
    <r>
      <rPr>
        <b/>
        <sz val="12"/>
        <color theme="1"/>
        <rFont val="Arial"/>
        <family val="2"/>
      </rPr>
      <t>26 atenciones en la unidad móvi</t>
    </r>
    <r>
      <rPr>
        <sz val="12"/>
        <color theme="1"/>
        <rFont val="Arial"/>
        <family val="2"/>
      </rPr>
      <t xml:space="preserve">l y Se realizaron </t>
    </r>
    <r>
      <rPr>
        <b/>
        <sz val="12"/>
        <color theme="1"/>
        <rFont val="Arial"/>
        <family val="2"/>
      </rPr>
      <t xml:space="preserve">1008  atenciones en la sede física </t>
    </r>
    <r>
      <rPr>
        <sz val="12"/>
        <color theme="1"/>
        <rFont val="Arial"/>
        <family val="2"/>
      </rPr>
      <t xml:space="preserve">y de forma telefónica.
Adicionalmente se realizó: 
•	CINE CLUB:  En el marco del Cine Club de Todas, se desarrolló </t>
    </r>
    <r>
      <rPr>
        <b/>
        <sz val="12"/>
        <color theme="1"/>
        <rFont val="Arial"/>
        <family val="2"/>
      </rPr>
      <t>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t>
    </r>
    <r>
      <rPr>
        <b/>
        <sz val="12"/>
        <color theme="1"/>
        <rFont val="Arial"/>
        <family val="2"/>
      </rPr>
      <t>30 participantes</t>
    </r>
    <r>
      <rPr>
        <sz val="12"/>
        <color theme="1"/>
        <rFont val="Arial"/>
        <family val="2"/>
      </rPr>
      <t xml:space="preserve"> reflexionaron sobre las violencias que atraviesan a las mujeres trans y establecieron paralelos con las vulneraciones presentes en el contexto de las ASP. El espacio contó con la asistencia de 30 mujeres.
•	ROPERO: Se mantuvo activa la entrega de prendas del ropero solidario de Casa de Todas.
•	REDES DE APOYO: </t>
    </r>
    <r>
      <rPr>
        <b/>
        <sz val="12"/>
        <color theme="1"/>
        <rFont val="Arial"/>
        <family val="2"/>
      </rPr>
      <t>Dos talleres con la participación de 25 mujeres</t>
    </r>
    <r>
      <rPr>
        <sz val="12"/>
        <color theme="1"/>
        <rFont val="Arial"/>
        <family val="2"/>
      </rPr>
      <t xml:space="preserve">, así: (i) taller: Redes de apoyo social - Tipologías de redes primaria: Familia, Secundarias: Grupos, Terciarias: Instituciones  con la participación de 10 mujeres. (ii) un (1) encuentro 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 (15) quince mujeres.
•	TALLERES </t>
    </r>
    <r>
      <rPr>
        <b/>
        <sz val="12"/>
        <color theme="1"/>
        <rFont val="Arial"/>
        <family val="2"/>
      </rPr>
      <t>Cuatro (4) talleres con la participación de 56 mujeres en ASP,</t>
    </r>
    <r>
      <rPr>
        <sz val="12"/>
        <color theme="1"/>
        <rFont val="Arial"/>
        <family val="2"/>
      </rPr>
      <t xml:space="preserve">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
•	ACTIVIDADES</t>
    </r>
    <r>
      <rPr>
        <b/>
        <sz val="12"/>
        <color theme="1"/>
        <rFont val="Arial"/>
        <family val="2"/>
      </rPr>
      <t xml:space="preserve"> Se realizaron tres jornadas de actividad física en la Sede de Casa de Todas con la participación de 33 mujeres en ASP y tres jornadas de YOGA con la participación de 43 mujeres en ASP </t>
    </r>
  </si>
  <si>
    <r>
      <t xml:space="preserve">En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color theme="1"/>
        <rFont val="Arial"/>
        <family val="2"/>
      </rPr>
      <t>194 atenciones psicosociales</t>
    </r>
    <r>
      <rPr>
        <sz val="11"/>
        <color theme="1"/>
        <rFont val="Arial"/>
        <family val="2"/>
      </rPr>
      <t xml:space="preserve"> discriminadas así: </t>
    </r>
    <r>
      <rPr>
        <b/>
        <sz val="11"/>
        <color theme="1"/>
        <rFont val="Arial"/>
        <family val="2"/>
      </rPr>
      <t xml:space="preserve">14 atenciones en la unidad móvil </t>
    </r>
    <r>
      <rPr>
        <sz val="11"/>
        <color theme="1"/>
        <rFont val="Arial"/>
        <family val="2"/>
      </rPr>
      <t xml:space="preserve">de forma presencial en las localidades focalizadas y adicionalmente se realizaron </t>
    </r>
    <r>
      <rPr>
        <b/>
        <sz val="11"/>
        <color theme="1"/>
        <rFont val="Arial"/>
        <family val="2"/>
      </rPr>
      <t xml:space="preserve">180 atenciones psicosociales en la sede física </t>
    </r>
    <r>
      <rPr>
        <sz val="11"/>
        <color theme="1"/>
        <rFont val="Arial"/>
        <family val="2"/>
      </rPr>
      <t xml:space="preserve">y de forma telefónica. 
2.	Con el objetivo de realizar las atenciones jurídicas (valoraciones iniciales, asesoría, seguimientos y cierres) a mujeres que realizan actividades sexuales pagadas, se realizan un total de </t>
    </r>
    <r>
      <rPr>
        <b/>
        <sz val="11"/>
        <color theme="1"/>
        <rFont val="Arial"/>
        <family val="2"/>
      </rPr>
      <t xml:space="preserve">270 atenciones jurídicas </t>
    </r>
    <r>
      <rPr>
        <sz val="11"/>
        <color theme="1"/>
        <rFont val="Arial"/>
        <family val="2"/>
      </rPr>
      <t xml:space="preserve">discriminadas así: En el área jurídica se realizan </t>
    </r>
    <r>
      <rPr>
        <b/>
        <sz val="11"/>
        <color theme="1"/>
        <rFont val="Arial"/>
        <family val="2"/>
      </rPr>
      <t xml:space="preserve">8 atenciones en la Unidad Móvil </t>
    </r>
    <r>
      <rPr>
        <sz val="11"/>
        <color theme="1"/>
        <rFont val="Arial"/>
        <family val="2"/>
      </rPr>
      <t xml:space="preserve">de manera presencial en las diferentes localidades focalizadas y adicionalmente, se realizan </t>
    </r>
    <r>
      <rPr>
        <b/>
        <sz val="11"/>
        <color theme="1"/>
        <rFont val="Arial"/>
        <family val="2"/>
      </rPr>
      <t>262 atenciones en la sede física</t>
    </r>
    <r>
      <rPr>
        <sz val="11"/>
        <color theme="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390 atenciones en trabajo socia</t>
    </r>
    <r>
      <rPr>
        <sz val="11"/>
        <color theme="1"/>
        <rFont val="Arial"/>
        <family val="2"/>
      </rPr>
      <t>l , realizadas así: Se realizaron</t>
    </r>
    <r>
      <rPr>
        <b/>
        <sz val="11"/>
        <color theme="1"/>
        <rFont val="Arial"/>
        <family val="2"/>
      </rPr>
      <t xml:space="preserve"> 21 atenciones en la unidad móvil </t>
    </r>
    <r>
      <rPr>
        <sz val="11"/>
        <color theme="1"/>
        <rFont val="Arial"/>
        <family val="2"/>
      </rPr>
      <t>de manera presencial en las localidades focalizadas y se realizaron</t>
    </r>
    <r>
      <rPr>
        <b/>
        <sz val="11"/>
        <color theme="1"/>
        <rFont val="Arial"/>
        <family val="2"/>
      </rPr>
      <t xml:space="preserve"> 369 atenciones en la sede física </t>
    </r>
    <r>
      <rPr>
        <sz val="11"/>
        <color theme="1"/>
        <rFont val="Arial"/>
        <family val="2"/>
      </rPr>
      <t xml:space="preserve">y de forma telefónica. 
4.	Con el objetivo de Implementar y posicionar la Unidad Móvil ¨Casa de Todas¨se realizaron: 
(i) </t>
    </r>
    <r>
      <rPr>
        <b/>
        <sz val="11"/>
        <color theme="1"/>
        <rFont val="Arial"/>
        <family val="2"/>
      </rPr>
      <t xml:space="preserve">19 recorridos en dupla en las 16 de las localidades </t>
    </r>
    <r>
      <rPr>
        <sz val="11"/>
        <color theme="1"/>
        <rFont val="Arial"/>
        <family val="2"/>
      </rPr>
      <t>donde se han identificado que se realizan ASP, no se realizó recorrido en las localidades de Fontibón y Los Mártires, por temas de seguridad y disponibilidad de transportes en el horario requerido. (ii)</t>
    </r>
    <r>
      <rPr>
        <b/>
        <sz val="11"/>
        <color theme="1"/>
        <rFont val="Arial"/>
        <family val="2"/>
      </rPr>
      <t xml:space="preserve"> tres 3 ferias de servicios interinstitucionales dirigidas a 46 mujeres que realizan actividades sexuales pagadas</t>
    </r>
    <r>
      <rPr>
        <sz val="11"/>
        <color theme="1"/>
        <rFont val="Arial"/>
        <family val="2"/>
      </rPr>
      <t>, con el acompañamiento de Secretarias Distritales de Seguridad Convivencia y Justicia, Salud, Integración Social, Cultura, Desarrollo Económico, Centro Intégrate, Subredes Centro Oriente, Sur Occidente y Norte de Salud y Fondo de solidaridad pensional.  (iii) 1</t>
    </r>
    <r>
      <rPr>
        <b/>
        <sz val="11"/>
        <color theme="1"/>
        <rFont val="Arial"/>
        <family val="2"/>
      </rPr>
      <t>2 jornadas de atención itinerante en las áreas psicosocial, socio jurídica y de trabajo social, dirigidas a 44 mujeres que realizan ASP.</t>
    </r>
    <r>
      <rPr>
        <sz val="11"/>
        <color theme="1"/>
        <rFont val="Arial"/>
        <family val="2"/>
      </rPr>
      <t xml:space="preserve">
5.	Con el objetivo de implementar el plan de ¨Fortalecimiento de Redes ¨ para mujeres que realizan actividades sexuales pagadas ASP, durante el mes de marzo se realizó</t>
    </r>
    <r>
      <rPr>
        <b/>
        <sz val="11"/>
        <color theme="1"/>
        <rFont val="Arial"/>
        <family val="2"/>
      </rPr>
      <t xml:space="preserve"> un (1) encuentro </t>
    </r>
    <r>
      <rPr>
        <sz val="11"/>
        <color theme="1"/>
        <rFont val="Arial"/>
        <family val="2"/>
      </rPr>
      <t>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t>
    </r>
    <r>
      <rPr>
        <b/>
        <sz val="11"/>
        <color theme="1"/>
        <rFont val="Arial"/>
        <family val="2"/>
      </rPr>
      <t>n (15) quince mujeres.</t>
    </r>
    <r>
      <rPr>
        <sz val="11"/>
        <color theme="1"/>
        <rFont val="Arial"/>
        <family val="2"/>
      </rPr>
      <t xml:space="preserve">
6.	Como parte del Portafolio mensual de servicios de apoyo a las mujeres en actividades sexuales pagadas, se ofertaron y desarrollaron las siguientes actividades: TALLERES </t>
    </r>
    <r>
      <rPr>
        <b/>
        <sz val="11"/>
        <color theme="1"/>
        <rFont val="Arial"/>
        <family val="2"/>
      </rPr>
      <t>Dos talleres con mujeres 41 mujeres en ASP:</t>
    </r>
    <r>
      <rPr>
        <sz val="11"/>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1"/>
        <color theme="1"/>
        <rFont val="Arial"/>
        <family val="2"/>
      </rPr>
      <t>una jornada de actividad física</t>
    </r>
    <r>
      <rPr>
        <sz val="11"/>
        <color theme="1"/>
        <rFont val="Arial"/>
        <family val="2"/>
      </rPr>
      <t xml:space="preserve"> ( 18/03 Sede de Casa de Todas con </t>
    </r>
    <r>
      <rPr>
        <b/>
        <sz val="11"/>
        <color theme="1"/>
        <rFont val="Arial"/>
        <family val="2"/>
      </rPr>
      <t>20 mujeres</t>
    </r>
    <r>
      <rPr>
        <sz val="11"/>
        <color theme="1"/>
        <rFont val="Arial"/>
        <family val="2"/>
      </rPr>
      <t xml:space="preserve">) y </t>
    </r>
    <r>
      <rPr>
        <b/>
        <sz val="11"/>
        <color theme="1"/>
        <rFont val="Arial"/>
        <family val="2"/>
      </rPr>
      <t xml:space="preserve">dos sesiones de Yoga </t>
    </r>
    <r>
      <rPr>
        <sz val="11"/>
        <color theme="1"/>
        <rFont val="Arial"/>
        <family val="2"/>
      </rPr>
      <t xml:space="preserve">(04 de marzo con </t>
    </r>
    <r>
      <rPr>
        <b/>
        <sz val="11"/>
        <color theme="1"/>
        <rFont val="Arial"/>
        <family val="2"/>
      </rPr>
      <t>15 mujeres</t>
    </r>
    <r>
      <rPr>
        <sz val="11"/>
        <color theme="1"/>
        <rFont val="Arial"/>
        <family val="2"/>
      </rPr>
      <t xml:space="preserve"> y 25 de marzo con </t>
    </r>
    <r>
      <rPr>
        <b/>
        <sz val="11"/>
        <color theme="1"/>
        <rFont val="Arial"/>
        <family val="2"/>
      </rPr>
      <t>20 mujeres</t>
    </r>
    <r>
      <rPr>
        <sz val="11"/>
        <color theme="1"/>
        <rFont val="Arial"/>
        <family val="2"/>
      </rPr>
      <t xml:space="preserve">)  CINE CLUB:  En el marco del Cine Club de Todas, se desarrolló </t>
    </r>
    <r>
      <rPr>
        <b/>
        <sz val="11"/>
        <color theme="1"/>
        <rFont val="Arial"/>
        <family val="2"/>
      </rPr>
      <t>un espacio de reflexión colectiva</t>
    </r>
    <r>
      <rPr>
        <sz val="11"/>
        <color theme="1"/>
        <rFont val="Arial"/>
        <family val="2"/>
      </rPr>
      <t xml:space="preserve"> a partir de la proyección del documental Putas o Peluqueras, obra que visibiliza las realidades de mujeres trans en Colombia y las violencias estructurales que enfrentan. Tras la proyección, se propició un diálogo grupal en el que las </t>
    </r>
    <r>
      <rPr>
        <b/>
        <sz val="11"/>
        <color theme="1"/>
        <rFont val="Arial"/>
        <family val="2"/>
      </rPr>
      <t>30 participantes</t>
    </r>
    <r>
      <rPr>
        <sz val="11"/>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 WEBCAM: se realizó </t>
    </r>
    <r>
      <rPr>
        <b/>
        <sz val="11"/>
        <color theme="1"/>
        <rFont val="Arial"/>
        <family val="2"/>
      </rPr>
      <t xml:space="preserve">un encuentro virtual </t>
    </r>
    <r>
      <rPr>
        <sz val="11"/>
        <color theme="1"/>
        <rFont val="Arial"/>
        <family val="2"/>
      </rPr>
      <t>con las mujeres que realizan Actividades Sexuales Pagadas, en donde se abordó el tema "Tú Autonomía no se negocia", prevención de las violencias Vicaria, Económica y Patrimonial; enmarcado en el Derecho a una vida libre de violencias. A la actividad asistieron</t>
    </r>
    <r>
      <rPr>
        <b/>
        <sz val="11"/>
        <color theme="1"/>
        <rFont val="Arial"/>
        <family val="2"/>
      </rPr>
      <t xml:space="preserve"> (5) cinco mujeres.</t>
    </r>
  </si>
  <si>
    <r>
      <t xml:space="preserve">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390 atenciones en trabajo socia</t>
    </r>
    <r>
      <rPr>
        <sz val="12"/>
        <color theme="1"/>
        <rFont val="Arial"/>
        <family val="2"/>
      </rPr>
      <t xml:space="preserve">l, realizadas así: •Se realizaron </t>
    </r>
    <r>
      <rPr>
        <b/>
        <sz val="12"/>
        <color theme="1"/>
        <rFont val="Arial"/>
        <family val="2"/>
      </rPr>
      <t>21 atenciones en la unidad móvil</t>
    </r>
    <r>
      <rPr>
        <sz val="12"/>
        <color theme="1"/>
        <rFont val="Arial"/>
        <family val="2"/>
      </rPr>
      <t xml:space="preserve"> que se ubicó en las localidades de Los Mártires, Barrios Unidos, Bosa, Puente Aranda, Rafael Uribe, y Se realizaron </t>
    </r>
    <r>
      <rPr>
        <b/>
        <sz val="12"/>
        <color theme="1"/>
        <rFont val="Arial"/>
        <family val="2"/>
      </rPr>
      <t>369  atenciones en la sede física</t>
    </r>
    <r>
      <rPr>
        <sz val="12"/>
        <color theme="1"/>
        <rFont val="Arial"/>
        <family val="2"/>
      </rPr>
      <t xml:space="preserve"> y de forma telefónica.
Adicionalmente se realizó: 
•	REDES: Un</t>
    </r>
    <r>
      <rPr>
        <b/>
        <sz val="12"/>
        <color theme="1"/>
        <rFont val="Arial"/>
        <family val="2"/>
      </rPr>
      <t xml:space="preserve"> (1) encuentro presencial </t>
    </r>
    <r>
      <rPr>
        <sz val="12"/>
        <color theme="1"/>
        <rFont val="Arial"/>
        <family val="2"/>
      </rPr>
      <t>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t>
    </r>
    <r>
      <rPr>
        <b/>
        <sz val="12"/>
        <color theme="1"/>
        <rFont val="Arial"/>
        <family val="2"/>
      </rPr>
      <t xml:space="preserve"> (15) quince mujeres.</t>
    </r>
    <r>
      <rPr>
        <sz val="12"/>
        <color theme="1"/>
        <rFont val="Arial"/>
        <family val="2"/>
      </rPr>
      <t xml:space="preserve">
•	TALLERES </t>
    </r>
    <r>
      <rPr>
        <b/>
        <sz val="12"/>
        <color theme="1"/>
        <rFont val="Arial"/>
        <family val="2"/>
      </rPr>
      <t>Dos talleres con mujeres 41 mujeres en ASP:</t>
    </r>
    <r>
      <rPr>
        <sz val="12"/>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	ACTIVIDADES Adicionalmente se realizaron </t>
    </r>
    <r>
      <rPr>
        <b/>
        <sz val="12"/>
        <color theme="1"/>
        <rFont val="Arial"/>
        <family val="2"/>
      </rPr>
      <t xml:space="preserve">una jornada de actividad física </t>
    </r>
    <r>
      <rPr>
        <sz val="12"/>
        <color theme="1"/>
        <rFont val="Arial"/>
        <family val="2"/>
      </rPr>
      <t>( 18/03 Sede de Casa de Todas con</t>
    </r>
    <r>
      <rPr>
        <b/>
        <sz val="12"/>
        <color theme="1"/>
        <rFont val="Arial"/>
        <family val="2"/>
      </rPr>
      <t xml:space="preserve"> 20 mujeres</t>
    </r>
    <r>
      <rPr>
        <sz val="12"/>
        <color theme="1"/>
        <rFont val="Arial"/>
        <family val="2"/>
      </rPr>
      <t>) y</t>
    </r>
    <r>
      <rPr>
        <b/>
        <sz val="12"/>
        <color theme="1"/>
        <rFont val="Arial"/>
        <family val="2"/>
      </rPr>
      <t xml:space="preserve"> dos sesiones de Yoga </t>
    </r>
    <r>
      <rPr>
        <sz val="12"/>
        <color theme="1"/>
        <rFont val="Arial"/>
        <family val="2"/>
      </rPr>
      <t xml:space="preserve">(04 de marzo con 15 mujeres y 25 de marzo con </t>
    </r>
    <r>
      <rPr>
        <b/>
        <sz val="12"/>
        <color theme="1"/>
        <rFont val="Arial"/>
        <family val="2"/>
      </rPr>
      <t>20 mujeres</t>
    </r>
    <r>
      <rPr>
        <sz val="12"/>
        <color theme="1"/>
        <rFont val="Arial"/>
        <family val="2"/>
      </rPr>
      <t>) 
•	CINE CLUB:  En el marco del Cine Club de Todas, se desarrolló</t>
    </r>
    <r>
      <rPr>
        <b/>
        <sz val="12"/>
        <color theme="1"/>
        <rFont val="Arial"/>
        <family val="2"/>
      </rPr>
      <t xml:space="preserve"> 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2"/>
        <color theme="1"/>
        <rFont val="Arial"/>
        <family val="2"/>
      </rPr>
      <t>30 mujeres.</t>
    </r>
    <r>
      <rPr>
        <sz val="12"/>
        <color theme="1"/>
        <rFont val="Arial"/>
        <family val="2"/>
      </rPr>
      <t xml:space="preserve">
•	ROPERO: Se mantuvo activa la entrega de prendas del ropero solidario de Casa de Todas.</t>
    </r>
  </si>
  <si>
    <r>
      <t xml:space="preserve">En el periodo acumulado de enero a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rFont val="Arial"/>
        <family val="2"/>
      </rPr>
      <t xml:space="preserve">516 atenciones psicosociales </t>
    </r>
    <r>
      <rPr>
        <sz val="11"/>
        <rFont val="Arial"/>
        <family val="2"/>
      </rPr>
      <t xml:space="preserve">discriminadas así: </t>
    </r>
    <r>
      <rPr>
        <b/>
        <sz val="11"/>
        <rFont val="Arial"/>
        <family val="2"/>
      </rPr>
      <t xml:space="preserve">21 atenciones en la unidad móvil </t>
    </r>
    <r>
      <rPr>
        <sz val="11"/>
        <rFont val="Arial"/>
        <family val="2"/>
      </rPr>
      <t xml:space="preserve">de forma presencial en las localidades focalizadas y adicionalmente se realizaron </t>
    </r>
    <r>
      <rPr>
        <b/>
        <sz val="11"/>
        <rFont val="Arial"/>
        <family val="2"/>
      </rPr>
      <t>495 atenciones psicosociales en la sede física</t>
    </r>
    <r>
      <rPr>
        <sz val="11"/>
        <rFont val="Arial"/>
        <family val="2"/>
      </rPr>
      <t xml:space="preserve"> y de forma telefónica. 
2.	Con el objetivo de realizar las atenciones jurídicas (valoraciones iniciales, asesoría, seguimientos y cierres) a mujeres que realizan actividades sexuales pagadas, se realizan un total de </t>
    </r>
    <r>
      <rPr>
        <b/>
        <sz val="11"/>
        <rFont val="Arial"/>
        <family val="2"/>
      </rPr>
      <t>809 atenciones jurídicas</t>
    </r>
    <r>
      <rPr>
        <sz val="11"/>
        <rFont val="Arial"/>
        <family val="2"/>
      </rPr>
      <t xml:space="preserve"> discriminadas así: En el área jurídica se realizan </t>
    </r>
    <r>
      <rPr>
        <b/>
        <sz val="11"/>
        <rFont val="Arial"/>
        <family val="2"/>
      </rPr>
      <t xml:space="preserve">12 atenciones en la Unidad Móvil </t>
    </r>
    <r>
      <rPr>
        <sz val="11"/>
        <rFont val="Arial"/>
        <family val="2"/>
      </rPr>
      <t>de manera presencial en las diferentes localidades focalizadas y adicionalmente, se realizan</t>
    </r>
    <r>
      <rPr>
        <b/>
        <sz val="11"/>
        <rFont val="Arial"/>
        <family val="2"/>
      </rPr>
      <t xml:space="preserve"> 797 atenciones en la sede física</t>
    </r>
    <r>
      <rPr>
        <sz val="1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rFont val="Arial"/>
        <family val="2"/>
      </rPr>
      <t>1034 atenciones de trabajo social</t>
    </r>
    <r>
      <rPr>
        <sz val="11"/>
        <rFont val="Arial"/>
        <family val="2"/>
      </rPr>
      <t>, realizadas así: Se realizaron</t>
    </r>
    <r>
      <rPr>
        <b/>
        <sz val="11"/>
        <rFont val="Arial"/>
        <family val="2"/>
      </rPr>
      <t xml:space="preserve"> 26 atenciones en la unidad móvil </t>
    </r>
    <r>
      <rPr>
        <sz val="11"/>
        <rFont val="Arial"/>
        <family val="2"/>
      </rPr>
      <t xml:space="preserve">de manera presencial en las localidades focalizadas y se realizaron </t>
    </r>
    <r>
      <rPr>
        <b/>
        <sz val="11"/>
        <rFont val="Arial"/>
        <family val="2"/>
      </rPr>
      <t>1008 atenciones en la sede física</t>
    </r>
    <r>
      <rPr>
        <sz val="11"/>
        <rFont val="Arial"/>
        <family val="2"/>
      </rPr>
      <t xml:space="preserve"> y de forma telefónica. 
4.	Con el objetivo de Implementar y posicionar la Unidad Móvil ¨Casa de Todas¨se realizaron:  (i) </t>
    </r>
    <r>
      <rPr>
        <b/>
        <sz val="11"/>
        <rFont val="Arial"/>
        <family val="2"/>
      </rPr>
      <t>58 recorridos en dupla en las 18 localidades</t>
    </r>
    <r>
      <rPr>
        <sz val="1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Seis </t>
    </r>
    <r>
      <rPr>
        <b/>
        <sz val="11"/>
        <rFont val="Arial"/>
        <family val="2"/>
      </rPr>
      <t xml:space="preserve">6 ferias de servicios interinstitucionales dirigidas a 108 mujeres que realizan actividades sexuales pagadas, </t>
    </r>
    <r>
      <rPr>
        <sz val="11"/>
        <rFont val="Arial"/>
        <family val="2"/>
      </rPr>
      <t xml:space="preserve">con el acompañamiento de Secretarias Distritales de Seguridad Convivencia y Justicia, Salud, Integración Social, Cultura, Desarrollo Económico, mujer, salud, Centro Intégrate, Subredes de salud: Sur, Centro Oriente, Sur Occidente y Norte de Salud, Fondo de solidaridad pensional, liga Colombiana contra el SIDA, IPS Colsubsidio, FNA.  (iii) </t>
    </r>
    <r>
      <rPr>
        <b/>
        <sz val="11"/>
        <rFont val="Arial"/>
        <family val="2"/>
      </rPr>
      <t>21 jornadas de atención itinerante en las áreas psicosocial, socio jurídica y de trabajo social, dirigidas a 71 mujeres que realizan ASP.</t>
    </r>
    <r>
      <rPr>
        <sz val="11"/>
        <rFont val="Arial"/>
        <family val="2"/>
      </rPr>
      <t xml:space="preserve">
5.	Como parte del Portafolio mensual de servicios de apoyo a las mujeres en actividades sexuales pagadas, se ofertaron y desarrollaron las siguientes actividades: 
TALLERES </t>
    </r>
    <r>
      <rPr>
        <b/>
        <sz val="11"/>
        <rFont val="Arial"/>
        <family val="2"/>
      </rPr>
      <t>cuatro talleres con mujeres 56 mujeres en ASP:</t>
    </r>
    <r>
      <rPr>
        <sz val="11"/>
        <rFont val="Arial"/>
        <family val="2"/>
      </rPr>
      <t xml:space="preserve"> (i) Un Taller virtual sobre derechos de las mujeres desarrollado por el área de Trabajo Social, con la asistencia de 11 mujeres. (ii) Un Taller “Vivamos una vida libre de violencia” en el marco de la estrategia Casa de Todas se ejecutó el taller “Vivamos una vida libre de violencia”, con 30 mujeres. (iii) Un encuentro virtual con las mujeres que realizan ASP, sobre "Mi Proyecto de Vida", enmarcado en el Derecho al trabajo en condiciones de Igualdad y Dignidad con (5) participantes. (iv) una jornada formativa en derecho de familia por el área jurídica, con énfasis en derechos de alimentos, obligaciones parentales y mecanismos de exigibilidad, con (10) mujeres. ACTIVIDADES Adicionalmente se realizaron t</t>
    </r>
    <r>
      <rPr>
        <b/>
        <sz val="11"/>
        <rFont val="Arial"/>
        <family val="2"/>
      </rPr>
      <t xml:space="preserve">res jornadas de actividad física con 33 mujeres </t>
    </r>
    <r>
      <rPr>
        <sz val="11"/>
        <rFont val="Arial"/>
        <family val="2"/>
      </rPr>
      <t xml:space="preserve">y </t>
    </r>
    <r>
      <rPr>
        <b/>
        <sz val="11"/>
        <rFont val="Arial"/>
        <family val="2"/>
      </rPr>
      <t>tres sesiones de Yoga con 43 mujeres</t>
    </r>
    <r>
      <rPr>
        <sz val="11"/>
        <rFont val="Arial"/>
        <family val="2"/>
      </rPr>
      <t xml:space="preserve">.  CINE CLUB:  En el marco del Cine Club de Todas, se desarrolló </t>
    </r>
    <r>
      <rPr>
        <b/>
        <sz val="11"/>
        <rFont val="Arial"/>
        <family val="2"/>
      </rPr>
      <t>un espacio de reflexión c</t>
    </r>
    <r>
      <rPr>
        <sz val="11"/>
        <rFont val="Arial"/>
        <family val="2"/>
      </rPr>
      <t xml:space="preserve">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1"/>
        <rFont val="Arial"/>
        <family val="2"/>
      </rPr>
      <t xml:space="preserve">30 mujeres. </t>
    </r>
    <r>
      <rPr>
        <sz val="11"/>
        <rFont val="Arial"/>
        <family val="2"/>
      </rPr>
      <t xml:space="preserve">ROPERO: Se mantuvo activa la entrega de prendas del ropero solidario de Casa de Todas. WEBCAM: se realizó visita a dos estudios Web Cam, Referenciados en la base de datos en construcción, con el objetivo de gestionar la programación de espacios de acciones afirmativas y se realizó </t>
    </r>
    <r>
      <rPr>
        <b/>
        <sz val="11"/>
        <rFont val="Arial"/>
        <family val="2"/>
      </rPr>
      <t>un encuentro virtual</t>
    </r>
    <r>
      <rPr>
        <sz val="11"/>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 </t>
    </r>
    <r>
      <rPr>
        <b/>
        <sz val="11"/>
        <rFont val="Arial"/>
        <family val="2"/>
      </rPr>
      <t>(5) cinco mujeres.</t>
    </r>
    <r>
      <rPr>
        <sz val="11"/>
        <rFont val="Arial"/>
        <family val="2"/>
      </rPr>
      <t xml:space="preserve">
FORTALECIMIENTO DE REDES: Con el objetivo de implementar el plan de ¨Fortalecimiento de Redes ¨ para mujeres que realizan actividades sexuales pagadas ASP, se realizaron </t>
    </r>
    <r>
      <rPr>
        <b/>
        <sz val="11"/>
        <rFont val="Arial"/>
        <family val="2"/>
      </rPr>
      <t>dos talleres con 25 mujeres</t>
    </r>
    <r>
      <rPr>
        <sz val="11"/>
        <rFont val="Arial"/>
        <family val="2"/>
      </rPr>
      <t xml:space="preserve"> que realizan Actividades Sexuales (i) Tipologías de redes primaria: Familia, Secundarias: Grupos, Terciarias: Instituciones (ii) "Resolución pacífica de Conflictos" y fortalecimiento de habilidades para resolver conflictos de manera asertiva; enmarcado en el Derecho a una vida libre de violencias.  
</t>
    </r>
  </si>
  <si>
    <t>Ejecución Mensual Actividad 3</t>
  </si>
  <si>
    <t>Se realizó un ajuste de $100 en la ejecución del mes de febrero</t>
  </si>
  <si>
    <r>
      <t xml:space="preserve">En el mes de marzo con el objetivo de Implementar y posicionar la Unidad Móvil ¨Casa de Todas¨ como un servicio integral a través de los servicios psicosociales, jurídicos y de trabajo social. Se realizaron las siguientes acciones: 
•	</t>
    </r>
    <r>
      <rPr>
        <b/>
        <sz val="12"/>
        <color theme="1"/>
        <rFont val="Arial"/>
        <family val="2"/>
      </rPr>
      <t>Se realizaron 19 recorridos en dupla en 16 de las localidades donde se han identificado que se realizan ASP</t>
    </r>
    <r>
      <rPr>
        <sz val="12"/>
        <color theme="1"/>
        <rFont val="Arial"/>
        <family val="2"/>
      </rPr>
      <t xml:space="preserve">: Barrios Unidos, Puente Aranda, Kennedy, Chapinero, Usaquén, Suba, Antonio Nariño, Rafael Uribe Uribe, Ciudad Bolívar, Engativá, Bosa, La Candelaria, Santa Fe, Tunjuelito, Usme, y Teusaquillo. No se realizó recorrido en las localidades de Fontibón y Los Mártires, por temas de seguridad y disponibilidad de transportes en el horario requerido. 
•	</t>
    </r>
    <r>
      <rPr>
        <b/>
        <sz val="12"/>
        <color theme="1"/>
        <rFont val="Arial"/>
        <family val="2"/>
      </rPr>
      <t>Se realizaron 3 ferias de servicios interinstitucionale</t>
    </r>
    <r>
      <rPr>
        <sz val="12"/>
        <color theme="1"/>
        <rFont val="Arial"/>
        <family val="2"/>
      </rPr>
      <t xml:space="preserve">s donde se atendieron a 46 mujeres que realizan actividades sexuales pagadas por las Secretarias Distritales de Seguridad Convivencia y Justicia, Salud, Integración Social, Cultura, Desarrollo Económico, Centro Intégrate, Subredes Centro Oriente, Sur Occidente y Norte de Salud y Fondo de solidaridad pensional: (i) Casa de Todas, participaron 17 mujeres. (ii) CIOM Bosa, participaron 07 mujeres. (iii) Castillo de las Artes, con la asistencia de 22 mujeres. 
•	</t>
    </r>
    <r>
      <rPr>
        <b/>
        <sz val="12"/>
        <color theme="1"/>
        <rFont val="Arial"/>
        <family val="2"/>
      </rPr>
      <t>Se realizaron 12 jornadas de atención itinerante en las áreas psicosocial</t>
    </r>
    <r>
      <rPr>
        <sz val="12"/>
        <color theme="1"/>
        <rFont val="Arial"/>
        <family val="2"/>
      </rPr>
      <t>, socio jurídica y de trabajo social, dirigidas a 44 mujeres que realizan ASP,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t>
    </r>
  </si>
  <si>
    <r>
      <t xml:space="preserve">En el mes de abril con el objetivo de Implementar y posicionar la Unidad Móvil ¨Casa de Todas¨ como un servicio integral a través de los servicios psicosociales, jurídicos y de trabajo social. Se realizaron las siguientes acciones: 
•	</t>
    </r>
    <r>
      <rPr>
        <b/>
        <sz val="12"/>
        <color theme="1"/>
        <rFont val="Arial"/>
        <family val="2"/>
      </rPr>
      <t>RECORRIDOS EN DUPLA</t>
    </r>
    <r>
      <rPr>
        <sz val="12"/>
        <color theme="1"/>
        <rFont val="Arial"/>
        <family val="2"/>
      </rPr>
      <t xml:space="preserve">: Se realizaron </t>
    </r>
    <r>
      <rPr>
        <b/>
        <sz val="12"/>
        <color theme="1"/>
        <rFont val="Arial"/>
        <family val="2"/>
      </rPr>
      <t xml:space="preserve">21 recorridos en dupla en las 18 localidades </t>
    </r>
    <r>
      <rPr>
        <sz val="12"/>
        <color theme="1"/>
        <rFont val="Arial"/>
        <family val="2"/>
      </rPr>
      <t xml:space="preserve">donde se han identificado que se realizan ASP: Barrios Unidos, Puente Aranda, Kennedy, Chapinero, Usaquén, Los Mártires, Suba, Antonio Nariño, Rafael Uribe Uribe, Ciudad Bolívar, Engativá, Bosa, La Candelaria, Santa Fe, Tunjuelito, Usme, Fontibón y Teusaquillo.
•	</t>
    </r>
    <r>
      <rPr>
        <b/>
        <sz val="12"/>
        <color theme="1"/>
        <rFont val="Arial"/>
        <family val="2"/>
      </rPr>
      <t>FERIAS DE SERVICIOS INTERINSTITUCIONALES</t>
    </r>
    <r>
      <rPr>
        <sz val="12"/>
        <color theme="1"/>
        <rFont val="Arial"/>
        <family val="2"/>
      </rPr>
      <t xml:space="preserve">: Se realizaron </t>
    </r>
    <r>
      <rPr>
        <b/>
        <sz val="12"/>
        <color theme="1"/>
        <rFont val="Arial"/>
        <family val="2"/>
      </rPr>
      <t>4 ferias de servicios interinstitucionales donde se atendieron a 85 mujeres que realizan actividades sexuales pagadas</t>
    </r>
    <r>
      <rPr>
        <sz val="12"/>
        <color theme="1"/>
        <rFont val="Arial"/>
        <family val="2"/>
      </rPr>
      <t xml:space="preserve">. Estas ferias fueron acompañadas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 Casa de Todas, participaron 15 mujeres. (ii) Santa Isabel de Hungría, participaron 20 mujeres. (iii) Castillo de las Artes, con la asistencia de 27 mujeres (iv) Patio Bonito: con la asistencia de 23 mujeres.
•	</t>
    </r>
    <r>
      <rPr>
        <b/>
        <sz val="12"/>
        <color theme="1"/>
        <rFont val="Arial"/>
        <family val="2"/>
      </rPr>
      <t>JORNADAS DE ATENCIÓN ITINERANTE:</t>
    </r>
    <r>
      <rPr>
        <sz val="12"/>
        <color theme="1"/>
        <rFont val="Arial"/>
        <family val="2"/>
      </rPr>
      <t xml:space="preserve"> Se realizaron </t>
    </r>
    <r>
      <rPr>
        <b/>
        <sz val="12"/>
        <color theme="1"/>
        <rFont val="Arial"/>
        <family val="2"/>
      </rPr>
      <t>10 jornadas de atención itinerante en las áreas psicosocial, socio jurídica y de trabajo social, dirigidas a 8 mujeres que realizan ASP</t>
    </r>
    <r>
      <rPr>
        <sz val="12"/>
        <color theme="1"/>
        <rFont val="Arial"/>
        <family val="2"/>
      </rPr>
      <t>, en los siguientes puntos: (i) CIOM Bosa: 4 jornadas. (ii) Casa Santa Isabel de Hungría Localidad Barrios Unidos: 2 sesiones. Asistieron 4 mujeres. (iii) Castillo de las Artes Localidad Los Mártires: 3 jornadas. Asistieron 2 mujeres. (iv) Procrear: 1 jornada: Asistieron 2 mujeres.</t>
    </r>
  </si>
  <si>
    <t>En el mes de abril con el fin de Sistematizar los procesos de investigación y acción participativa para fortalecer el análisis situacional de las violaciones de derechos de las personas que realizan actividades sexuales pagadas,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t>
  </si>
  <si>
    <t>En el mes de abril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21 recorridos realizados por la dupla 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</si>
  <si>
    <r>
      <t xml:space="preserve">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222 atenciones psicosociales</t>
    </r>
    <r>
      <rPr>
        <sz val="12"/>
        <color theme="1"/>
        <rFont val="Arial"/>
        <family val="2"/>
      </rPr>
      <t xml:space="preserve">, así: 8 atenciones en la unidad móvil que se ubicó en las localidades de Los Mártires, Barrios Unidos, Bosa, Kennedy, adicionalmente, se realizaron 214 atenciones en la sede física (Casa de Todas Teusaquillo) y de forma telefónica.  
•	Con el objetivo de Implementar y posicionar la Unidad Móvil ¨Casa de Todas¨ se realizaron: 
(i)	</t>
    </r>
    <r>
      <rPr>
        <b/>
        <sz val="12"/>
        <color theme="1"/>
        <rFont val="Arial"/>
        <family val="2"/>
      </rPr>
      <t>21 recorridos en dupla en las 18 localidades</t>
    </r>
    <r>
      <rPr>
        <sz val="12"/>
        <color theme="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t>
    </r>
    <r>
      <rPr>
        <b/>
        <sz val="12"/>
        <color theme="1"/>
        <rFont val="Arial"/>
        <family val="2"/>
      </rPr>
      <t>Cuatro 4 ferias de servicios interinstitucionales donde se atendieron a 85 mujeres que realizan actividades sexuales pagadas</t>
    </r>
    <r>
      <rPr>
        <sz val="12"/>
        <color theme="1"/>
        <rFont val="Arial"/>
        <family val="2"/>
      </rPr>
      <t xml:space="preserve">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(iii)	S</t>
    </r>
    <r>
      <rPr>
        <b/>
        <sz val="12"/>
        <color theme="1"/>
        <rFont val="Arial"/>
        <family val="2"/>
      </rPr>
      <t>e realizaron 10 jornadas de atención itinerante en las áreas psicosocial, socio jurídica y de trabajo social, dirigidas a 8 mujeres que realizan ASP</t>
    </r>
    <r>
      <rPr>
        <sz val="12"/>
        <color theme="1"/>
        <rFont val="Arial"/>
        <family val="2"/>
      </rPr>
      <t>, en los siguientes puntos: (i) CIOM Bosa: 4 jornadas. (ii) Casa Santa Isabel de Hungría Localidad Barrios Unidos: 2 sesiones. Asistieron 4 mujeres. (iii) Castillo de las Artes Localidad Los Mártires: 3 jornadas. Asistieron 2 mujeres. (iv) Procrear: 1 jornada: Asistieron 2 mujeres.
•	Con el fin de Sistematizar los procesos de investigación y acción participativa para fortalecer el análisis situacional de las violaciones de derechos de las personas que realizan actividades sexuales pagadas,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
•	Consolidación y sistematización de información recopilada en las diferentes localidades, sobre cada uno de los establecimientos visitados durante los 21 recorridos realizados por la dupla 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</si>
  <si>
    <r>
      <t xml:space="preserve">En el periodo acumulado de enero a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738 atenciones psicosociales</t>
    </r>
    <r>
      <rPr>
        <sz val="12"/>
        <color theme="1"/>
        <rFont val="Arial"/>
        <family val="2"/>
      </rPr>
      <t xml:space="preserve">, desagregadas así: 29 atenciones en la unidad móvil de forma presencial y se realizaron 709 atenciones en la sede física y de forma telefónica.
•	</t>
    </r>
    <r>
      <rPr>
        <b/>
        <sz val="12"/>
        <color theme="1"/>
        <rFont val="Arial"/>
        <family val="2"/>
      </rPr>
      <t>10 ferias de servicios interinstitucionales dirigidas a 193 mujeres que realizan actividades sexuales pagadas,</t>
    </r>
    <r>
      <rPr>
        <sz val="12"/>
        <color theme="1"/>
        <rFont val="Arial"/>
        <family val="2"/>
      </rPr>
      <t xml:space="preserve"> realizadas por la SdMujer y por las Secretarias Distritales de Seguridad Convivencia y Justicia, Salud, cultura, Integración Social, Desarrollo Económico, Centro Intégrate, Subredes Centro Oriente, Sur Occidente, sur y Norte de Salud, IPS Colsubsidio, Empresa METRO, RED SOMOS, Fondo de solidaridad Pensional, FNA y liga Colombiana contra el SIDA. 
•	</t>
    </r>
    <r>
      <rPr>
        <b/>
        <sz val="12"/>
        <color theme="1"/>
        <rFont val="Arial"/>
        <family val="2"/>
      </rPr>
      <t xml:space="preserve">31 Jornadas de Atención Itinerante en las áreas psicosocial, socio jurídica y de trabajo social, dirigidas a 79 mujeres que realizan ASP. </t>
    </r>
    <r>
      <rPr>
        <sz val="12"/>
        <color theme="1"/>
        <rFont val="Arial"/>
        <family val="2"/>
      </rPr>
      <t xml:space="preserve">
•	Se realizaron </t>
    </r>
    <r>
      <rPr>
        <b/>
        <sz val="12"/>
        <color theme="1"/>
        <rFont val="Arial"/>
        <family val="2"/>
      </rPr>
      <t>79 recorridos en dupla en 18 localidades</t>
    </r>
    <r>
      <rPr>
        <sz val="12"/>
        <color theme="1"/>
        <rFont val="Arial"/>
        <family val="2"/>
      </rPr>
      <t xml:space="preserve">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
•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t>
    </r>
  </si>
  <si>
    <t xml:space="preserve">Con el objetivo de Implementar plan de trabajo para el acompañamiento a mujeres en ASP en Web Cam, durante el mes de abril,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Asimismo, se realizó visita a el un estudio webcam, donde se logró articulación para el desarrollo de actividades en los diferentes componentes de la DED. </t>
  </si>
  <si>
    <r>
      <t xml:space="preserve">En el mes de abril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279 atenciones jurídicas</t>
    </r>
    <r>
      <rPr>
        <sz val="12"/>
        <color theme="1"/>
        <rFont val="Arial"/>
        <family val="2"/>
      </rPr>
      <t xml:space="preserve"> así:  
•	Se realizan </t>
    </r>
    <r>
      <rPr>
        <b/>
        <sz val="12"/>
        <color theme="1"/>
        <rFont val="Arial"/>
        <family val="2"/>
      </rPr>
      <t xml:space="preserve">14 atenciones en la unidad móvil </t>
    </r>
    <r>
      <rPr>
        <sz val="12"/>
        <color theme="1"/>
        <rFont val="Arial"/>
        <family val="2"/>
      </rPr>
      <t>l que se ubicó en las localidades de Los Mártires, Barrios Unidos, Bosa, Kennedy, desagregadas así: 12 asesorías, 02 seguimientos. *(</t>
    </r>
    <r>
      <rPr>
        <i/>
        <sz val="10"/>
        <color theme="1"/>
        <rFont val="Arial"/>
        <family val="2"/>
      </rPr>
      <t>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t>
    </r>
    <r>
      <rPr>
        <sz val="12"/>
        <color theme="1"/>
        <rFont val="Arial"/>
        <family val="2"/>
      </rPr>
      <t xml:space="preserve">
•	Adicionalmente, se realizan </t>
    </r>
    <r>
      <rPr>
        <b/>
        <sz val="12"/>
        <color theme="1"/>
        <rFont val="Arial"/>
        <family val="2"/>
      </rPr>
      <t xml:space="preserve">265 atenciones en la sede física </t>
    </r>
    <r>
      <rPr>
        <sz val="12"/>
        <color theme="1"/>
        <rFont val="Arial"/>
        <family val="2"/>
      </rPr>
      <t>desagregadas así: 58 asesorías y 13 valoraciones iniciales, 156 seguimientos, y 38 cierres en cumplimiento de los lineamientos establecidos por la Secretaría Distrital de la Mujer y en concordancia con la Resolución 0269 del 8 de junio de 2021. 
También, se gestionaron las siguientes actuaciones:
Denuncia: 2
Impulsos procesales: 6
Derechos de petición: 9
Procesos en representación judicial: 5</t>
    </r>
  </si>
  <si>
    <r>
      <t xml:space="preserve">En el mes de abril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279 atenciones jurídicas</t>
    </r>
    <r>
      <rPr>
        <sz val="12"/>
        <color theme="1"/>
        <rFont val="Arial"/>
        <family val="2"/>
      </rPr>
      <t xml:space="preserve"> así: 
1.En el área jurídica se realizan </t>
    </r>
    <r>
      <rPr>
        <b/>
        <sz val="12"/>
        <color theme="1"/>
        <rFont val="Arial"/>
        <family val="2"/>
      </rPr>
      <t>14 atenciones en la unidad móvil</t>
    </r>
    <r>
      <rPr>
        <sz val="12"/>
        <color theme="1"/>
        <rFont val="Arial"/>
        <family val="2"/>
      </rPr>
      <t xml:space="preserve"> que se ubicó en las localidades de Los Mártires, Barrios Unidos, Bosa, Kennedy. Adicionalmente, se realizan </t>
    </r>
    <r>
      <rPr>
        <b/>
        <sz val="12"/>
        <color theme="1"/>
        <rFont val="Arial"/>
        <family val="2"/>
      </rPr>
      <t>265 atenciones jurídicas en la sede física</t>
    </r>
    <r>
      <rPr>
        <sz val="12"/>
        <color theme="1"/>
        <rFont val="Arial"/>
        <family val="2"/>
      </rPr>
      <t xml:space="preserve"> de Tunjuelito. 
2.Cualificación y fortalecimiento de conocimiento del equipo profesional que presta sus servicios para la atención en la estrategia Casa de Todas:  se realizó un </t>
    </r>
    <r>
      <rPr>
        <b/>
        <sz val="12"/>
        <color theme="1"/>
        <rFont val="Arial"/>
        <family val="2"/>
      </rPr>
      <t xml:space="preserve">1 espacio de capacitación 20 participaciones </t>
    </r>
    <r>
      <rPr>
        <sz val="12"/>
        <color theme="1"/>
        <rFont val="Arial"/>
        <family val="2"/>
      </rPr>
      <t xml:space="preserve">del equipo, así: (i) Seguimiento mensual de la unidad móvil con el Equipo de contratistas de Casa de Todas, aprendizajes y acciones de mejora, y socialización guía de unidad móvil.
3. Herramietnas para profesionales: Se realizaron con </t>
    </r>
    <r>
      <rPr>
        <b/>
        <sz val="12"/>
        <color theme="1"/>
        <rFont val="Arial"/>
        <family val="2"/>
      </rPr>
      <t>82 participantes, cinco 5 espacios</t>
    </r>
    <r>
      <rPr>
        <sz val="12"/>
        <color theme="1"/>
        <rFont val="Arial"/>
        <family val="2"/>
      </rPr>
      <t xml:space="preserve"> de capacitación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y ii) Dos (2) Asistencias técnicas virtuales con Mesa ZESAI y Personería Local de Usme 10 participantes (iii, iv y v) Tres (3) Jornadas de capacitación y sensibilización dirigida a miembros de la Policía Metropolitana de Bogotá con la participación de 72 uniformados de la Estación de Policía de la Localidad de Tunjuelito. 
4.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Asimismo, se realizó visita a el un estudio webcam, donde se logró articulación para el desarrollo de actividades en los diferentes componentes de la DED</t>
    </r>
  </si>
  <si>
    <r>
      <t xml:space="preserve">En el periodo acumulado de enero a abril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2"/>
        <color theme="1"/>
        <rFont val="Arial"/>
        <family val="2"/>
      </rPr>
      <t>se realizan un total de 1088 atenciones jurídicas, así: 26 atenciones en la unidad móvil de forma presencial. Adicionalmente, se realizaron 1062 atenciones en la sede física y de forma telefónica.</t>
    </r>
    <r>
      <rPr>
        <sz val="12"/>
        <color theme="1"/>
        <rFont val="Arial"/>
        <family val="2"/>
      </rPr>
      <t xml:space="preserve">
2. Cualificación y fortalecimiento de conocimientos y habilidades del equipo de 22 profesionales que prestan sus servicios para la atención en la estrategia Casa de Todas:  se realizaron </t>
    </r>
    <r>
      <rPr>
        <b/>
        <sz val="12"/>
        <color theme="1"/>
        <rFont val="Arial"/>
        <family val="2"/>
      </rPr>
      <t>5 espacios de capacitación registrando 96 participaciones del equipo.</t>
    </r>
    <r>
      <rPr>
        <sz val="12"/>
        <color theme="1"/>
        <rFont val="Arial"/>
        <family val="2"/>
      </rPr>
      <t xml:space="preserve"> 
3. Herramientas a equipos técnicos y de profesionales de sectores público y privado que realizan atenciones o servicios a mujeres que realizan ASP: Se realizaron con </t>
    </r>
    <r>
      <rPr>
        <b/>
        <sz val="12"/>
        <color theme="1"/>
        <rFont val="Arial"/>
        <family val="2"/>
      </rPr>
      <t xml:space="preserve">387 participantes, cinco 5 espacios de capacitación </t>
    </r>
    <r>
      <rPr>
        <sz val="12"/>
        <color theme="1"/>
        <rFont val="Arial"/>
        <family val="2"/>
      </rPr>
      <t xml:space="preserve">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así: 294 Uniformados Policía Nacional – 76 funcionarios y funcionarias del Distrito y 17 profesionales Universidades. </t>
    </r>
  </si>
  <si>
    <r>
      <rPr>
        <sz val="12"/>
        <color theme="1"/>
        <rFont val="Arial"/>
        <family val="2"/>
      </rPr>
      <t xml:space="preserve">En el mes de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376 atenciones en trabajo social, realizadas así: 
•Se realizaron 19 atenciones en la unidad móvil que se ubicó en las localidades de Los Mártires, Barrios Unidos, Bosa, Kennedy, desagregadas así: 14 asesorías, 02 valoraciones, 03 seguimientos. Adicionalmente se realizaron las siguientes articulaciones: * 2 Solicitud de encuesta socioeconómica SISBEN * 2 Activación servicios de SDIS, proyecto enlace emergencia social, bono de adulto mayor y jardines * 2 Proceso educación flexible. * 5 Fondo Nacional del Ahorro.  *2 Empleabilidad.  * 3 Otros como barreras de acceso a salud, certificado de discapacidad, emprendimiento, albergue, citas médicas y especialidades, pqr acceso a servicios sociales.
•Se realizaron 357 atenciones en la sede física y de forma telefónica desagregadas así: 91 asesorías y 22 valoraciones iniciales, 174 seguimientos, y 70 cierres. Adicionalmente, a través de la atención se logra dar respuesta en las siguientes áreas:
* 5 Portabilidad.       * 3 Salud traslado municipio         * 14 Solicitud de encuesta socioeconómica SISBEN    * 4 Afiliaciones al sistema de salud   * 9 Activación servicios de SDIS, proyecto enlace emergencia social, bono de adulto mayor y jardines * 2 Solicitud cupo Dirección Local de Educación.    * 6 Proceso educación flexible. * 8 Formación para el trabajo (Miquelina y Scalabrini). * 17 Salud sexual y reproductiva.  * 19 Fondo Nacional del Ahorro.  * 5 Empleabilidad.  * 2 Educación superior  * 2 Anticoncepción  * 2 IVE  * 1 Cedulación    * 24 Otros como barreras de acceso a salud, certificado de discapacidad, emprendimiento, albergue, citas médicas y especialidades, pqr salud, pruebas saber).
</t>
    </r>
    <r>
      <rPr>
        <i/>
        <sz val="10"/>
        <color theme="1"/>
        <rFont val="Arial"/>
        <family val="2"/>
      </rPr>
      <t>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t>
    </r>
  </si>
  <si>
    <t xml:space="preserve">Con el objetivo de implementar el plan de ¨Fortalecimiento de Redes ¨ para mujeres que realizan actividades sexuales pagadas ASP, durante el mes de abril se realizó un (1) taller sobre derechos de las mujeres, en el cual se profundizó sobre el derecho a la autonomía económica, con la participación de 5 mujeres en ASP. </t>
  </si>
  <si>
    <t>En el mes de abril con el objetivo de Realizar el Portafolio mensual de servicios en la sede física casa de todas como apoyo a las mujeres en actividades sexuales pagadas, se ofertaron y desarrollaron las siguientes actividades:
TALLERES: Un (1) Espacio Psicosocial dirigido a las mujeres vinculadas a la estrategia, abordando el tema de la IVE de manera virtual el 16 de abril, contó con la asistencia de 8 mujeres.
ACTIVIDADES: Adicionalmente se realizaron una jornadas de actividad física Sede de Casa de Todas con la participación de 8 mujeres  y una sesión de Yoga con la participación de 4 mujeres. 
CINE CLUB:  En el marco del Cine Club de Todas, se desarrolló un espacio para generar un espacio pedagógico y de reflexión colectiva mediante la  estrategia de cine foro, a partir de la proyección de la película Carol (2015), que contribuya a la sensibilización, el fortalecimiento del enfoque  de derechos, género y diversidad sexual, así como al reconocimiento de la autonomía y dignidad de las mujeres participantes de la Estrategia Casa de Todas. El espacio contó con la asistencia de 23 mujeres.
CONMEMORACIÓN: Con el objetivo de avanzar en la preparación de un evento conmemorativo, se realizó articulación con el CREA La Pepita de IDARTES mediante reunión virtual a través de la plataforma Teams, con el objetivo de coordinar el desarrollo del proceso artístico que hará parte de la conmemoración. 
ROPERO: Se mantuvo activa la entrega de prendas del ropero solidario de Casa de Todas.</t>
  </si>
  <si>
    <t>En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376 atenciones en trabajo social, realizadas así: 
•Se realizaron 19 atenciones en la unidad móvil que se ubicó en las localidades de Los Mártires, Barrios Unidos, Bosa, Kennedy y Se realizaron 357  atenciones en la sede física y de forma telefónica.
Adicionalmente se realizó: 
•	FORTALECIMIENTO DE REDES: Se realizó un (1) taller sobre derechos de las mujeres, en el cual se profundizó sobre el derecho a la autonomía económica, con la participación de 5 mujeres en ASP. 
•	TALLERES: Un (1) Espacio Psicosocial dirigido a las mujeres vinculadas a la estrategia, abordando el tema de la IVE de manera virtual el 16 de abril, contó con la asistencia de 8 mujeres.
•	ACTIVIDADES: Adicionalmente se realizaron una jornada de actividad física Sede de Casa de Todas con la participación de 8 mujeres  y una sesión de Yoga con la participación de 4 mujeres. 
•	CINE CLUB:  En el marco del Cine Club de Todas, se desarrolló un espacio para generar un espacio pedagógico y de reflexión colectiva mediante la  estrategia de cine foro, a partir de la proyección de la película Carol (2015), que contribuya a la sensibilización, el fortalecimiento del enfoque  de derechos, género y diversidad sexual, así como al reconocimiento de la autonomía y dignidad de las mujeres participantes de la Estrategia Casa de Todas. El espacio contó con la asistencia de 23 mujeres.
•	CONMEMORACIÓN: Con el objetivo de avanzar en la preparación de un evento conmemorativo, se realizó articulación con el CREA La Pepita de IDARTES mediante reunión virtual a través de la plataforma Teams, con el objetivo de coordinar el desarrollo del proceso artístico que hará parte de la conmemoración. 
•	ROPERO: Se mantuvo activa la entrega de prendas del ropero solidario de Casa de Todas.</t>
  </si>
  <si>
    <t>En el periodo acumulado de enero a abril,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1410 atenciones en trabajo social, realizadas así: •Se realizaron 45 atenciones en la unidad móvil y Se realizaron 1365 atenciones en la sede física y de forma telefónica.
Adicionalmente se realizó: 
•	CINE CLUB:  En el marco del Cine Club de Todas, se desarrollaron dos espacios con 53 mujeres con el objetivo que a través de la proyección de películas se genere una reflexión colectiva. 
•	ROPERO: Se mantuvo activa la entrega de prendas del ropero solidario de Casa de Todas.
•	FORTALECIMIENTO DE REDES DE APOYO: tres talleres con la participación de 30 mujeres, así: (i) un taller: Redes de apoyo social - Tipologías de redes primaria: Familia, Secundarias: Grupos, Terciarias: Instituciones 10 mujeres. (ii) un (1) encuentro con las mujeres en ASP en Barrios Unidos tema: "Resolución pacífica de Conflictos" y fortalecimiento de habilidades para resolver conflictos de manera asertiva; enmarcado en el Derecho a una vida libre de violencias 15 mujeres (iii) un (1) taller sobre derechos de las mujeres, en el cual se profundizó sobre el derecho a la autonomía económica. 5 mujeres en ASP. 
•	TALLERES cinco (5) talleres con la participación de 64 mujeres en ASP,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mujeres.(iv) Un (1) Espacio Psicosocial, abordando el tema de la IVE de manera virtual con 8 mujeres.
•	ACTIVIDADES Se realizaron cuatro jornadas de actividad física en la Sede de Casa de Todas con la participación de 41 mujeres en ASP y cuatro jornadas de YOGA con la participación de 47 mujeres en ASP.</t>
  </si>
  <si>
    <r>
      <t>En abril con el objetivo de aumentar a 2 unidades de operación la estrategia Casa de Todas, una sede física y una móvil, se ha establecido la operación permanente de atenciones de la Unidad Móvil de forma presencial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222 atenciones psicosociales</t>
    </r>
    <r>
      <rPr>
        <sz val="11"/>
        <color theme="1"/>
        <rFont val="Arial"/>
        <family val="2"/>
      </rPr>
      <t xml:space="preserve"> discriminadas así: 8 atenciones en la unidad móvil de forma presencial en las localidades focalizadas y adicionalmente se realizaron 214 atenciones psicosociales en la sede física y de forma telefónica. 
2.	Con el objetivo de realizar las atenciones jurídicas (valoraciones iniciales, asesoría, seguimientos y cierres) a mujeres que realizan actividades sexuales pagadas, se realizan un total de </t>
    </r>
    <r>
      <rPr>
        <b/>
        <sz val="11"/>
        <color theme="1"/>
        <rFont val="Arial"/>
        <family val="2"/>
      </rPr>
      <t xml:space="preserve">279 atenciones jurídicas </t>
    </r>
    <r>
      <rPr>
        <sz val="11"/>
        <color theme="1"/>
        <rFont val="Arial"/>
        <family val="2"/>
      </rPr>
      <t xml:space="preserve">discriminadas así: En el área jurídica se realizan 14 atenciones en la Unidad Móvil de manera presencial en las diferentes localidades focalizadas y adicionalmente, se realizan 265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 xml:space="preserve">376 atenciones en trabajo social </t>
    </r>
    <r>
      <rPr>
        <sz val="11"/>
        <color theme="1"/>
        <rFont val="Arial"/>
        <family val="2"/>
      </rPr>
      <t xml:space="preserve">, realizadas así: Se realizaron 19 atenciones en la unidad móvil de manera presencial en las localidades focalizadas y se realizaron 357 atenciones en la sede física y de forma telefónica. 
4.	Con el objetivo de Implementar y posicionar la Unidad Móvil ¨Casa de Todas¨ se realizaron: 
(i) </t>
    </r>
    <r>
      <rPr>
        <b/>
        <sz val="11"/>
        <color theme="1"/>
        <rFont val="Arial"/>
        <family val="2"/>
      </rPr>
      <t>21 recorridos en dupla en las 18 localidades</t>
    </r>
    <r>
      <rPr>
        <sz val="11"/>
        <color theme="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C</t>
    </r>
    <r>
      <rPr>
        <b/>
        <sz val="11"/>
        <color theme="1"/>
        <rFont val="Arial"/>
        <family val="2"/>
      </rPr>
      <t>uatro 4 ferias de servicios interinstitucionales</t>
    </r>
    <r>
      <rPr>
        <sz val="11"/>
        <color theme="1"/>
        <rFont val="Arial"/>
        <family val="2"/>
      </rPr>
      <t xml:space="preserve"> donde s</t>
    </r>
    <r>
      <rPr>
        <b/>
        <sz val="11"/>
        <color theme="1"/>
        <rFont val="Arial"/>
        <family val="2"/>
      </rPr>
      <t xml:space="preserve">e atendieron a 85 mujeres </t>
    </r>
    <r>
      <rPr>
        <sz val="11"/>
        <color theme="1"/>
        <rFont val="Arial"/>
        <family val="2"/>
      </rPr>
      <t>que realizan actividades sexuales pagadas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(iii) 1</t>
    </r>
    <r>
      <rPr>
        <b/>
        <sz val="11"/>
        <color theme="1"/>
        <rFont val="Arial"/>
        <family val="2"/>
      </rPr>
      <t xml:space="preserve">0 jornadas de atención itinerante </t>
    </r>
    <r>
      <rPr>
        <sz val="11"/>
        <color theme="1"/>
        <rFont val="Arial"/>
        <family val="2"/>
      </rPr>
      <t xml:space="preserve">en las áreas psicosocial, socio jurídica y de trabajo social, dirigidas a </t>
    </r>
    <r>
      <rPr>
        <b/>
        <sz val="11"/>
        <color theme="1"/>
        <rFont val="Arial"/>
        <family val="2"/>
      </rPr>
      <t>8 mujeres que realizan ASP</t>
    </r>
    <r>
      <rPr>
        <sz val="11"/>
        <color theme="1"/>
        <rFont val="Arial"/>
        <family val="2"/>
      </rPr>
      <t xml:space="preserve">
5.	Con el objetivo de implementar el plan de ¨Fortalecimiento de Redes ¨ para mujeres que realizan actividades sexuales pagadas ASP, Se realizó </t>
    </r>
    <r>
      <rPr>
        <b/>
        <sz val="11"/>
        <color theme="1"/>
        <rFont val="Arial"/>
        <family val="2"/>
      </rPr>
      <t>un (1) taller sobre derechos de las mujeres,</t>
    </r>
    <r>
      <rPr>
        <sz val="11"/>
        <color theme="1"/>
        <rFont val="Arial"/>
        <family val="2"/>
      </rPr>
      <t xml:space="preserve"> en el cual se profundizó sobre el derecho a la autonomía económica, con la participación de </t>
    </r>
    <r>
      <rPr>
        <b/>
        <sz val="11"/>
        <color theme="1"/>
        <rFont val="Arial"/>
        <family val="2"/>
      </rPr>
      <t>5 mujeres en ASP</t>
    </r>
    <r>
      <rPr>
        <sz val="11"/>
        <color theme="1"/>
        <rFont val="Arial"/>
        <family val="2"/>
      </rPr>
      <t xml:space="preserve">. 
6.	Como parte del Portafolio mensual de servicios de apoyo a las mujeres en actividades sexuales pagadas, se ofertaron y desarrollaron las siguientes actividades: (i) TALLERES: </t>
    </r>
    <r>
      <rPr>
        <b/>
        <sz val="11"/>
        <color theme="1"/>
        <rFont val="Arial"/>
        <family val="2"/>
      </rPr>
      <t xml:space="preserve">Un (1) Espacio Psicosocial </t>
    </r>
    <r>
      <rPr>
        <sz val="11"/>
        <color theme="1"/>
        <rFont val="Arial"/>
        <family val="2"/>
      </rPr>
      <t xml:space="preserve"> abordando el tema de la IVE de manera virtual, contó con la </t>
    </r>
    <r>
      <rPr>
        <b/>
        <sz val="11"/>
        <color theme="1"/>
        <rFont val="Arial"/>
        <family val="2"/>
      </rPr>
      <t>asistencia de 8 mujeres</t>
    </r>
    <r>
      <rPr>
        <sz val="11"/>
        <color theme="1"/>
        <rFont val="Arial"/>
        <family val="2"/>
      </rPr>
      <t xml:space="preserve">. (ii) ACTIVIDADES: Adicionalmente se realizaron </t>
    </r>
    <r>
      <rPr>
        <b/>
        <sz val="11"/>
        <color theme="1"/>
        <rFont val="Arial"/>
        <family val="2"/>
      </rPr>
      <t xml:space="preserve">una jornada de actividad física </t>
    </r>
    <r>
      <rPr>
        <sz val="11"/>
        <color theme="1"/>
        <rFont val="Arial"/>
        <family val="2"/>
      </rPr>
      <t xml:space="preserve">Sede de Casa de Todas con la </t>
    </r>
    <r>
      <rPr>
        <b/>
        <sz val="11"/>
        <color theme="1"/>
        <rFont val="Arial"/>
        <family val="2"/>
      </rPr>
      <t xml:space="preserve">participación de 8 mujeres  </t>
    </r>
    <r>
      <rPr>
        <sz val="11"/>
        <color theme="1"/>
        <rFont val="Arial"/>
        <family val="2"/>
      </rPr>
      <t xml:space="preserve">y </t>
    </r>
    <r>
      <rPr>
        <b/>
        <sz val="11"/>
        <color theme="1"/>
        <rFont val="Arial"/>
        <family val="2"/>
      </rPr>
      <t xml:space="preserve">una sesión de Yoga </t>
    </r>
    <r>
      <rPr>
        <sz val="11"/>
        <color theme="1"/>
        <rFont val="Arial"/>
        <family val="2"/>
      </rPr>
      <t xml:space="preserve">con la </t>
    </r>
    <r>
      <rPr>
        <b/>
        <sz val="11"/>
        <color theme="1"/>
        <rFont val="Arial"/>
        <family val="2"/>
      </rPr>
      <t>participación de 4 mujeres</t>
    </r>
    <r>
      <rPr>
        <sz val="11"/>
        <color theme="1"/>
        <rFont val="Arial"/>
        <family val="2"/>
      </rPr>
      <t xml:space="preserve">. (iii) CINE CLUB:  En el marco del </t>
    </r>
    <r>
      <rPr>
        <b/>
        <sz val="11"/>
        <color theme="1"/>
        <rFont val="Arial"/>
        <family val="2"/>
      </rPr>
      <t>Cine Club de Todas, se desarrolló un espacio</t>
    </r>
    <r>
      <rPr>
        <sz val="11"/>
        <color theme="1"/>
        <rFont val="Arial"/>
        <family val="2"/>
      </rPr>
      <t xml:space="preserve"> a partir de la proyección de la película Carol (2015), contribuyendo al reconocimiento de la autonomía y dignidad de las mujeres participantes de la Estrategia Casa de Todas. El espacio contó con la asistencia de </t>
    </r>
    <r>
      <rPr>
        <b/>
        <sz val="11"/>
        <color theme="1"/>
        <rFont val="Arial"/>
        <family val="2"/>
      </rPr>
      <t>23 mujeres.</t>
    </r>
    <r>
      <rPr>
        <sz val="11"/>
        <color theme="1"/>
        <rFont val="Arial"/>
        <family val="2"/>
      </rPr>
      <t xml:space="preserve"> (iii) ROPERO: Se mantuvo activa la entrega de prendas del ropero solidario de Casa de Todas.</t>
    </r>
  </si>
  <si>
    <t xml:space="preserve">En el mes de abril con el objetivo de realizar las atenciones jurídicas (valoraciones iniciales, asesoría, seguimientos y cierres) a mujeres en ASP a través de las diferentes modalidades de atención de la Estrategia Casa de Todas: sede física, móvil y telefónica, se realizan un total de 279  atenciones jurídicas </t>
  </si>
  <si>
    <t>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222 atenciones</t>
  </si>
  <si>
    <t>En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376 atenciones</t>
  </si>
  <si>
    <t>https://secretariadistritald-my.sharepoint.com/:f:/g/personal/kforero_sdmujer_gov_co/IgBAeAUaeL08T6UvMCFJM38DAfUOG-5DcFi6h6anHWhiZUA?e=VaFKiB</t>
  </si>
  <si>
    <t>https://secretariadistritald-my.sharepoint.com/:f:/g/personal/kforero_sdmujer_gov_co/IgCm3ibQk6VdQpi6ZST2Hf6dAQvoZoP-rdVDooBJhObKtAA?e=PvmliE</t>
  </si>
  <si>
    <t>https://secretariadistritald-my.sharepoint.com/:b:/g/personal/kforero_sdmujer_gov_co/IQCv3UjriwyyTYs8B5Ow9OKrAevWD6CWbuLp_PtnOkqoup4?e=WL52fV</t>
  </si>
  <si>
    <t>https://secretariadistritald-my.sharepoint.com/:f:/g/personal/kforero_sdmujer_gov_co/IgDmCUGHAZ9fTI-LWmCnQsxVAZjOpIxUd6dpTmYyb8j3rrM?e=ZdD5ud</t>
  </si>
  <si>
    <t>https://secretariadistritald-my.sharepoint.com/:f:/g/personal/kforero_sdmujer_gov_co/IgAPpRrdzk7gSpa34rgp0V7NAQkheJJUgeRm5BPa0Ic62r8?e=fcpoXR</t>
  </si>
  <si>
    <t>https://secretariadistritald-my.sharepoint.com/:f:/g/personal/kforero_sdmujer_gov_co/IgDP4EyPdJbURIkt5ZHP866RAQZHewI73522_8LNyG651-w?e=WIAoGx</t>
  </si>
  <si>
    <t>https://secretariadistritald-my.sharepoint.com/:f:/g/personal/kforero_sdmujer_gov_co/IgB61MjD-czDTKP8EQX915E-Ac5S3XZhhHTnSZt293vbpas?e=qEDHs1</t>
  </si>
  <si>
    <t>https://secretariadistritald-my.sharepoint.com/:f:/g/personal/kforero_sdmujer_gov_co/IgAkxs63mejJSJmSWmfnaMKsATP_4H56r27AXA-HyhLZ1Ss?e=uIGbz6</t>
  </si>
  <si>
    <t>https://secretariadistritald-my.sharepoint.com/:f:/g/personal/kforero_sdmujer_gov_co/IgCpNEd2zPp3TIrsquKCpfffAeTtTvtny2gut1iMv-xyK9w?e=UPPtTj</t>
  </si>
  <si>
    <t>https://secretariadistritald-my.sharepoint.com/:f:/g/personal/kforero_sdmujer_gov_co/IgClA52pj0FXSbbx34qs3M9eAXNYYnPfgUhtNVPP4feRNwk?e=myfGe6</t>
  </si>
  <si>
    <t>https://secretariadistritald-my.sharepoint.com/:f:/g/personal/kforero_sdmujer_gov_co/IgCm3ibQk6VdQpi6ZST2Hf6dAQvoZoP-rdVDooBJhObKtAA?e=Iu8bP9</t>
  </si>
  <si>
    <r>
      <t>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t>
    </r>
    <r>
      <rPr>
        <b/>
        <sz val="12"/>
        <color theme="1"/>
        <rFont val="Arial"/>
        <family val="2"/>
      </rPr>
      <t xml:space="preserve"> se realizaron 222 atenciones</t>
    </r>
    <r>
      <rPr>
        <sz val="12"/>
        <color theme="1"/>
        <rFont val="Arial"/>
        <family val="2"/>
      </rPr>
      <t>. Desagregadas así: 
•	8  atenciones en la unidad móvil que se ubicó en las localidades de Los Mártires, Barrios Unidos, Bosa, Kennedy, desagregadas así: 03 asesorías, 05 seguimientos. 
•	Y 214 atenciones en la sede física desagregadas así: 26 asesorías y 02 valoraciones iniciales, 176 seguimientos, y 10 cierres* (*El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  
A través de estas atenciones se favoreció el reconocimiento de las mujeres como sujetas de derechos, impulsando el desarrollo de su autonomía y capacidad de toma de decisiones; se brindaron herramientas prácticas y recursos psicoemocionales que les permitieron afrontar de manera más consciente y resiliente diversas situaciones personales y contextuales, contribuyendo así a su fortalecimiento integral y a la construcción de estrategias para la vida cotidiana. En estas atenciones, se promovió el autocuidado y la conciencia de derechos en las mujeres, brindándoles herramientas prácticas ante desafíos del entorno, mediante el fortalecimiento de la autonomía y el bienestar emocional.</t>
    </r>
  </si>
  <si>
    <r>
      <t xml:space="preserve">Con el objetivo de Implementar el Plan de formación y cualificación de equipos técnicos que realizan atenciones a mujeres que realizan actividades sexuales pagadas, en el mes de abril, se avanzó con: 
1.	</t>
    </r>
    <r>
      <rPr>
        <b/>
        <sz val="12"/>
        <color theme="1"/>
        <rFont val="Arial"/>
        <family val="2"/>
      </rPr>
      <t>Cualificación y fortalecimiento de conocimiento del equipo de 22 profesionales que prestan sus servicios para la atención en la estrategia Casa de Todas:  se realizó un 1 espacio de capacitación, registrando 20 participaciones</t>
    </r>
    <r>
      <rPr>
        <sz val="12"/>
        <color theme="1"/>
        <rFont val="Arial"/>
        <family val="2"/>
      </rPr>
      <t xml:space="preserve">, así: (i) Seguimiento mensual de la unidad móvil con el Equipo de contratistas de Casa de Todas, aprendizajes y acciones de mejora, y socialización guía de unidad móvil.
2.	</t>
    </r>
    <r>
      <rPr>
        <b/>
        <sz val="12"/>
        <color theme="1"/>
        <rFont val="Arial"/>
        <family val="2"/>
      </rPr>
      <t>Herramientas a equipos técnicos y de profesionales de sectores público y privado que realizan atenciones o servicios a mujeres que realizan ASP: Se realizaron con 82 participantes, cinco 5 espacios de capacitación</t>
    </r>
    <r>
      <rPr>
        <sz val="12"/>
        <color theme="1"/>
        <rFont val="Arial"/>
        <family val="2"/>
      </rPr>
      <t xml:space="preserve">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y ii) Dos (2) Asistencias técnicas virtuales con Mesa ZESAI y Personería Local de Usme 10 participantes (iii, iv y v) Tres (3) Jornadas de capacitación y sensibilización dirigida a miembros de la Policía Metropolitana de Bogotá con la participación de 72 uniformados de la Estación de Policía de la Localidad de Tunjuelito</t>
    </r>
  </si>
  <si>
    <r>
      <t xml:space="preserve">En el periodo acumulado de enero a abril,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color theme="1"/>
        <rFont val="Arial"/>
        <family val="2"/>
      </rPr>
      <t>738 atenciones psicosociales</t>
    </r>
    <r>
      <rPr>
        <sz val="11"/>
        <color theme="1"/>
        <rFont val="Arial"/>
        <family val="2"/>
      </rPr>
      <t xml:space="preserve"> discriminadas así: 29 atenciones en la unidad móvil de forma presencial en las localidades focalizadas y adicionalmente se realizaron 709 atenciones psicosociales en la sede física y de forma telefónica. 
2.	Con el objetivo de realizar las atenciones jurídicas (valoraciones iniciales, asesoría, seguimientos y cierres) a mujeres que realizan actividades sexuales pagadas, se realizan un total de </t>
    </r>
    <r>
      <rPr>
        <b/>
        <sz val="11"/>
        <color theme="1"/>
        <rFont val="Arial"/>
        <family val="2"/>
      </rPr>
      <t>1088 atenciones jurídicas</t>
    </r>
    <r>
      <rPr>
        <sz val="11"/>
        <color theme="1"/>
        <rFont val="Arial"/>
        <family val="2"/>
      </rPr>
      <t xml:space="preserve"> discriminadas así: En el área jurídica se realizan 26 atenciones en la Unidad Móvil de manera presencial en las diferentes localidades focalizadas y adicionalmente, se realizan 1062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t>
    </r>
    <r>
      <rPr>
        <b/>
        <sz val="11"/>
        <color theme="1"/>
        <rFont val="Arial"/>
        <family val="2"/>
      </rPr>
      <t xml:space="preserve"> 1410 atenciones de trabajo social,</t>
    </r>
    <r>
      <rPr>
        <sz val="11"/>
        <color theme="1"/>
        <rFont val="Arial"/>
        <family val="2"/>
      </rPr>
      <t xml:space="preserve"> realizadas así: Se realizaron 45 atenciones en la unidad móvil de manera presencial en las localidades focalizadas y se realizaron 1365 atenciones en la sede física y de forma telefónica. 
4.	Con el objetivo de Implementar y posicionar la Unidad Móvil ¨Casa de Todas¨se realizaron:  (i) 79 recorridos en dupla en las 18 localidades donde se han identificado que se realizan ASP, Barrios Unidos, Puente Aranda, Kennedy, Chapinero, Usaquén, Los Mártires, Suba, Antonio Nariño, Rafael Uribe Uribe, Ciudad Bolívar, Engativá, Bosa, La Candelaria, Santa Fe, Tunjuelito, Usme, Fontibón y Teusaquillo. (ii) Diez 10 ferias de servicios interinstitucionales dirigidas a 193 mujeres que realizan actividades sexuales pagadas, con el acompañamiento de la SdMujer y por las Secretarias Distritales de Seguridad Convivencia y Justicia, Salud, cultura, Integración Social, Desarrollo Económico, Centro Intégrate, Subredes Centro Oriente, Sur Occidente, sur y Norte de Salud, IPS Colsubsidio, Empresa METRO, RED SOMOS, Fondo de solidaridad Pensional, FNA y liga Colombiana contra el SIDA (iii) 31 jornadas de atención itinerante en las áreas psicosocial, socio jurídica y de trabajo social, dirigidas a 79 mujeres que realizan ASP.
5.	Como parte del Portafolio mensual de servicios de apoyo a las mujeres en actividades sexuales pagadas, se ofertaron y desarrollaron las siguientes actividades: 
(i) TALLERES cinco (5) talleres con la participación de 64 mujeres en ASP (ii) ACTIVIDADES cuatro jornadas de actividad física en la Sede de Casa de Todas con la participación de 41 mujeres en ASP y cuatro jornadas de YOGA con la participación de 47 mujeres en ASP (iii) CINE CLUB:  En el marco del Cine Club de Todas, se desarrollaron dos espacios con 53 mujeres con el objetivo que a través de la proyección de películas se genere una reflexión colectiva. (iv) ROPERO: Se mantuvo activa la entrega de prendas del ropero solidario de Casa de Todas.  (v) WEBCAM: se realizaron tres visitas a estudios Web Cam, con el objetivo de programar y realizar espacios de acciones afirmativas, se realizó un encuentro virtual con las mujeres que realizan Actividades Sexuales Pagadas, en donde se abordó el tema "Tú Autonomía no se negocia", prevención de las violencias Vicaria, Económica y Patrimonial; enmarcado en el Derecho a una vida libre de violencias. A la actividad asistieron (5) cinco mujeres y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(vi) FORTALECIMIENTO DE REDES: Con el objetivo de implementar el plan de ¨Fortalecimiento de Redes ¨ para mujeres que realizan actividades sexuales pagadas ASP, se realizaron tres talleres con 30 mujeres que realizan Actividades Sexuales.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</si>
</sst>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_-;\-* #,##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1"/>
      <name val="Calibri"/>
      <family val="2"/>
      <scheme val="minor"/>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
      <sz val="12"/>
      <color rgb="FF000000"/>
      <name val="Arial"/>
      <family val="2"/>
    </font>
    <font>
      <sz val="12"/>
      <name val="Arial"/>
      <family val="2"/>
    </font>
    <font>
      <sz val="12"/>
      <color theme="6" tint="-0.249977111117893"/>
      <name val="Arial"/>
      <family val="2"/>
    </font>
    <font>
      <b/>
      <sz val="9"/>
      <color indexed="81"/>
      <name val="Tahoma"/>
      <family val="2"/>
    </font>
    <font>
      <sz val="12"/>
      <color rgb="FFC00000"/>
      <name val="Arial"/>
      <family val="2"/>
    </font>
    <font>
      <i/>
      <sz val="10"/>
      <color theme="1"/>
      <name val="Arial"/>
      <family val="2"/>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s>
  <borders count="5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5" fillId="0" borderId="0" applyFont="0" applyFill="0" applyBorder="0" applyAlignment="0" applyProtection="0"/>
    <xf numFmtId="0" fontId="3" fillId="0" borderId="1"/>
    <xf numFmtId="0" fontId="41" fillId="0" borderId="1"/>
    <xf numFmtId="164" fontId="2" fillId="0" borderId="1" applyFont="0" applyFill="0" applyBorder="0" applyAlignment="0" applyProtection="0"/>
    <xf numFmtId="165" fontId="42" fillId="0" borderId="0" applyFont="0" applyFill="0" applyBorder="0" applyAlignment="0" applyProtection="0"/>
    <xf numFmtId="0" fontId="18" fillId="0" borderId="0" applyNumberFormat="0" applyFill="0" applyBorder="0" applyAlignment="0" applyProtection="0"/>
  </cellStyleXfs>
  <cellXfs count="556">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3"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10" borderId="0" xfId="0" applyFont="1" applyFill="1" applyAlignment="1">
      <alignment vertical="center"/>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3" fillId="10" borderId="1" xfId="0" applyFont="1" applyFill="1" applyBorder="1" applyAlignment="1">
      <alignment horizontal="left" vertical="center" wrapText="1"/>
    </xf>
    <xf numFmtId="169" fontId="13" fillId="0" borderId="45" xfId="5" applyNumberFormat="1" applyFont="1" applyBorder="1" applyAlignment="1">
      <alignment vertical="center"/>
    </xf>
    <xf numFmtId="169" fontId="13" fillId="0" borderId="46" xfId="5" applyNumberFormat="1" applyFont="1" applyBorder="1" applyAlignment="1">
      <alignment vertical="center"/>
    </xf>
    <xf numFmtId="43" fontId="39" fillId="5" borderId="49" xfId="18" applyFont="1" applyFill="1" applyBorder="1" applyAlignment="1">
      <alignment horizontal="center" vertical="center" wrapText="1"/>
    </xf>
    <xf numFmtId="43" fontId="39" fillId="5" borderId="50" xfId="18" applyFont="1" applyFill="1" applyBorder="1" applyAlignment="1">
      <alignment horizontal="center" vertical="center" wrapText="1"/>
    </xf>
    <xf numFmtId="43" fontId="39" fillId="5" borderId="51"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7" fillId="0" borderId="26" xfId="0" applyFont="1" applyBorder="1" applyAlignment="1">
      <alignment horizontal="center" vertical="center"/>
    </xf>
    <xf numFmtId="0" fontId="37" fillId="0" borderId="26" xfId="2" applyFont="1" applyBorder="1" applyAlignment="1">
      <alignment horizontal="center" wrapText="1"/>
    </xf>
    <xf numFmtId="0" fontId="37" fillId="0" borderId="26" xfId="2" applyFont="1" applyBorder="1" applyAlignment="1">
      <alignment horizontal="center" vertical="center" wrapText="1"/>
    </xf>
    <xf numFmtId="0" fontId="37" fillId="0" borderId="26" xfId="2" applyFont="1" applyBorder="1" applyAlignment="1">
      <alignment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8" fillId="5" borderId="26" xfId="2" applyFont="1" applyFill="1" applyBorder="1" applyAlignment="1">
      <alignment vertical="center" wrapText="1"/>
    </xf>
    <xf numFmtId="0" fontId="38"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5" fontId="13" fillId="0" borderId="1" xfId="22" applyNumberFormat="1" applyFont="1" applyBorder="1" applyAlignment="1">
      <alignment vertical="center"/>
    </xf>
    <xf numFmtId="175" fontId="13" fillId="0" borderId="1" xfId="22" applyNumberFormat="1" applyFont="1" applyBorder="1" applyAlignment="1">
      <alignment horizontal="center" vertical="center" wrapText="1"/>
    </xf>
    <xf numFmtId="0" fontId="37"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0" fontId="7" fillId="0" borderId="1" xfId="3" applyFont="1" applyAlignment="1">
      <alignment horizontal="center" vertical="center" wrapText="1"/>
    </xf>
    <xf numFmtId="175" fontId="43"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3" fillId="0" borderId="1" xfId="0" applyFont="1" applyBorder="1"/>
    <xf numFmtId="0" fontId="0" fillId="0" borderId="1" xfId="0" applyBorder="1"/>
    <xf numFmtId="14" fontId="13" fillId="0" borderId="23" xfId="0" applyNumberFormat="1" applyFont="1" applyBorder="1" applyAlignment="1">
      <alignment horizontal="justify" vertical="center" wrapText="1"/>
    </xf>
    <xf numFmtId="0" fontId="37" fillId="5" borderId="26" xfId="2" applyFont="1" applyFill="1" applyBorder="1" applyAlignment="1">
      <alignment vertical="center" wrapText="1"/>
    </xf>
    <xf numFmtId="0" fontId="37" fillId="4" borderId="15" xfId="2" applyFont="1" applyFill="1" applyBorder="1" applyAlignment="1">
      <alignment vertical="center" wrapText="1"/>
    </xf>
    <xf numFmtId="0" fontId="47" fillId="4" borderId="1" xfId="2" applyFont="1" applyFill="1" applyAlignment="1">
      <alignment vertical="center" wrapText="1"/>
    </xf>
    <xf numFmtId="0" fontId="37" fillId="4" borderId="1" xfId="2" applyFont="1" applyFill="1" applyAlignment="1">
      <alignment vertical="center" wrapText="1"/>
    </xf>
    <xf numFmtId="0" fontId="47" fillId="0" borderId="1" xfId="2" applyFont="1" applyAlignment="1">
      <alignment vertical="center" wrapText="1"/>
    </xf>
    <xf numFmtId="171" fontId="30" fillId="5" borderId="22" xfId="3" applyNumberFormat="1" applyFont="1" applyFill="1" applyBorder="1" applyAlignment="1">
      <alignment horizontal="center" vertical="center"/>
    </xf>
    <xf numFmtId="10" fontId="30" fillId="5" borderId="22" xfId="3" applyNumberFormat="1" applyFont="1" applyFill="1" applyBorder="1" applyAlignment="1">
      <alignment horizontal="center" vertical="center"/>
    </xf>
    <xf numFmtId="171" fontId="30" fillId="5" borderId="22" xfId="0" applyNumberFormat="1" applyFont="1" applyFill="1" applyBorder="1" applyAlignment="1">
      <alignment horizontal="center" vertical="center"/>
    </xf>
    <xf numFmtId="9" fontId="30" fillId="5" borderId="22" xfId="0" applyNumberFormat="1" applyFont="1" applyFill="1" applyBorder="1" applyAlignment="1">
      <alignment horizontal="center" vertical="center"/>
    </xf>
    <xf numFmtId="9" fontId="30"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46" fillId="0" borderId="7" xfId="3" applyFont="1" applyBorder="1" applyAlignment="1">
      <alignment vertical="center" wrapText="1"/>
    </xf>
    <xf numFmtId="0" fontId="6" fillId="0" borderId="26" xfId="3" applyFont="1" applyBorder="1" applyAlignment="1">
      <alignment vertical="center"/>
    </xf>
    <xf numFmtId="0" fontId="50" fillId="0" borderId="26" xfId="0" applyFont="1" applyBorder="1" applyAlignment="1">
      <alignment vertical="center"/>
    </xf>
    <xf numFmtId="0" fontId="50" fillId="0" borderId="28" xfId="0" applyFont="1" applyBorder="1" applyAlignment="1">
      <alignment vertical="center"/>
    </xf>
    <xf numFmtId="0" fontId="50"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0" borderId="22" xfId="3" applyFont="1" applyBorder="1" applyAlignment="1">
      <alignment horizontal="center" vertical="center"/>
    </xf>
    <xf numFmtId="0" fontId="20" fillId="0" borderId="26" xfId="3" applyFont="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9" fontId="19" fillId="0" borderId="22" xfId="1" applyFont="1" applyBorder="1" applyAlignment="1">
      <alignment horizontal="center" vertical="center"/>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19" fillId="0" borderId="24" xfId="3" applyFont="1" applyBorder="1" applyAlignment="1">
      <alignment horizontal="center" vertical="center"/>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1" fontId="13" fillId="0" borderId="52"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7" fillId="0" borderId="26" xfId="3" applyNumberFormat="1" applyFont="1" applyBorder="1" applyAlignment="1">
      <alignment horizontal="center" vertical="center" wrapText="1"/>
    </xf>
    <xf numFmtId="0" fontId="13" fillId="0" borderId="29" xfId="3" applyFont="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43" fontId="39" fillId="5" borderId="22" xfId="18" applyFont="1" applyFill="1" applyBorder="1" applyAlignment="1">
      <alignment horizontal="center" vertical="center" wrapText="1"/>
    </xf>
    <xf numFmtId="43" fontId="39" fillId="5" borderId="24" xfId="18" applyFont="1" applyFill="1" applyBorder="1" applyAlignment="1">
      <alignment horizontal="center" vertical="center" wrapText="1"/>
    </xf>
    <xf numFmtId="0" fontId="44" fillId="0" borderId="22" xfId="0" applyFont="1" applyBorder="1" applyAlignment="1">
      <alignment vertical="top" wrapText="1"/>
    </xf>
    <xf numFmtId="0" fontId="44" fillId="0" borderId="13" xfId="0" applyFont="1" applyBorder="1" applyAlignment="1">
      <alignment vertical="top" wrapText="1"/>
    </xf>
    <xf numFmtId="37" fontId="22" fillId="0" borderId="22" xfId="11" applyNumberFormat="1" applyBorder="1" applyAlignment="1">
      <alignment horizontal="right" vertical="center"/>
    </xf>
    <xf numFmtId="0" fontId="40" fillId="3" borderId="22" xfId="19" applyFont="1" applyFill="1" applyBorder="1" applyAlignment="1">
      <alignment horizontal="center" vertical="center" wrapText="1"/>
    </xf>
    <xf numFmtId="0" fontId="40" fillId="5" borderId="22"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37" fontId="22" fillId="0" borderId="13" xfId="11" applyNumberFormat="1" applyBorder="1" applyAlignment="1">
      <alignment horizontal="right" vertical="center"/>
    </xf>
    <xf numFmtId="0" fontId="30" fillId="0" borderId="1" xfId="2" applyFont="1" applyAlignment="1">
      <alignment vertical="center" wrapText="1"/>
    </xf>
    <xf numFmtId="175" fontId="13" fillId="0" borderId="1" xfId="3" applyNumberFormat="1" applyFont="1"/>
    <xf numFmtId="15" fontId="37" fillId="0" borderId="26" xfId="0" applyNumberFormat="1" applyFont="1" applyBorder="1" applyAlignment="1">
      <alignment horizontal="center" vertical="center"/>
    </xf>
    <xf numFmtId="9" fontId="19" fillId="0" borderId="22" xfId="3" applyNumberFormat="1" applyFont="1" applyBorder="1" applyAlignment="1">
      <alignment horizontal="center" vertical="center"/>
    </xf>
    <xf numFmtId="0" fontId="13" fillId="0" borderId="26" xfId="3" applyFont="1" applyBorder="1" applyAlignment="1">
      <alignment horizontal="left" vertical="top"/>
    </xf>
    <xf numFmtId="0" fontId="13" fillId="0" borderId="19" xfId="3" applyFont="1" applyBorder="1" applyAlignment="1">
      <alignment horizontal="left" vertical="top" wrapText="1"/>
    </xf>
    <xf numFmtId="0" fontId="25" fillId="0" borderId="26" xfId="0" applyFont="1" applyBorder="1" applyAlignment="1">
      <alignment horizontal="left" vertical="top"/>
    </xf>
    <xf numFmtId="0" fontId="46" fillId="0" borderId="26" xfId="3" applyFont="1" applyBorder="1" applyAlignment="1">
      <alignment horizontal="left" vertical="top" wrapText="1"/>
    </xf>
    <xf numFmtId="10" fontId="19" fillId="5" borderId="25" xfId="3" applyNumberFormat="1" applyFont="1" applyFill="1" applyBorder="1" applyAlignment="1">
      <alignment horizontal="center" vertical="center" wrapText="1"/>
    </xf>
    <xf numFmtId="0" fontId="46" fillId="0" borderId="26" xfId="3" applyFont="1" applyBorder="1" applyAlignment="1">
      <alignment horizontal="left" vertical="top"/>
    </xf>
    <xf numFmtId="0" fontId="46" fillId="0" borderId="19" xfId="3" applyFont="1" applyBorder="1" applyAlignment="1">
      <alignment horizontal="left" vertical="top" wrapText="1"/>
    </xf>
    <xf numFmtId="0" fontId="13" fillId="0" borderId="1" xfId="3" applyFont="1" applyAlignment="1">
      <alignment vertical="center" wrapText="1"/>
    </xf>
    <xf numFmtId="0" fontId="0" fillId="0" borderId="0" xfId="0" applyAlignment="1">
      <alignment wrapText="1"/>
    </xf>
    <xf numFmtId="0" fontId="18" fillId="0" borderId="24" xfId="23" applyBorder="1" applyAlignment="1">
      <alignment horizontal="center" vertical="center" wrapText="1"/>
    </xf>
    <xf numFmtId="176" fontId="13" fillId="0" borderId="1" xfId="18" applyNumberFormat="1" applyFont="1" applyBorder="1" applyAlignment="1">
      <alignment vertical="center"/>
    </xf>
    <xf numFmtId="0" fontId="3" fillId="0" borderId="13" xfId="19" applyBorder="1" applyAlignment="1">
      <alignment vertical="center"/>
    </xf>
    <xf numFmtId="0" fontId="3" fillId="0" borderId="14" xfId="19" applyBorder="1" applyAlignment="1">
      <alignment vertical="center"/>
    </xf>
    <xf numFmtId="0" fontId="3" fillId="10" borderId="1" xfId="19" applyFill="1" applyAlignment="1">
      <alignment vertical="center"/>
    </xf>
    <xf numFmtId="0" fontId="3" fillId="0" borderId="1" xfId="19" applyAlignment="1">
      <alignment vertical="center"/>
    </xf>
    <xf numFmtId="0" fontId="3" fillId="0" borderId="13" xfId="19" applyBorder="1" applyAlignment="1">
      <alignment horizontal="right" vertical="center"/>
    </xf>
    <xf numFmtId="15" fontId="12" fillId="0" borderId="26" xfId="0" applyNumberFormat="1" applyFont="1" applyBorder="1" applyAlignment="1">
      <alignment horizontal="center" vertical="center"/>
    </xf>
    <xf numFmtId="174" fontId="13" fillId="0" borderId="1" xfId="3" applyNumberFormat="1" applyFont="1" applyAlignment="1">
      <alignment vertical="center"/>
    </xf>
    <xf numFmtId="174" fontId="13" fillId="4" borderId="1" xfId="3" applyNumberFormat="1" applyFont="1" applyFill="1" applyAlignment="1">
      <alignment vertical="center"/>
    </xf>
    <xf numFmtId="175" fontId="13" fillId="4" borderId="1" xfId="3" applyNumberFormat="1" applyFont="1" applyFill="1" applyAlignment="1">
      <alignment vertical="center"/>
    </xf>
    <xf numFmtId="175" fontId="12" fillId="4" borderId="1" xfId="2" applyNumberFormat="1" applyFont="1" applyFill="1" applyAlignment="1">
      <alignment vertical="center" wrapText="1"/>
    </xf>
    <xf numFmtId="0" fontId="1" fillId="0" borderId="13" xfId="19" applyFont="1" applyBorder="1" applyAlignment="1">
      <alignment horizontal="left" vertical="top" wrapText="1"/>
    </xf>
    <xf numFmtId="0" fontId="1" fillId="0" borderId="22" xfId="19" applyFont="1" applyBorder="1" applyAlignment="1">
      <alignment horizontal="left" vertical="top" wrapText="1"/>
    </xf>
    <xf numFmtId="9" fontId="19" fillId="4" borderId="22" xfId="1" applyFont="1" applyFill="1" applyBorder="1" applyAlignment="1">
      <alignment horizontal="center" vertical="center"/>
    </xf>
    <xf numFmtId="175" fontId="13" fillId="0" borderId="22" xfId="22" applyNumberFormat="1" applyFont="1" applyFill="1" applyBorder="1" applyAlignment="1">
      <alignment horizontal="center" vertical="center"/>
    </xf>
    <xf numFmtId="175" fontId="11" fillId="0" borderId="22" xfId="22" applyNumberFormat="1" applyFont="1" applyFill="1" applyBorder="1" applyAlignment="1">
      <alignment horizontal="center" vertical="center"/>
    </xf>
    <xf numFmtId="0" fontId="52" fillId="0" borderId="26" xfId="0" applyFont="1" applyBorder="1" applyAlignment="1">
      <alignment horizontal="left" vertical="top"/>
    </xf>
    <xf numFmtId="175" fontId="1" fillId="0" borderId="22" xfId="22" applyNumberFormat="1" applyFont="1" applyFill="1" applyBorder="1" applyAlignment="1">
      <alignment vertical="center"/>
    </xf>
    <xf numFmtId="10" fontId="20" fillId="4" borderId="22" xfId="1" applyNumberFormat="1" applyFont="1" applyFill="1" applyBorder="1" applyAlignment="1">
      <alignment horizontal="center"/>
    </xf>
    <xf numFmtId="0" fontId="48" fillId="0" borderId="2" xfId="3" applyFont="1" applyBorder="1" applyAlignment="1">
      <alignment horizontal="center" vertical="center" wrapText="1"/>
    </xf>
    <xf numFmtId="0" fontId="48" fillId="0" borderId="17" xfId="3" applyFont="1" applyBorder="1" applyAlignment="1">
      <alignment horizontal="center" vertical="center" wrapText="1"/>
    </xf>
    <xf numFmtId="0" fontId="48" fillId="0" borderId="11" xfId="3" applyFont="1" applyBorder="1" applyAlignment="1">
      <alignment horizontal="center" vertical="center" wrapText="1"/>
    </xf>
    <xf numFmtId="0" fontId="48" fillId="0" borderId="19" xfId="3" applyFont="1" applyBorder="1" applyAlignment="1">
      <alignment horizontal="center"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18" fillId="0" borderId="23" xfId="23" applyBorder="1" applyAlignment="1">
      <alignment horizontal="center" vertical="center" wrapText="1"/>
    </xf>
    <xf numFmtId="0" fontId="31" fillId="0" borderId="25" xfId="3" applyFont="1" applyBorder="1" applyAlignment="1">
      <alignment horizontal="center" vertical="center" wrapText="1"/>
    </xf>
    <xf numFmtId="0" fontId="46" fillId="2" borderId="23" xfId="0" applyFont="1" applyFill="1" applyBorder="1" applyAlignment="1">
      <alignment horizontal="left" vertical="top" wrapText="1"/>
    </xf>
    <xf numFmtId="0" fontId="46" fillId="2" borderId="25" xfId="0" applyFont="1" applyFill="1" applyBorder="1" applyAlignment="1">
      <alignment horizontal="left" vertical="top" wrapText="1"/>
    </xf>
    <xf numFmtId="0" fontId="46" fillId="0" borderId="23" xfId="3" applyFont="1" applyBorder="1" applyAlignment="1">
      <alignment horizontal="left" vertical="top" wrapText="1"/>
    </xf>
    <xf numFmtId="0" fontId="55" fillId="0" borderId="25" xfId="3" applyFont="1" applyBorder="1" applyAlignment="1">
      <alignment horizontal="left" vertical="top"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0" fontId="19" fillId="0" borderId="25" xfId="3" applyFont="1" applyBorder="1" applyAlignment="1">
      <alignment horizontal="center" vertical="center" wrapText="1"/>
    </xf>
    <xf numFmtId="0" fontId="46" fillId="0" borderId="23" xfId="0" applyFont="1" applyBorder="1" applyAlignment="1">
      <alignment horizontal="left" vertical="top" wrapText="1"/>
    </xf>
    <xf numFmtId="0" fontId="46" fillId="0" borderId="25" xfId="0" applyFont="1" applyBorder="1" applyAlignment="1">
      <alignment horizontal="left" vertical="top"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46" fillId="0" borderId="22" xfId="3" applyFont="1" applyBorder="1" applyAlignment="1">
      <alignment horizontal="left" vertical="top" wrapText="1"/>
    </xf>
    <xf numFmtId="0" fontId="30" fillId="5" borderId="48"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48" fillId="0" borderId="5" xfId="3" applyFont="1" applyBorder="1" applyAlignment="1">
      <alignment horizontal="center" vertical="center" wrapText="1"/>
    </xf>
    <xf numFmtId="0" fontId="48" fillId="0" borderId="6" xfId="3" applyFont="1" applyBorder="1" applyAlignment="1">
      <alignment horizontal="center" vertical="center" wrapText="1"/>
    </xf>
    <xf numFmtId="0" fontId="48" fillId="0" borderId="7" xfId="3" applyFont="1" applyBorder="1" applyAlignment="1">
      <alignment horizontal="center" vertical="center" wrapText="1"/>
    </xf>
    <xf numFmtId="9" fontId="20" fillId="0" borderId="11" xfId="3" applyNumberFormat="1" applyFont="1" applyBorder="1" applyAlignment="1">
      <alignment horizontal="center" vertical="center"/>
    </xf>
    <xf numFmtId="9" fontId="20" fillId="0" borderId="19" xfId="3" applyNumberFormat="1" applyFont="1" applyBorder="1" applyAlignment="1">
      <alignment horizontal="center" vertical="center"/>
    </xf>
    <xf numFmtId="0" fontId="30" fillId="5" borderId="9" xfId="3" applyFont="1" applyFill="1" applyBorder="1" applyAlignment="1">
      <alignment horizontal="center"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6" fillId="0" borderId="22" xfId="3" applyFont="1" applyBorder="1" applyAlignment="1">
      <alignment vertical="top" wrapText="1"/>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19" fillId="0" borderId="23" xfId="3" applyFont="1" applyBorder="1" applyAlignment="1">
      <alignment horizontal="center" vertical="center" wrapText="1"/>
    </xf>
    <xf numFmtId="0" fontId="51" fillId="0" borderId="23" xfId="3" applyFont="1" applyBorder="1" applyAlignment="1">
      <alignment horizontal="left" vertical="top" wrapText="1"/>
    </xf>
    <xf numFmtId="0" fontId="46" fillId="0" borderId="25" xfId="3" applyFont="1" applyBorder="1" applyAlignment="1">
      <alignment horizontal="left" vertical="top" wrapText="1"/>
    </xf>
    <xf numFmtId="0" fontId="52" fillId="2" borderId="23" xfId="0" applyFont="1" applyFill="1" applyBorder="1" applyAlignment="1">
      <alignment horizontal="left" vertical="top" wrapText="1"/>
    </xf>
    <xf numFmtId="0" fontId="52" fillId="2" borderId="25" xfId="0" applyFont="1" applyFill="1" applyBorder="1" applyAlignment="1">
      <alignment horizontal="left" vertical="top" wrapText="1"/>
    </xf>
    <xf numFmtId="0" fontId="53" fillId="0" borderId="23" xfId="3" applyFont="1" applyBorder="1" applyAlignment="1">
      <alignment horizontal="left" vertical="top" wrapText="1"/>
    </xf>
    <xf numFmtId="0" fontId="53" fillId="0" borderId="25" xfId="3" applyFont="1" applyBorder="1" applyAlignment="1">
      <alignment horizontal="left" vertical="top"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8" fillId="0" borderId="2" xfId="2" applyFont="1" applyBorder="1" applyAlignment="1">
      <alignment vertical="center" wrapText="1"/>
    </xf>
    <xf numFmtId="0" fontId="37" fillId="0" borderId="18" xfId="2" applyFont="1" applyBorder="1" applyAlignment="1">
      <alignment vertical="center" wrapText="1"/>
    </xf>
    <xf numFmtId="0" fontId="37" fillId="0" borderId="17" xfId="2" applyFont="1" applyBorder="1" applyAlignment="1">
      <alignment vertical="center" wrapText="1"/>
    </xf>
    <xf numFmtId="0" fontId="37" fillId="0" borderId="8" xfId="2" applyFont="1" applyBorder="1" applyAlignment="1">
      <alignment vertical="center" wrapText="1"/>
    </xf>
    <xf numFmtId="0" fontId="37" fillId="0" borderId="1" xfId="2" applyFont="1" applyAlignment="1">
      <alignment vertical="center" wrapText="1"/>
    </xf>
    <xf numFmtId="0" fontId="37" fillId="0" borderId="16" xfId="2" applyFont="1" applyBorder="1" applyAlignment="1">
      <alignment vertical="center" wrapText="1"/>
    </xf>
    <xf numFmtId="0" fontId="37" fillId="0" borderId="11" xfId="2" applyFont="1" applyBorder="1" applyAlignment="1">
      <alignment vertical="center" wrapText="1"/>
    </xf>
    <xf numFmtId="0" fontId="37" fillId="0" borderId="20" xfId="2" applyFont="1" applyBorder="1" applyAlignment="1">
      <alignment vertical="center" wrapText="1"/>
    </xf>
    <xf numFmtId="0" fontId="37" fillId="0" borderId="19" xfId="2" applyFont="1" applyBorder="1" applyAlignment="1">
      <alignment vertical="center" wrapText="1"/>
    </xf>
    <xf numFmtId="0" fontId="38"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37" fillId="5" borderId="26" xfId="2" applyFont="1" applyFill="1" applyBorder="1" applyAlignment="1">
      <alignment vertical="center" wrapText="1"/>
    </xf>
    <xf numFmtId="0" fontId="8" fillId="0" borderId="26" xfId="3" applyFont="1" applyBorder="1" applyAlignment="1">
      <alignment vertical="center" wrapText="1"/>
    </xf>
    <xf numFmtId="0" fontId="38" fillId="0" borderId="54"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49" fillId="4" borderId="5" xfId="2" applyFont="1" applyFill="1" applyBorder="1" applyAlignment="1">
      <alignment horizontal="center" vertical="center" wrapText="1"/>
    </xf>
    <xf numFmtId="0" fontId="49" fillId="4" borderId="6" xfId="2" applyFont="1" applyFill="1" applyBorder="1" applyAlignment="1">
      <alignment horizontal="center" vertical="center" wrapText="1"/>
    </xf>
    <xf numFmtId="0" fontId="49"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5" xfId="2" applyFont="1" applyFill="1" applyBorder="1" applyAlignment="1">
      <alignment horizontal="center" vertical="center" wrapText="1"/>
    </xf>
    <xf numFmtId="0" fontId="12" fillId="0" borderId="26" xfId="0" applyFont="1" applyBorder="1" applyAlignment="1">
      <alignment horizontal="center" vertical="center" wrapText="1"/>
    </xf>
    <xf numFmtId="0" fontId="30" fillId="5" borderId="22" xfId="2" applyFont="1" applyFill="1" applyBorder="1" applyAlignment="1">
      <alignment horizontal="center" vertical="center" wrapText="1"/>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0" fillId="5" borderId="25" xfId="0" applyFill="1" applyBorder="1" applyAlignment="1">
      <alignment horizontal="center" vertical="center"/>
    </xf>
    <xf numFmtId="0" fontId="19" fillId="0" borderId="25" xfId="0" applyFont="1" applyBorder="1" applyAlignment="1">
      <alignment horizontal="center" vertical="center" wrapText="1"/>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54" xfId="2" applyFont="1" applyBorder="1" applyAlignment="1">
      <alignment vertical="center" wrapText="1"/>
    </xf>
    <xf numFmtId="0" fontId="13" fillId="0" borderId="26" xfId="3" applyFont="1" applyBorder="1" applyAlignment="1">
      <alignment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19" fillId="0" borderId="22" xfId="3" applyFont="1" applyBorder="1" applyAlignment="1">
      <alignment horizontal="justify" vertical="top" wrapText="1"/>
    </xf>
    <xf numFmtId="0" fontId="19" fillId="0" borderId="22" xfId="3" applyFont="1" applyBorder="1" applyAlignment="1">
      <alignment horizontal="left" vertical="top"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46" fillId="0" borderId="22" xfId="3" applyFont="1" applyBorder="1" applyAlignment="1">
      <alignment horizontal="justify" vertical="top"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0"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30" fillId="5" borderId="23" xfId="2" applyFont="1" applyFill="1" applyBorder="1" applyAlignment="1">
      <alignment horizontal="center" vertical="center" wrapText="1"/>
    </xf>
    <xf numFmtId="0" fontId="30" fillId="5" borderId="42" xfId="2" applyFont="1" applyFill="1" applyBorder="1" applyAlignment="1">
      <alignment horizontal="center" vertical="center" wrapText="1"/>
    </xf>
    <xf numFmtId="0" fontId="30" fillId="5" borderId="25" xfId="2" applyFont="1" applyFill="1" applyBorder="1" applyAlignment="1">
      <alignment horizontal="center" vertical="center" wrapText="1"/>
    </xf>
    <xf numFmtId="0" fontId="46" fillId="2" borderId="22" xfId="0" applyFont="1" applyFill="1" applyBorder="1" applyAlignment="1">
      <alignment vertical="top" wrapText="1"/>
    </xf>
    <xf numFmtId="0" fontId="52" fillId="2" borderId="22" xfId="0" applyFont="1" applyFill="1" applyBorder="1" applyAlignment="1">
      <alignment vertical="top" wrapText="1"/>
    </xf>
    <xf numFmtId="0" fontId="53" fillId="2" borderId="22" xfId="0" applyFont="1" applyFill="1" applyBorder="1" applyAlignment="1">
      <alignment vertical="top" wrapText="1"/>
    </xf>
    <xf numFmtId="0" fontId="18" fillId="0" borderId="22" xfId="23" applyBorder="1" applyAlignment="1">
      <alignment horizontal="center" vertical="center" wrapText="1"/>
    </xf>
    <xf numFmtId="0" fontId="19" fillId="0" borderId="22" xfId="3" applyFont="1" applyBorder="1" applyAlignment="1">
      <alignment horizontal="center" vertical="center" wrapText="1"/>
    </xf>
    <xf numFmtId="0" fontId="31" fillId="0" borderId="22" xfId="3" applyFont="1" applyBorder="1" applyAlignment="1">
      <alignment horizontal="center" vertical="center" wrapText="1"/>
    </xf>
    <xf numFmtId="0" fontId="51" fillId="0" borderId="22" xfId="3" applyFont="1" applyBorder="1" applyAlignment="1">
      <alignment horizontal="left" vertical="top" wrapText="1"/>
    </xf>
    <xf numFmtId="0" fontId="46" fillId="0" borderId="25" xfId="0" applyFont="1" applyBorder="1" applyAlignment="1">
      <alignment horizontal="left" vertical="top"/>
    </xf>
    <xf numFmtId="0" fontId="46" fillId="2" borderId="22" xfId="0" applyFont="1" applyFill="1" applyBorder="1" applyAlignment="1">
      <alignment horizontal="left" vertical="top" wrapText="1"/>
    </xf>
    <xf numFmtId="0" fontId="46" fillId="0" borderId="22" xfId="0" applyFont="1" applyBorder="1" applyAlignment="1">
      <alignment horizontal="left" vertical="top" wrapText="1"/>
    </xf>
    <xf numFmtId="0" fontId="52" fillId="0" borderId="22" xfId="3" applyFont="1" applyBorder="1" applyAlignment="1">
      <alignment horizontal="left" vertical="top" wrapText="1"/>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46" fillId="0" borderId="22" xfId="0" applyFont="1" applyBorder="1" applyAlignment="1">
      <alignment horizontal="left" vertical="top"/>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0" fontId="28"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46" fillId="0" borderId="5" xfId="3" applyFont="1" applyBorder="1" applyAlignment="1">
      <alignment horizontal="center" vertical="center" wrapText="1"/>
    </xf>
    <xf numFmtId="0" fontId="46" fillId="0" borderId="6" xfId="3" applyFont="1" applyBorder="1" applyAlignment="1">
      <alignment horizontal="center" vertical="center" wrapText="1"/>
    </xf>
    <xf numFmtId="0" fontId="46" fillId="0" borderId="7" xfId="3" applyFont="1" applyBorder="1" applyAlignment="1">
      <alignment horizontal="center" vertical="center" wrapText="1"/>
    </xf>
    <xf numFmtId="0" fontId="13" fillId="0" borderId="22" xfId="3" applyFont="1" applyBorder="1" applyAlignment="1">
      <alignment horizontal="left" vertical="top" wrapText="1"/>
    </xf>
    <xf numFmtId="0" fontId="11" fillId="0" borderId="22"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7" fillId="0" borderId="2" xfId="2" applyFont="1" applyBorder="1" applyAlignment="1">
      <alignment horizontal="center" vertical="center" wrapText="1"/>
    </xf>
    <xf numFmtId="0" fontId="37" fillId="0" borderId="18" xfId="2" applyFont="1" applyBorder="1" applyAlignment="1">
      <alignment horizontal="center" vertical="center" wrapText="1"/>
    </xf>
    <xf numFmtId="0" fontId="37" fillId="0" borderId="17"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 xfId="2" applyFont="1" applyAlignment="1">
      <alignment horizontal="center" vertical="center" wrapText="1"/>
    </xf>
    <xf numFmtId="0" fontId="37" fillId="0" borderId="16" xfId="2" applyFont="1" applyBorder="1" applyAlignment="1">
      <alignment horizontal="center" vertical="center" wrapText="1"/>
    </xf>
    <xf numFmtId="0" fontId="37" fillId="0" borderId="11" xfId="2" applyFont="1" applyBorder="1" applyAlignment="1">
      <alignment horizontal="center" vertical="center" wrapText="1"/>
    </xf>
    <xf numFmtId="0" fontId="37" fillId="0" borderId="20" xfId="2" applyFont="1" applyBorder="1" applyAlignment="1">
      <alignment horizontal="center" vertical="center" wrapText="1"/>
    </xf>
    <xf numFmtId="0" fontId="37"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3" fillId="0" borderId="22" xfId="3" applyFont="1" applyBorder="1" applyAlignment="1">
      <alignment horizontal="left"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vertical="center" wrapText="1"/>
    </xf>
    <xf numFmtId="0" fontId="12" fillId="0" borderId="13" xfId="0" applyFont="1" applyBorder="1" applyAlignment="1">
      <alignment vertical="center" wrapText="1"/>
    </xf>
    <xf numFmtId="0" fontId="12" fillId="3" borderId="26" xfId="2" applyFont="1" applyFill="1" applyBorder="1" applyAlignment="1">
      <alignment horizontal="left" vertical="center" wrapText="1"/>
    </xf>
    <xf numFmtId="0" fontId="12" fillId="3" borderId="48"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22"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2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37"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169" fontId="13" fillId="0" borderId="47" xfId="5" applyNumberFormat="1" applyFont="1" applyBorder="1" applyAlignment="1">
      <alignment horizontal="center" vertical="center"/>
    </xf>
    <xf numFmtId="169" fontId="13" fillId="0" borderId="34" xfId="5" applyNumberFormat="1" applyFont="1" applyBorder="1" applyAlignment="1">
      <alignment horizontal="center" vertical="center"/>
    </xf>
    <xf numFmtId="169" fontId="13" fillId="0" borderId="49" xfId="5" applyNumberFormat="1" applyFont="1" applyBorder="1" applyAlignment="1">
      <alignment horizontal="center" vertical="center"/>
    </xf>
    <xf numFmtId="169" fontId="13" fillId="0" borderId="47" xfId="5" applyNumberFormat="1" applyFont="1" applyFill="1" applyBorder="1" applyAlignment="1">
      <alignment horizontal="center" vertical="center"/>
    </xf>
    <xf numFmtId="169" fontId="13" fillId="0" borderId="34" xfId="5" applyNumberFormat="1" applyFont="1" applyFill="1" applyBorder="1" applyAlignment="1">
      <alignment horizontal="center" vertical="center"/>
    </xf>
    <xf numFmtId="169" fontId="13" fillId="0" borderId="49" xfId="5"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5" borderId="24"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12" borderId="5" xfId="0" applyFont="1" applyFill="1" applyBorder="1" applyAlignment="1">
      <alignment horizontal="center" vertical="center"/>
    </xf>
    <xf numFmtId="0" fontId="12" fillId="12" borderId="7"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1" fillId="0" borderId="26" xfId="0" applyFont="1" applyBorder="1" applyAlignment="1">
      <alignment horizontal="left" vertical="center" wrapText="1"/>
    </xf>
    <xf numFmtId="0" fontId="40"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36" fillId="3" borderId="9" xfId="19" applyFont="1" applyFill="1" applyBorder="1" applyAlignment="1">
      <alignment horizontal="center" vertical="center" wrapText="1"/>
    </xf>
    <xf numFmtId="0" fontId="36" fillId="3" borderId="22" xfId="19" applyFont="1" applyFill="1" applyBorder="1" applyAlignment="1">
      <alignment horizontal="center" vertical="center" wrapText="1"/>
    </xf>
    <xf numFmtId="0" fontId="3" fillId="10" borderId="1" xfId="19" applyFill="1" applyAlignment="1">
      <alignment horizontal="center"/>
    </xf>
    <xf numFmtId="0" fontId="40" fillId="5" borderId="10" xfId="19" applyFont="1" applyFill="1" applyBorder="1" applyAlignment="1">
      <alignment horizontal="center" vertical="center" wrapText="1"/>
    </xf>
    <xf numFmtId="0" fontId="40" fillId="5" borderId="24" xfId="19" applyFont="1" applyFill="1" applyBorder="1" applyAlignment="1">
      <alignment horizontal="center" vertical="center" wrapText="1"/>
    </xf>
    <xf numFmtId="0" fontId="40" fillId="5" borderId="9" xfId="19" applyFont="1" applyFill="1" applyBorder="1" applyAlignment="1">
      <alignment horizontal="center" vertical="center" wrapText="1"/>
    </xf>
    <xf numFmtId="0" fontId="40" fillId="5" borderId="22" xfId="19" applyFont="1" applyFill="1" applyBorder="1" applyAlignment="1">
      <alignment horizontal="center" vertical="center" wrapText="1"/>
    </xf>
    <xf numFmtId="0" fontId="12" fillId="0" borderId="5" xfId="2" applyFont="1" applyBorder="1" applyAlignment="1">
      <alignment horizontal="center" vertical="center" wrapText="1"/>
    </xf>
    <xf numFmtId="1" fontId="6" fillId="0" borderId="6" xfId="3" applyNumberFormat="1" applyFont="1" applyBorder="1" applyAlignment="1">
      <alignment horizontal="center" vertical="center"/>
    </xf>
    <xf numFmtId="0" fontId="24" fillId="11" borderId="48" xfId="14" quotePrefix="1" applyNumberForma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7" xfId="2" applyFont="1" applyBorder="1" applyAlignment="1">
      <alignment horizontal="center" vertical="center" wrapText="1"/>
    </xf>
    <xf numFmtId="0" fontId="13" fillId="0" borderId="53"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174" fontId="36" fillId="0" borderId="22" xfId="21" applyNumberFormat="1" applyFont="1" applyFill="1" applyBorder="1" applyAlignment="1">
      <alignment horizontal="center" vertical="center"/>
    </xf>
    <xf numFmtId="174" fontId="36" fillId="0" borderId="13" xfId="21" applyNumberFormat="1" applyFont="1" applyFill="1" applyBorder="1" applyAlignment="1">
      <alignment horizontal="center" vertical="center"/>
    </xf>
    <xf numFmtId="0" fontId="13" fillId="0" borderId="1" xfId="3" applyFont="1" applyFill="1"/>
    <xf numFmtId="174" fontId="7" fillId="0" borderId="22" xfId="21" applyNumberFormat="1" applyFont="1" applyFill="1" applyBorder="1" applyAlignment="1">
      <alignment horizontal="center" vertical="center"/>
    </xf>
    <xf numFmtId="174" fontId="7" fillId="0" borderId="13" xfId="21" applyNumberFormat="1" applyFont="1" applyFill="1" applyBorder="1" applyAlignment="1">
      <alignment horizontal="center" vertical="center"/>
    </xf>
    <xf numFmtId="169" fontId="13" fillId="0" borderId="39" xfId="5" applyNumberFormat="1" applyFont="1" applyFill="1" applyBorder="1" applyAlignment="1">
      <alignment vertical="center"/>
    </xf>
    <xf numFmtId="169" fontId="13" fillId="0" borderId="45" xfId="5" applyNumberFormat="1" applyFont="1" applyFill="1" applyBorder="1" applyAlignment="1">
      <alignment vertical="center"/>
    </xf>
    <xf numFmtId="169" fontId="13" fillId="0" borderId="33" xfId="5" applyNumberFormat="1" applyFont="1" applyFill="1" applyBorder="1" applyAlignment="1">
      <alignment vertical="center"/>
    </xf>
    <xf numFmtId="169" fontId="13" fillId="0" borderId="34" xfId="5" applyNumberFormat="1" applyFont="1" applyFill="1" applyBorder="1" applyAlignment="1">
      <alignment vertical="center"/>
    </xf>
    <xf numFmtId="169" fontId="13" fillId="0" borderId="12" xfId="5" applyNumberFormat="1" applyFont="1" applyFill="1" applyBorder="1" applyAlignment="1">
      <alignment vertical="center"/>
    </xf>
    <xf numFmtId="169" fontId="13" fillId="0" borderId="13" xfId="5" applyNumberFormat="1" applyFont="1" applyFill="1" applyBorder="1" applyAlignment="1">
      <alignment vertical="center"/>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f:/g/personal/kforero_sdmujer_gov_co/IgDTHxqeH3nwQpZunS28h0f1AYGbHEJZNFnYnZO1SiNET48" TargetMode="External"/><Relationship Id="rId13" Type="http://schemas.openxmlformats.org/officeDocument/2006/relationships/hyperlink" Target="file:///C:\:f:\g\personal\kforero_sdmujer_gov_co\IgCm3ibQk6VdQpi6ZST2Hf6dAQvoZoP-rdVDooBJhObKtAA%3fe=PvmliE" TargetMode="External"/><Relationship Id="rId18" Type="http://schemas.openxmlformats.org/officeDocument/2006/relationships/vmlDrawing" Target="../drawings/vmlDrawing1.vml"/><Relationship Id="rId3" Type="http://schemas.openxmlformats.org/officeDocument/2006/relationships/hyperlink" Target="file:///C:/:f:/g/personal/kforero_sdmujer_gov_co/IgCxPb4YHGEzRrpXAjbqPWsOAeG3icSEAi3q8faaCmqn3wI" TargetMode="External"/><Relationship Id="rId7" Type="http://schemas.openxmlformats.org/officeDocument/2006/relationships/hyperlink" Target="file:///C:/:f:/g/personal/kforero_sdmujer_gov_co/IgC_mShhEAVZTri502oq0YZTAeNcg8iMtX421KLRC6otYio" TargetMode="External"/><Relationship Id="rId12" Type="http://schemas.openxmlformats.org/officeDocument/2006/relationships/hyperlink" Target="file:///C:\:f:\g\personal\kforero_sdmujer_gov_co\IgBAeAUaeL08T6UvMCFJM38DAfUOG-5DcFi6h6anHWhiZUA%3fe=VaFKiB" TargetMode="External"/><Relationship Id="rId17" Type="http://schemas.openxmlformats.org/officeDocument/2006/relationships/drawing" Target="../drawings/drawing1.xml"/><Relationship Id="rId2" Type="http://schemas.openxmlformats.org/officeDocument/2006/relationships/hyperlink" Target="file:///C:/:f:/g/personal/kforero_sdmujer_gov_co/IgB0_xnU4RfAQZ-1tGZqTuopAfgawwHQnJwZtmFn251mJ14" TargetMode="External"/><Relationship Id="rId16" Type="http://schemas.openxmlformats.org/officeDocument/2006/relationships/printerSettings" Target="../printerSettings/printerSettings1.bin"/><Relationship Id="rId1" Type="http://schemas.openxmlformats.org/officeDocument/2006/relationships/hyperlink" Target="file:///C:/:f:/g/personal/kforero_sdmujer_gov_co/IgBFRacr3UaARbvDYhZ-mxx2AZ2cvKbc7KRQrtY49kjcEsU" TargetMode="External"/><Relationship Id="rId6" Type="http://schemas.openxmlformats.org/officeDocument/2006/relationships/hyperlink" Target="file:///C:/:f:/g/personal/kforero_sdmujer_gov_co/IgDhrv5o9AwQTo5wey2SYSWNAayRPWqqsrwU4JJOSGmgduo" TargetMode="External"/><Relationship Id="rId11" Type="http://schemas.openxmlformats.org/officeDocument/2006/relationships/hyperlink" Target="file:///C:/:f:/g/personal/kforero_sdmujer_gov_co/IgD4Zf74gxePTrm_oFAt1e_sAYII4a2_q1KlHrqRVNu6tvI" TargetMode="External"/><Relationship Id="rId5" Type="http://schemas.openxmlformats.org/officeDocument/2006/relationships/hyperlink" Target="file:///C:/:f:/g/personal/kforero_sdmujer_gov_co/IgCm3ibQk6VdQpi6ZST2Hf6dAQvoZoP-rdVDooBJhObKtAA" TargetMode="External"/><Relationship Id="rId15" Type="http://schemas.openxmlformats.org/officeDocument/2006/relationships/hyperlink" Target="file:///C:\:f:\g\personal\kforero_sdmujer_gov_co\IgDmCUGHAZ9fTI-LWmCnQsxVAZjOpIxUd6dpTmYyb8j3rrM%3fe=ZdD5ud" TargetMode="External"/><Relationship Id="rId10" Type="http://schemas.openxmlformats.org/officeDocument/2006/relationships/hyperlink" Target="file:///C:/:f:/g/personal/kforero_sdmujer_gov_co/IgC_mShhEAVZTri502oq0YZTAeNcg8iMtX421KLRC6otYio" TargetMode="External"/><Relationship Id="rId19" Type="http://schemas.openxmlformats.org/officeDocument/2006/relationships/comments" Target="../comments1.xml"/><Relationship Id="rId4" Type="http://schemas.openxmlformats.org/officeDocument/2006/relationships/hyperlink" Target="file:///C:/:f:/g/personal/kforero_sdmujer_gov_co/IgDn97SRaix3SoDqb5_drmLbAcNKPUchjXOSxBf1I3STMg4" TargetMode="External"/><Relationship Id="rId9" Type="http://schemas.openxmlformats.org/officeDocument/2006/relationships/hyperlink" Target="file:///C:/:f:/g/personal/kforero_sdmujer_gov_co/IgCm3ibQk6VdQpi6ZST2Hf6dAQvoZoP-rdVDooBJhObKtAA" TargetMode="External"/><Relationship Id="rId14" Type="http://schemas.openxmlformats.org/officeDocument/2006/relationships/hyperlink" Target="https://secretariadistritald-my.sharepoint.com/:b:/g/personal/kforero_sdmujer_gov_co/IQCv3UjriwyyTYs8B5Ow9OKrAevWD6CWbuLp_PtnOkqoup4?e=WL52f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b:/g/personal/kforero_sdmujer_gov_co/IQAakZweD1h5TJz9OaDEqi51Ab9JEqpltbziFDPRzq490iQ?e=Q3DZTN" TargetMode="External"/><Relationship Id="rId13" Type="http://schemas.openxmlformats.org/officeDocument/2006/relationships/vmlDrawing" Target="../drawings/vmlDrawing2.vml"/><Relationship Id="rId3" Type="http://schemas.openxmlformats.org/officeDocument/2006/relationships/hyperlink" Target="file:///C:/:f:/g/personal/kforero_sdmujer_gov_co/IgC5VOZ10fZgSJ3UYfiMac16AZdziU7mp2bdeJj0kOVR1p4" TargetMode="External"/><Relationship Id="rId7" Type="http://schemas.openxmlformats.org/officeDocument/2006/relationships/hyperlink" Target="file:///C:/:f:/g/personal/kforero_sdmujer_gov_co/IgAeZnYOvn9bSbMFj8gYwFHWAbu7PQLAhhtTxwRteZc_rL8" TargetMode="External"/><Relationship Id="rId12" Type="http://schemas.openxmlformats.org/officeDocument/2006/relationships/drawing" Target="../drawings/drawing2.xml"/><Relationship Id="rId2" Type="http://schemas.openxmlformats.org/officeDocument/2006/relationships/hyperlink" Target="file:///C:/:f:/g/personal/kforero_sdmujer_gov_co/IgCEqxSAL_hfSarRL99gvUWbAYqTIiDDNwoUU3X_HakZMtg" TargetMode="External"/><Relationship Id="rId1" Type="http://schemas.openxmlformats.org/officeDocument/2006/relationships/hyperlink" Target="file:///C:/:f:/g/personal/kforero_sdmujer_gov_co/IgDDFYflQ2S5TpPsMAsvXQgoAUS4xZU0bv7C46drpvXVhLc" TargetMode="External"/><Relationship Id="rId6" Type="http://schemas.openxmlformats.org/officeDocument/2006/relationships/hyperlink" Target="file:///C:/:f:/g/personal/kforero_sdmujer_gov_co/IgCDt0VI8BDcQ5uOZRaa2g0QAY2WZWM1QhRm7Ejr4YMB6BA" TargetMode="External"/><Relationship Id="rId11" Type="http://schemas.openxmlformats.org/officeDocument/2006/relationships/hyperlink" Target="file:///C:\:f:\g\personal\kforero_sdmujer_gov_co\IgB61MjD-czDTKP8EQX915E-Ac5S3XZhhHTnSZt293vbpas%3fe=qEDHs1" TargetMode="External"/><Relationship Id="rId5" Type="http://schemas.openxmlformats.org/officeDocument/2006/relationships/hyperlink" Target="file:///C:/:f:/g/personal/kforero_sdmujer_gov_co/IgDAtA20lhPdSZrvb25U0k5xAYe55suY8Vr4vsMcTAi29BA" TargetMode="External"/><Relationship Id="rId10" Type="http://schemas.openxmlformats.org/officeDocument/2006/relationships/hyperlink" Target="file:///C:\:f:\g\personal\kforero_sdmujer_gov_co\IgDP4EyPdJbURIkt5ZHP866RAQZHewI73522_8LNyG651-w%3fe=WIAoGx" TargetMode="External"/><Relationship Id="rId4" Type="http://schemas.openxmlformats.org/officeDocument/2006/relationships/hyperlink" Target="file:///C:/:f:/g/personal/kforero_sdmujer_gov_co/IgAeZnYOvn9bSbMFj8gYwFHWAbu7PQLAhhtTxwRteZc_rL8" TargetMode="External"/><Relationship Id="rId9" Type="http://schemas.openxmlformats.org/officeDocument/2006/relationships/hyperlink" Target="file:///C:\:f:\g\personal\kforero_sdmujer_gov_co\IgAPpRrdzk7gSpa34rgp0V7NAQkheJJUgeRm5BPa0Ic62r8%3fe=fcpoXR" TargetMode="Externa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B7CIZyVoTwTKAw7vieJ8JIAU4XlOuKZwNtcVDVWgrslkQ" TargetMode="External"/><Relationship Id="rId13" Type="http://schemas.openxmlformats.org/officeDocument/2006/relationships/drawing" Target="../drawings/drawing3.xml"/><Relationship Id="rId3" Type="http://schemas.openxmlformats.org/officeDocument/2006/relationships/hyperlink" Target="file:///C:/:f:/g/personal/kforero_sdmujer_gov_co/IgBeezMbO6FhRoxZ4MXbAC5EAUNQwKMq8vCFxMo-e0J2eD8" TargetMode="External"/><Relationship Id="rId7" Type="http://schemas.openxmlformats.org/officeDocument/2006/relationships/hyperlink" Target="https://secretariadistritald-my.sharepoint.com/:b:/g/personal/kforero_sdmujer_gov_co/IQDvYzz9QQLIQ5CFW4tHZ4-0AfdO35_XB5e-_B6VDWOcobw?e=KZmXgy" TargetMode="External"/><Relationship Id="rId12" Type="http://schemas.openxmlformats.org/officeDocument/2006/relationships/printerSettings" Target="../printerSettings/printerSettings2.bin"/><Relationship Id="rId2" Type="http://schemas.openxmlformats.org/officeDocument/2006/relationships/hyperlink" Target="file:///C:/:f:/g/personal/kforero_sdmujer_gov_co/IgBoJvuJuXjoSoy9J8V_dWIDAaj3FezpU81RrnKeRtBGj8w" TargetMode="External"/><Relationship Id="rId1" Type="http://schemas.openxmlformats.org/officeDocument/2006/relationships/hyperlink" Target="file:///C:/:f:/g/personal/kforero_sdmujer_gov_co/IgA7I4gWnsFhQpSrMUhoecfOAU7QjQdm94BiTj_Ec3N9E8k" TargetMode="External"/><Relationship Id="rId6" Type="http://schemas.openxmlformats.org/officeDocument/2006/relationships/hyperlink" Target="file:///C:/:f:/g/personal/kforero_sdmujer_gov_co/IgD8zJbAvM1VT6il26qBle7ZAUe0tPxYPLznKAi35psfudY" TargetMode="External"/><Relationship Id="rId11" Type="http://schemas.openxmlformats.org/officeDocument/2006/relationships/hyperlink" Target="file:///C:\:f:\g\personal\kforero_sdmujer_gov_co\IgClA52pj0FXSbbx34qs3M9eAXNYYnPfgUhtNVPP4feRNwk%3fe=myfGe6" TargetMode="External"/><Relationship Id="rId5" Type="http://schemas.openxmlformats.org/officeDocument/2006/relationships/hyperlink" Target="file:///C:/:f:/g/personal/kforero_sdmujer_gov_co/IgAQZMAO48pERK1G321UziVXAa1U2lfng3Oc62i2pwKCs6s" TargetMode="External"/><Relationship Id="rId15" Type="http://schemas.openxmlformats.org/officeDocument/2006/relationships/comments" Target="../comments3.xml"/><Relationship Id="rId10" Type="http://schemas.openxmlformats.org/officeDocument/2006/relationships/hyperlink" Target="file:///C:\:f:\g\personal\kforero_sdmujer_gov_co\IgCpNEd2zPp3TIrsquKCpfffAeTtTvtny2gut1iMv-xyK9w%3fe=UPPtTj" TargetMode="External"/><Relationship Id="rId4" Type="http://schemas.openxmlformats.org/officeDocument/2006/relationships/hyperlink" Target="file:///C:/:f:/g/personal/kforero_sdmujer_gov_co/IgBkXuKPDAZIRpl_yXEUclcBAbVmVRKokQrP31cDFPK_D4g" TargetMode="External"/><Relationship Id="rId9" Type="http://schemas.openxmlformats.org/officeDocument/2006/relationships/hyperlink" Target="file:///C:\:f:\g\personal\kforero_sdmujer_gov_co\IgAkxs63mejJSJmSWmfnaMKsATP_4H56r27AXA-HyhLZ1Ss%3fe=uIGbz6" TargetMode="External"/><Relationship Id="rId1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file:///C:/:f:/g/personal/kforero_sdmujer_gov_co/IgAhUaCtKfqpRrO1kaByFUNFARUC246aggaMHtPs3e7X9nE" TargetMode="External"/><Relationship Id="rId7" Type="http://schemas.openxmlformats.org/officeDocument/2006/relationships/vmlDrawing" Target="../drawings/vmlDrawing4.vml"/><Relationship Id="rId2" Type="http://schemas.openxmlformats.org/officeDocument/2006/relationships/hyperlink" Target="file:///C:/:f:/g/personal/kforero_sdmujer_gov_co/IgAhUaCtKfqpRrO1kaByFUNFARUC246aggaMHtPs3e7X9nE" TargetMode="External"/><Relationship Id="rId1" Type="http://schemas.openxmlformats.org/officeDocument/2006/relationships/hyperlink" Target="file:///C:/:f:/g/personal/kforero_sdmujer_gov_co/IgB0_xnU4RfAQZ-1tGZqTuopAfgawwHQnJwZtmFn251mJ14"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file:///C:\:f:\g\personal\kforero_sdmujer_gov_co\IgCm3ibQk6VdQpi6ZST2Hf6dAQvoZoP-rdVDooBJhObKtAA%3fe=Iu8bP9"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H16" zoomScale="55" zoomScaleNormal="55" workbookViewId="0">
      <selection activeCell="N24" sqref="N24:N29"/>
    </sheetView>
  </sheetViews>
  <sheetFormatPr baseColWidth="10" defaultColWidth="53.7109375" defaultRowHeight="14.25" x14ac:dyDescent="0.25"/>
  <cols>
    <col min="1" max="3" width="53.7109375" style="1"/>
    <col min="4" max="4" width="62" style="1" customWidth="1"/>
    <col min="5" max="5" width="63.85546875" style="1" customWidth="1"/>
    <col min="6" max="8" width="53.7109375" style="1"/>
    <col min="9" max="9" width="76.140625" style="1" customWidth="1"/>
    <col min="10" max="16384" width="53.7109375" style="1"/>
  </cols>
  <sheetData>
    <row r="1" spans="1:15" s="64" customFormat="1" ht="22.35" customHeight="1" thickBot="1" x14ac:dyDescent="0.3">
      <c r="A1" s="331"/>
      <c r="B1" s="309" t="s">
        <v>43</v>
      </c>
      <c r="C1" s="310"/>
      <c r="D1" s="310"/>
      <c r="E1" s="310"/>
      <c r="F1" s="310"/>
      <c r="G1" s="310"/>
      <c r="H1" s="310"/>
      <c r="I1" s="310"/>
      <c r="J1" s="310"/>
      <c r="K1" s="310"/>
      <c r="L1" s="311"/>
      <c r="M1" s="306" t="s">
        <v>129</v>
      </c>
      <c r="N1" s="307"/>
      <c r="O1" s="308"/>
    </row>
    <row r="2" spans="1:15" s="64" customFormat="1" ht="18" customHeight="1" thickBot="1" x14ac:dyDescent="0.3">
      <c r="A2" s="332"/>
      <c r="B2" s="312" t="s">
        <v>44</v>
      </c>
      <c r="C2" s="313"/>
      <c r="D2" s="313"/>
      <c r="E2" s="313"/>
      <c r="F2" s="313"/>
      <c r="G2" s="313"/>
      <c r="H2" s="313"/>
      <c r="I2" s="313"/>
      <c r="J2" s="313"/>
      <c r="K2" s="313"/>
      <c r="L2" s="314"/>
      <c r="M2" s="306" t="s">
        <v>130</v>
      </c>
      <c r="N2" s="307"/>
      <c r="O2" s="308"/>
    </row>
    <row r="3" spans="1:15" s="64" customFormat="1" ht="20.100000000000001" customHeight="1" thickBot="1" x14ac:dyDescent="0.3">
      <c r="A3" s="332"/>
      <c r="B3" s="312" t="s">
        <v>0</v>
      </c>
      <c r="C3" s="313"/>
      <c r="D3" s="313"/>
      <c r="E3" s="313"/>
      <c r="F3" s="313"/>
      <c r="G3" s="313"/>
      <c r="H3" s="313"/>
      <c r="I3" s="313"/>
      <c r="J3" s="313"/>
      <c r="K3" s="313"/>
      <c r="L3" s="314"/>
      <c r="M3" s="306" t="s">
        <v>131</v>
      </c>
      <c r="N3" s="307"/>
      <c r="O3" s="308"/>
    </row>
    <row r="4" spans="1:15" s="64" customFormat="1" ht="21.75" customHeight="1" thickBot="1" x14ac:dyDescent="0.3">
      <c r="A4" s="333"/>
      <c r="B4" s="315" t="s">
        <v>45</v>
      </c>
      <c r="C4" s="316"/>
      <c r="D4" s="316"/>
      <c r="E4" s="316"/>
      <c r="F4" s="316"/>
      <c r="G4" s="316"/>
      <c r="H4" s="316"/>
      <c r="I4" s="316"/>
      <c r="J4" s="316"/>
      <c r="K4" s="316"/>
      <c r="L4" s="317"/>
      <c r="M4" s="306" t="s">
        <v>132</v>
      </c>
      <c r="N4" s="307"/>
      <c r="O4" s="308"/>
    </row>
    <row r="5" spans="1:15" s="64" customFormat="1" ht="16.350000000000001" customHeight="1" thickBot="1" x14ac:dyDescent="0.3">
      <c r="A5" s="65"/>
      <c r="B5" s="66"/>
      <c r="C5" s="66"/>
      <c r="D5" s="66"/>
      <c r="E5" s="66"/>
      <c r="F5" s="66"/>
      <c r="G5" s="66"/>
      <c r="H5" s="66"/>
      <c r="I5" s="66"/>
      <c r="J5" s="66"/>
      <c r="K5" s="66"/>
      <c r="L5" s="66"/>
      <c r="M5" s="67"/>
      <c r="N5" s="67"/>
      <c r="O5" s="67"/>
    </row>
    <row r="6" spans="1:15" ht="40.35" customHeight="1" thickBot="1" x14ac:dyDescent="0.3">
      <c r="A6" s="38" t="s">
        <v>47</v>
      </c>
      <c r="B6" s="343" t="s">
        <v>137</v>
      </c>
      <c r="C6" s="344"/>
      <c r="D6" s="344"/>
      <c r="E6" s="344"/>
      <c r="F6" s="344"/>
      <c r="G6" s="344"/>
      <c r="H6" s="344"/>
      <c r="I6" s="344"/>
      <c r="J6" s="344"/>
      <c r="K6" s="345"/>
      <c r="L6" s="108" t="s">
        <v>48</v>
      </c>
      <c r="M6" s="346">
        <v>2024110010308</v>
      </c>
      <c r="N6" s="347"/>
      <c r="O6" s="348"/>
    </row>
    <row r="7" spans="1:15" s="64" customFormat="1" ht="18"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342" t="s">
        <v>2</v>
      </c>
      <c r="B8" s="108" t="s">
        <v>49</v>
      </c>
      <c r="C8" s="222"/>
      <c r="D8" s="108" t="s">
        <v>50</v>
      </c>
      <c r="E8" s="222"/>
      <c r="F8" s="108" t="s">
        <v>51</v>
      </c>
      <c r="G8" s="90"/>
      <c r="H8" s="108" t="s">
        <v>52</v>
      </c>
      <c r="I8" s="91" t="s">
        <v>151</v>
      </c>
      <c r="J8" s="320" t="s">
        <v>3</v>
      </c>
      <c r="K8" s="334"/>
      <c r="L8" s="107" t="s">
        <v>53</v>
      </c>
      <c r="M8" s="351"/>
      <c r="N8" s="351"/>
      <c r="O8" s="351"/>
    </row>
    <row r="9" spans="1:15" s="64" customFormat="1" ht="21.75" customHeight="1" thickBot="1" x14ac:dyDescent="0.3">
      <c r="A9" s="342"/>
      <c r="B9" s="109" t="s">
        <v>54</v>
      </c>
      <c r="C9" s="92"/>
      <c r="D9" s="108" t="s">
        <v>55</v>
      </c>
      <c r="E9" s="93"/>
      <c r="F9" s="108" t="s">
        <v>56</v>
      </c>
      <c r="G9" s="93"/>
      <c r="H9" s="108" t="s">
        <v>57</v>
      </c>
      <c r="I9" s="91"/>
      <c r="J9" s="320"/>
      <c r="K9" s="334"/>
      <c r="L9" s="107" t="s">
        <v>58</v>
      </c>
      <c r="M9" s="351"/>
      <c r="N9" s="351"/>
      <c r="O9" s="351"/>
    </row>
    <row r="10" spans="1:15" s="64" customFormat="1" ht="21.75" customHeight="1" thickBot="1" x14ac:dyDescent="0.3">
      <c r="A10" s="342"/>
      <c r="B10" s="108" t="s">
        <v>59</v>
      </c>
      <c r="C10" s="90"/>
      <c r="D10" s="108" t="s">
        <v>60</v>
      </c>
      <c r="E10" s="93"/>
      <c r="F10" s="108" t="s">
        <v>61</v>
      </c>
      <c r="G10" s="93"/>
      <c r="H10" s="108" t="s">
        <v>62</v>
      </c>
      <c r="I10" s="91"/>
      <c r="J10" s="320"/>
      <c r="K10" s="334"/>
      <c r="L10" s="107" t="s">
        <v>63</v>
      </c>
      <c r="M10" s="351" t="s">
        <v>151</v>
      </c>
      <c r="N10" s="351"/>
      <c r="O10" s="351"/>
    </row>
    <row r="11" spans="1:15" ht="15" customHeight="1" thickBot="1" x14ac:dyDescent="0.3">
      <c r="A11" s="4"/>
      <c r="B11" s="5"/>
      <c r="C11" s="5"/>
      <c r="D11" s="7"/>
      <c r="E11" s="6"/>
      <c r="F11" s="6"/>
      <c r="G11" s="140"/>
      <c r="H11" s="140"/>
      <c r="I11" s="8"/>
      <c r="J11" s="8"/>
      <c r="K11" s="5"/>
      <c r="L11" s="5"/>
      <c r="M11" s="5"/>
      <c r="N11" s="5"/>
      <c r="O11" s="5"/>
    </row>
    <row r="12" spans="1:15" ht="15" customHeight="1" x14ac:dyDescent="0.25">
      <c r="A12" s="339" t="s">
        <v>64</v>
      </c>
      <c r="B12" s="321" t="s">
        <v>184</v>
      </c>
      <c r="C12" s="322"/>
      <c r="D12" s="322"/>
      <c r="E12" s="322"/>
      <c r="F12" s="322"/>
      <c r="G12" s="322"/>
      <c r="H12" s="322"/>
      <c r="I12" s="322"/>
      <c r="J12" s="322"/>
      <c r="K12" s="322"/>
      <c r="L12" s="322"/>
      <c r="M12" s="322"/>
      <c r="N12" s="322"/>
      <c r="O12" s="323"/>
    </row>
    <row r="13" spans="1:15" ht="15" customHeight="1" x14ac:dyDescent="0.25">
      <c r="A13" s="340"/>
      <c r="B13" s="324"/>
      <c r="C13" s="325"/>
      <c r="D13" s="325"/>
      <c r="E13" s="325"/>
      <c r="F13" s="325"/>
      <c r="G13" s="325"/>
      <c r="H13" s="325"/>
      <c r="I13" s="325"/>
      <c r="J13" s="325"/>
      <c r="K13" s="325"/>
      <c r="L13" s="325"/>
      <c r="M13" s="325"/>
      <c r="N13" s="325"/>
      <c r="O13" s="326"/>
    </row>
    <row r="14" spans="1:15" ht="15" customHeight="1" thickBot="1" x14ac:dyDescent="0.3">
      <c r="A14" s="341"/>
      <c r="B14" s="327"/>
      <c r="C14" s="328"/>
      <c r="D14" s="328"/>
      <c r="E14" s="328"/>
      <c r="F14" s="328"/>
      <c r="G14" s="328"/>
      <c r="H14" s="328"/>
      <c r="I14" s="328"/>
      <c r="J14" s="328"/>
      <c r="K14" s="328"/>
      <c r="L14" s="328"/>
      <c r="M14" s="328"/>
      <c r="N14" s="328"/>
      <c r="O14" s="329"/>
    </row>
    <row r="15" spans="1:15" ht="9" customHeight="1" thickBot="1" x14ac:dyDescent="0.3">
      <c r="A15" s="12"/>
      <c r="B15" s="151"/>
      <c r="C15" s="152"/>
      <c r="D15" s="152"/>
      <c r="E15" s="152"/>
      <c r="F15" s="152"/>
      <c r="G15" s="153"/>
      <c r="H15" s="153"/>
      <c r="I15" s="153"/>
      <c r="J15" s="153"/>
      <c r="K15" s="153"/>
      <c r="L15" s="154"/>
      <c r="M15" s="154"/>
      <c r="N15" s="154"/>
      <c r="O15" s="154"/>
    </row>
    <row r="16" spans="1:15" s="13" customFormat="1" ht="37.5" customHeight="1" thickBot="1" x14ac:dyDescent="0.3">
      <c r="A16" s="38" t="s">
        <v>4</v>
      </c>
      <c r="B16" s="330" t="s">
        <v>140</v>
      </c>
      <c r="C16" s="330"/>
      <c r="D16" s="330"/>
      <c r="E16" s="330"/>
      <c r="F16" s="330"/>
      <c r="G16" s="335" t="s">
        <v>5</v>
      </c>
      <c r="H16" s="335"/>
      <c r="I16" s="330" t="s">
        <v>141</v>
      </c>
      <c r="J16" s="330"/>
      <c r="K16" s="330"/>
      <c r="L16" s="330"/>
      <c r="M16" s="330"/>
      <c r="N16" s="330"/>
      <c r="O16" s="330"/>
    </row>
    <row r="17" spans="1:17" ht="9" customHeight="1" x14ac:dyDescent="0.25">
      <c r="A17" s="12"/>
      <c r="B17" s="153"/>
      <c r="C17" s="152"/>
      <c r="D17" s="152"/>
      <c r="E17" s="152"/>
      <c r="F17" s="152"/>
      <c r="G17" s="153"/>
      <c r="H17" s="153"/>
      <c r="I17" s="153"/>
      <c r="J17" s="153"/>
      <c r="K17" s="153"/>
      <c r="L17" s="154"/>
      <c r="M17" s="154"/>
      <c r="N17" s="154"/>
      <c r="O17" s="154"/>
    </row>
    <row r="18" spans="1:17" ht="56.25" customHeight="1" x14ac:dyDescent="0.25">
      <c r="A18" s="38" t="s">
        <v>6</v>
      </c>
      <c r="B18" s="337" t="s">
        <v>143</v>
      </c>
      <c r="C18" s="337"/>
      <c r="D18" s="337"/>
      <c r="E18" s="337"/>
      <c r="F18" s="150" t="s">
        <v>7</v>
      </c>
      <c r="G18" s="336" t="s">
        <v>144</v>
      </c>
      <c r="H18" s="336"/>
      <c r="I18" s="336"/>
      <c r="J18" s="150" t="s">
        <v>8</v>
      </c>
      <c r="K18" s="330" t="s">
        <v>145</v>
      </c>
      <c r="L18" s="330"/>
      <c r="M18" s="330"/>
      <c r="N18" s="330"/>
      <c r="O18" s="330"/>
    </row>
    <row r="19" spans="1:17" ht="9" customHeight="1" x14ac:dyDescent="0.25">
      <c r="A19" s="3"/>
      <c r="B19" s="2"/>
      <c r="C19" s="338"/>
      <c r="D19" s="338"/>
      <c r="E19" s="338"/>
      <c r="F19" s="338"/>
      <c r="G19" s="338"/>
      <c r="H19" s="338"/>
      <c r="I19" s="338"/>
      <c r="J19" s="338"/>
      <c r="K19" s="338"/>
      <c r="L19" s="338"/>
      <c r="M19" s="338"/>
      <c r="N19" s="338"/>
      <c r="O19" s="338"/>
    </row>
    <row r="20" spans="1:17" ht="16.5" customHeight="1" thickBot="1" x14ac:dyDescent="0.3">
      <c r="A20" s="61"/>
      <c r="B20" s="62"/>
      <c r="C20" s="62"/>
      <c r="D20" s="241"/>
      <c r="E20" s="242"/>
      <c r="F20" s="62"/>
      <c r="G20" s="62"/>
      <c r="H20" s="62"/>
      <c r="I20" s="62"/>
      <c r="J20" s="62"/>
      <c r="K20" s="62"/>
      <c r="L20" s="62"/>
      <c r="M20" s="62"/>
      <c r="N20" s="62"/>
      <c r="O20" s="62"/>
    </row>
    <row r="21" spans="1:17" ht="32.1" customHeight="1" thickBot="1" x14ac:dyDescent="0.3">
      <c r="A21" s="318" t="s">
        <v>9</v>
      </c>
      <c r="B21" s="319"/>
      <c r="C21" s="319"/>
      <c r="D21" s="319"/>
      <c r="E21" s="319"/>
      <c r="F21" s="319"/>
      <c r="G21" s="319"/>
      <c r="H21" s="319"/>
      <c r="I21" s="319"/>
      <c r="J21" s="319"/>
      <c r="K21" s="319"/>
      <c r="L21" s="319"/>
      <c r="M21" s="319"/>
      <c r="N21" s="319"/>
      <c r="O21" s="320"/>
    </row>
    <row r="22" spans="1:17" ht="32.1" customHeight="1" thickBot="1" x14ac:dyDescent="0.3">
      <c r="A22" s="318" t="s">
        <v>65</v>
      </c>
      <c r="B22" s="319"/>
      <c r="C22" s="319"/>
      <c r="D22" s="319"/>
      <c r="E22" s="319"/>
      <c r="F22" s="319"/>
      <c r="G22" s="319"/>
      <c r="H22" s="319"/>
      <c r="I22" s="319"/>
      <c r="J22" s="319"/>
      <c r="K22" s="319"/>
      <c r="L22" s="319"/>
      <c r="M22" s="319"/>
      <c r="N22" s="319"/>
      <c r="O22" s="320"/>
    </row>
    <row r="23" spans="1:17" ht="32.1" customHeight="1"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row>
    <row r="24" spans="1:17" ht="32.1" customHeight="1" x14ac:dyDescent="0.25">
      <c r="A24" s="16" t="s">
        <v>10</v>
      </c>
      <c r="B24" s="144">
        <v>843665330</v>
      </c>
      <c r="C24" s="144">
        <v>17749000</v>
      </c>
      <c r="D24" s="144">
        <v>4226046</v>
      </c>
      <c r="E24" s="144"/>
      <c r="F24" s="144">
        <v>14025000</v>
      </c>
      <c r="G24" s="144"/>
      <c r="H24" s="144"/>
      <c r="I24" s="144"/>
      <c r="J24" s="144">
        <v>4794000</v>
      </c>
      <c r="K24" s="144"/>
      <c r="L24" s="144"/>
      <c r="M24" s="144"/>
      <c r="N24" s="545">
        <f>SUM(B24:M24)</f>
        <v>884459376</v>
      </c>
      <c r="O24" s="188">
        <v>1</v>
      </c>
    </row>
    <row r="25" spans="1:17" ht="32.1" customHeight="1" x14ac:dyDescent="0.25">
      <c r="A25" s="16" t="s">
        <v>11</v>
      </c>
      <c r="B25" s="141">
        <v>524563141</v>
      </c>
      <c r="C25" s="141">
        <f>612471007-B25</f>
        <v>87907866</v>
      </c>
      <c r="D25" s="144">
        <f>611462939-B25-C25</f>
        <v>-1008068</v>
      </c>
      <c r="E25" s="144">
        <f>678221104-B25-C25-D25</f>
        <v>66758165</v>
      </c>
      <c r="F25" s="144"/>
      <c r="G25" s="144"/>
      <c r="H25" s="144"/>
      <c r="I25" s="144"/>
      <c r="J25" s="144"/>
      <c r="K25" s="144"/>
      <c r="L25" s="144"/>
      <c r="M25" s="144"/>
      <c r="N25" s="545">
        <f t="shared" ref="N25:N29" si="0">SUM(B25:M25)</f>
        <v>678221104</v>
      </c>
      <c r="O25" s="189">
        <f>N25/N24</f>
        <v>0.76681996076210968</v>
      </c>
      <c r="Q25" s="241"/>
    </row>
    <row r="26" spans="1:17" ht="32.1" customHeight="1" x14ac:dyDescent="0.25">
      <c r="A26" s="16" t="s">
        <v>12</v>
      </c>
      <c r="B26" s="141">
        <v>480660</v>
      </c>
      <c r="C26" s="141">
        <f>22983824-B26</f>
        <v>22503164</v>
      </c>
      <c r="D26" s="141">
        <f>79022686-B26-C26</f>
        <v>56038862</v>
      </c>
      <c r="E26" s="144">
        <f>140678860-B26-C26-D26</f>
        <v>61656174</v>
      </c>
      <c r="F26" s="145"/>
      <c r="G26" s="145"/>
      <c r="H26" s="145"/>
      <c r="I26" s="145"/>
      <c r="J26" s="145"/>
      <c r="K26" s="145"/>
      <c r="L26" s="145"/>
      <c r="M26" s="145"/>
      <c r="N26" s="545">
        <f t="shared" si="0"/>
        <v>140678860</v>
      </c>
      <c r="O26" s="189">
        <f>N26/N24</f>
        <v>0.15905632730835564</v>
      </c>
    </row>
    <row r="27" spans="1:17" ht="32.1" customHeight="1" x14ac:dyDescent="0.25">
      <c r="A27" s="16" t="s">
        <v>68</v>
      </c>
      <c r="B27" s="144">
        <v>56782346.333333336</v>
      </c>
      <c r="C27" s="144">
        <v>28094055.333333332</v>
      </c>
      <c r="D27" s="144">
        <v>10203991.333333332</v>
      </c>
      <c r="E27" s="144">
        <v>38250</v>
      </c>
      <c r="F27" s="144"/>
      <c r="G27" s="144"/>
      <c r="H27" s="144"/>
      <c r="I27" s="144"/>
      <c r="J27" s="144"/>
      <c r="K27" s="144"/>
      <c r="L27" s="144"/>
      <c r="M27" s="144"/>
      <c r="N27" s="545">
        <f t="shared" si="0"/>
        <v>95118643</v>
      </c>
      <c r="O27" s="189">
        <v>1</v>
      </c>
      <c r="P27" s="241"/>
    </row>
    <row r="28" spans="1:17" ht="32.1" customHeight="1" x14ac:dyDescent="0.25">
      <c r="A28" s="16" t="s">
        <v>69</v>
      </c>
      <c r="B28" s="145">
        <v>0</v>
      </c>
      <c r="C28" s="145">
        <v>2380000</v>
      </c>
      <c r="D28" s="145">
        <v>0</v>
      </c>
      <c r="E28" s="145">
        <v>1</v>
      </c>
      <c r="F28" s="145"/>
      <c r="G28" s="145"/>
      <c r="H28" s="145"/>
      <c r="I28" s="145"/>
      <c r="J28" s="145"/>
      <c r="K28" s="145"/>
      <c r="L28" s="145"/>
      <c r="M28" s="145"/>
      <c r="N28" s="545">
        <f t="shared" si="0"/>
        <v>2380001</v>
      </c>
      <c r="O28" s="189">
        <f>N28/N27</f>
        <v>2.5021393545322131E-2</v>
      </c>
      <c r="P28" s="241"/>
    </row>
    <row r="29" spans="1:17" ht="32.1" customHeight="1" thickBot="1" x14ac:dyDescent="0.3">
      <c r="A29" s="17" t="s">
        <v>13</v>
      </c>
      <c r="B29" s="141">
        <v>41761612</v>
      </c>
      <c r="C29" s="141">
        <f>69758963-B29</f>
        <v>27997351</v>
      </c>
      <c r="D29" s="141">
        <f>87493262-B29-C29</f>
        <v>17734299</v>
      </c>
      <c r="E29" s="141">
        <f>88514200-B29-C29-D29</f>
        <v>1020938</v>
      </c>
      <c r="F29" s="146"/>
      <c r="G29" s="146"/>
      <c r="H29" s="146"/>
      <c r="I29" s="146"/>
      <c r="J29" s="146"/>
      <c r="K29" s="146"/>
      <c r="L29" s="146"/>
      <c r="M29" s="146"/>
      <c r="N29" s="546">
        <f t="shared" si="0"/>
        <v>88514200</v>
      </c>
      <c r="O29" s="190">
        <f>N29/N27</f>
        <v>0.93056626133743303</v>
      </c>
      <c r="P29" s="234"/>
    </row>
    <row r="30" spans="1:17" s="19" customFormat="1" ht="16.5" customHeight="1" x14ac:dyDescent="0.2"/>
    <row r="31" spans="1:17" s="19" customFormat="1" ht="17.25" customHeight="1" x14ac:dyDescent="0.2"/>
    <row r="32" spans="1:17" ht="5.25" customHeight="1" thickBot="1" x14ac:dyDescent="0.3"/>
    <row r="33" spans="1:13" ht="48" customHeight="1" thickBot="1" x14ac:dyDescent="0.3">
      <c r="A33" s="283" t="s">
        <v>70</v>
      </c>
      <c r="B33" s="284"/>
      <c r="C33" s="284"/>
      <c r="D33" s="284"/>
      <c r="E33" s="284"/>
      <c r="F33" s="284"/>
      <c r="G33" s="284"/>
      <c r="H33" s="284"/>
      <c r="I33" s="285"/>
      <c r="J33" s="24"/>
    </row>
    <row r="34" spans="1:13" ht="50.25" customHeight="1" thickBot="1" x14ac:dyDescent="0.3">
      <c r="A34" s="28" t="s">
        <v>71</v>
      </c>
      <c r="B34" s="286" t="str">
        <f>+B12</f>
        <v>Realizar el 100% de atenciones psicosociales (valoraciones iniciales, asesoría, seguimientos y cierres) a mujeres que realizan actividades sexuales pagadas.</v>
      </c>
      <c r="C34" s="287"/>
      <c r="D34" s="287"/>
      <c r="E34" s="287"/>
      <c r="F34" s="287"/>
      <c r="G34" s="287"/>
      <c r="H34" s="287"/>
      <c r="I34" s="288"/>
      <c r="J34" s="22"/>
      <c r="M34" s="128"/>
    </row>
    <row r="35" spans="1:13" ht="33" customHeight="1" thickBot="1" x14ac:dyDescent="0.3">
      <c r="A35" s="296" t="s">
        <v>14</v>
      </c>
      <c r="B35" s="176">
        <v>2024</v>
      </c>
      <c r="C35" s="176">
        <v>2025</v>
      </c>
      <c r="D35" s="176">
        <v>2026</v>
      </c>
      <c r="E35" s="176">
        <v>2027</v>
      </c>
      <c r="F35" s="176" t="s">
        <v>72</v>
      </c>
      <c r="G35" s="298" t="s">
        <v>15</v>
      </c>
      <c r="H35" s="253" t="s">
        <v>176</v>
      </c>
      <c r="I35" s="254"/>
      <c r="J35" s="22"/>
      <c r="M35" s="128"/>
    </row>
    <row r="36" spans="1:13" ht="35.25" customHeight="1" thickBot="1" x14ac:dyDescent="0.3">
      <c r="A36" s="297"/>
      <c r="B36" s="177">
        <v>1</v>
      </c>
      <c r="C36" s="177">
        <v>1</v>
      </c>
      <c r="D36" s="177">
        <v>1</v>
      </c>
      <c r="E36" s="177">
        <v>1</v>
      </c>
      <c r="F36" s="178">
        <v>1</v>
      </c>
      <c r="G36" s="298"/>
      <c r="H36" s="255"/>
      <c r="I36" s="256"/>
      <c r="J36" s="22"/>
      <c r="M36" s="128"/>
    </row>
    <row r="37" spans="1:13" ht="52.5" customHeight="1" thickBot="1" x14ac:dyDescent="0.3">
      <c r="A37" s="29" t="s">
        <v>16</v>
      </c>
      <c r="B37" s="289">
        <v>0.3</v>
      </c>
      <c r="C37" s="290"/>
      <c r="D37" s="292" t="s">
        <v>73</v>
      </c>
      <c r="E37" s="293"/>
      <c r="F37" s="293"/>
      <c r="G37" s="293"/>
      <c r="H37" s="293"/>
      <c r="I37" s="294"/>
    </row>
    <row r="38" spans="1:13" s="23" customFormat="1" ht="48" customHeight="1" thickBot="1" x14ac:dyDescent="0.3">
      <c r="A38" s="282" t="s">
        <v>74</v>
      </c>
      <c r="B38" s="179" t="s">
        <v>75</v>
      </c>
      <c r="C38" s="179" t="s">
        <v>27</v>
      </c>
      <c r="D38" s="291" t="s">
        <v>28</v>
      </c>
      <c r="E38" s="291"/>
      <c r="F38" s="291" t="s">
        <v>29</v>
      </c>
      <c r="G38" s="291"/>
      <c r="H38" s="179" t="s">
        <v>30</v>
      </c>
      <c r="I38" s="180" t="s">
        <v>31</v>
      </c>
      <c r="M38" s="129"/>
    </row>
    <row r="39" spans="1:13" ht="409.5" customHeight="1" thickBot="1" x14ac:dyDescent="0.3">
      <c r="A39" s="279"/>
      <c r="B39" s="181">
        <v>1</v>
      </c>
      <c r="C39" s="223">
        <v>1</v>
      </c>
      <c r="D39" s="281" t="s">
        <v>217</v>
      </c>
      <c r="E39" s="281"/>
      <c r="F39" s="281" t="s">
        <v>218</v>
      </c>
      <c r="G39" s="281"/>
      <c r="H39" s="229" t="s">
        <v>185</v>
      </c>
      <c r="I39" s="230" t="s">
        <v>186</v>
      </c>
      <c r="M39" s="128"/>
    </row>
    <row r="40" spans="1:13" s="23" customFormat="1" ht="54" customHeight="1" thickBot="1" x14ac:dyDescent="0.3">
      <c r="A40" s="279" t="s">
        <v>76</v>
      </c>
      <c r="B40" s="182" t="s">
        <v>75</v>
      </c>
      <c r="C40" s="182" t="s">
        <v>27</v>
      </c>
      <c r="D40" s="271" t="s">
        <v>28</v>
      </c>
      <c r="E40" s="271"/>
      <c r="F40" s="271" t="s">
        <v>29</v>
      </c>
      <c r="G40" s="271"/>
      <c r="H40" s="182" t="s">
        <v>30</v>
      </c>
      <c r="I40" s="183" t="s">
        <v>31</v>
      </c>
    </row>
    <row r="41" spans="1:13" ht="409.5" customHeight="1" thickBot="1" x14ac:dyDescent="0.3">
      <c r="A41" s="279"/>
      <c r="B41" s="181">
        <v>1</v>
      </c>
      <c r="C41" s="223">
        <v>1</v>
      </c>
      <c r="D41" s="281" t="s">
        <v>245</v>
      </c>
      <c r="E41" s="281"/>
      <c r="F41" s="295" t="s">
        <v>248</v>
      </c>
      <c r="G41" s="295"/>
      <c r="H41" s="229" t="s">
        <v>185</v>
      </c>
      <c r="I41" s="230" t="s">
        <v>186</v>
      </c>
    </row>
    <row r="42" spans="1:13" s="23" customFormat="1" ht="45" customHeight="1" thickBot="1" x14ac:dyDescent="0.3">
      <c r="A42" s="279" t="s">
        <v>77</v>
      </c>
      <c r="B42" s="182" t="s">
        <v>75</v>
      </c>
      <c r="C42" s="182" t="s">
        <v>27</v>
      </c>
      <c r="D42" s="271" t="s">
        <v>28</v>
      </c>
      <c r="E42" s="271"/>
      <c r="F42" s="271" t="s">
        <v>29</v>
      </c>
      <c r="G42" s="271"/>
      <c r="H42" s="182" t="s">
        <v>30</v>
      </c>
      <c r="I42" s="183" t="s">
        <v>31</v>
      </c>
    </row>
    <row r="43" spans="1:13" ht="409.5" customHeight="1" thickBot="1" x14ac:dyDescent="0.3">
      <c r="A43" s="279"/>
      <c r="B43" s="181">
        <v>1</v>
      </c>
      <c r="C43" s="247">
        <v>1</v>
      </c>
      <c r="D43" s="281" t="s">
        <v>267</v>
      </c>
      <c r="E43" s="281"/>
      <c r="F43" s="281" t="s">
        <v>268</v>
      </c>
      <c r="G43" s="281"/>
      <c r="H43" s="229" t="s">
        <v>185</v>
      </c>
      <c r="I43" s="230" t="s">
        <v>186</v>
      </c>
    </row>
    <row r="44" spans="1:13" s="23" customFormat="1" ht="44.25" customHeight="1" thickBot="1" x14ac:dyDescent="0.3">
      <c r="A44" s="279" t="s">
        <v>78</v>
      </c>
      <c r="B44" s="182" t="s">
        <v>75</v>
      </c>
      <c r="C44" s="182" t="s">
        <v>27</v>
      </c>
      <c r="D44" s="271" t="s">
        <v>28</v>
      </c>
      <c r="E44" s="271"/>
      <c r="F44" s="271" t="s">
        <v>29</v>
      </c>
      <c r="G44" s="271"/>
      <c r="H44" s="182" t="s">
        <v>30</v>
      </c>
      <c r="I44" s="183" t="s">
        <v>31</v>
      </c>
    </row>
    <row r="45" spans="1:13" ht="409.5" customHeight="1" thickBot="1" x14ac:dyDescent="0.3">
      <c r="A45" s="279"/>
      <c r="B45" s="181">
        <v>1</v>
      </c>
      <c r="C45" s="223">
        <v>1</v>
      </c>
      <c r="D45" s="281" t="s">
        <v>288</v>
      </c>
      <c r="E45" s="281"/>
      <c r="F45" s="281" t="s">
        <v>289</v>
      </c>
      <c r="G45" s="281"/>
      <c r="H45" s="229" t="s">
        <v>185</v>
      </c>
      <c r="I45" s="230" t="s">
        <v>186</v>
      </c>
    </row>
    <row r="46" spans="1:13" s="23" customFormat="1" ht="47.25" customHeight="1" x14ac:dyDescent="0.25">
      <c r="A46" s="279" t="s">
        <v>79</v>
      </c>
      <c r="B46" s="182" t="s">
        <v>75</v>
      </c>
      <c r="C46" s="182" t="s">
        <v>27</v>
      </c>
      <c r="D46" s="271" t="s">
        <v>28</v>
      </c>
      <c r="E46" s="271"/>
      <c r="F46" s="271" t="s">
        <v>29</v>
      </c>
      <c r="G46" s="271"/>
      <c r="H46" s="182" t="s">
        <v>30</v>
      </c>
      <c r="I46" s="183" t="s">
        <v>31</v>
      </c>
    </row>
    <row r="47" spans="1:13" ht="120.75" customHeight="1" x14ac:dyDescent="0.25">
      <c r="A47" s="279"/>
      <c r="B47" s="181">
        <v>1</v>
      </c>
      <c r="C47" s="175"/>
      <c r="D47" s="272"/>
      <c r="E47" s="272"/>
      <c r="F47" s="272"/>
      <c r="G47" s="272"/>
      <c r="H47" s="175"/>
      <c r="I47" s="184"/>
    </row>
    <row r="48" spans="1:13" s="23" customFormat="1" ht="52.5" customHeight="1" x14ac:dyDescent="0.25">
      <c r="A48" s="279" t="s">
        <v>80</v>
      </c>
      <c r="B48" s="182" t="s">
        <v>75</v>
      </c>
      <c r="C48" s="182" t="s">
        <v>27</v>
      </c>
      <c r="D48" s="271" t="s">
        <v>28</v>
      </c>
      <c r="E48" s="271"/>
      <c r="F48" s="271" t="s">
        <v>29</v>
      </c>
      <c r="G48" s="271"/>
      <c r="H48" s="182" t="s">
        <v>30</v>
      </c>
      <c r="I48" s="183" t="s">
        <v>31</v>
      </c>
    </row>
    <row r="49" spans="1:9" ht="120.75" customHeight="1" x14ac:dyDescent="0.25">
      <c r="A49" s="279"/>
      <c r="B49" s="181">
        <v>1</v>
      </c>
      <c r="C49" s="175"/>
      <c r="D49" s="272"/>
      <c r="E49" s="272"/>
      <c r="F49" s="272"/>
      <c r="G49" s="272"/>
      <c r="H49" s="175"/>
      <c r="I49" s="184"/>
    </row>
    <row r="50" spans="1:9" ht="35.1" customHeight="1" x14ac:dyDescent="0.25">
      <c r="A50" s="279" t="s">
        <v>81</v>
      </c>
      <c r="B50" s="182" t="s">
        <v>75</v>
      </c>
      <c r="C50" s="182" t="s">
        <v>27</v>
      </c>
      <c r="D50" s="271" t="s">
        <v>28</v>
      </c>
      <c r="E50" s="271"/>
      <c r="F50" s="271" t="s">
        <v>29</v>
      </c>
      <c r="G50" s="271"/>
      <c r="H50" s="182" t="s">
        <v>30</v>
      </c>
      <c r="I50" s="183" t="s">
        <v>31</v>
      </c>
    </row>
    <row r="51" spans="1:9" ht="120.75" customHeight="1" x14ac:dyDescent="0.25">
      <c r="A51" s="279"/>
      <c r="B51" s="181">
        <v>1</v>
      </c>
      <c r="C51" s="175"/>
      <c r="D51" s="272"/>
      <c r="E51" s="272"/>
      <c r="F51" s="272"/>
      <c r="G51" s="272"/>
      <c r="H51" s="175"/>
      <c r="I51" s="184"/>
    </row>
    <row r="52" spans="1:9" ht="35.1" customHeight="1" x14ac:dyDescent="0.25">
      <c r="A52" s="279" t="s">
        <v>82</v>
      </c>
      <c r="B52" s="182" t="s">
        <v>75</v>
      </c>
      <c r="C52" s="182" t="s">
        <v>27</v>
      </c>
      <c r="D52" s="271" t="s">
        <v>28</v>
      </c>
      <c r="E52" s="271"/>
      <c r="F52" s="271" t="s">
        <v>29</v>
      </c>
      <c r="G52" s="271"/>
      <c r="H52" s="182" t="s">
        <v>30</v>
      </c>
      <c r="I52" s="183" t="s">
        <v>31</v>
      </c>
    </row>
    <row r="53" spans="1:9" ht="120.75" customHeight="1" x14ac:dyDescent="0.25">
      <c r="A53" s="279"/>
      <c r="B53" s="181">
        <v>1</v>
      </c>
      <c r="C53" s="175"/>
      <c r="D53" s="272"/>
      <c r="E53" s="272"/>
      <c r="F53" s="272"/>
      <c r="G53" s="272"/>
      <c r="H53" s="175"/>
      <c r="I53" s="184"/>
    </row>
    <row r="54" spans="1:9" ht="35.1" customHeight="1" x14ac:dyDescent="0.25">
      <c r="A54" s="279" t="s">
        <v>83</v>
      </c>
      <c r="B54" s="182" t="s">
        <v>75</v>
      </c>
      <c r="C54" s="182" t="s">
        <v>27</v>
      </c>
      <c r="D54" s="271" t="s">
        <v>28</v>
      </c>
      <c r="E54" s="271"/>
      <c r="F54" s="271" t="s">
        <v>29</v>
      </c>
      <c r="G54" s="271"/>
      <c r="H54" s="182" t="s">
        <v>30</v>
      </c>
      <c r="I54" s="183" t="s">
        <v>31</v>
      </c>
    </row>
    <row r="55" spans="1:9" ht="120.75" customHeight="1" x14ac:dyDescent="0.25">
      <c r="A55" s="279"/>
      <c r="B55" s="181">
        <v>1</v>
      </c>
      <c r="C55" s="175"/>
      <c r="D55" s="272"/>
      <c r="E55" s="272"/>
      <c r="F55" s="272"/>
      <c r="G55" s="272"/>
      <c r="H55" s="175"/>
      <c r="I55" s="184"/>
    </row>
    <row r="56" spans="1:9" ht="35.1" customHeight="1" x14ac:dyDescent="0.25">
      <c r="A56" s="279" t="s">
        <v>84</v>
      </c>
      <c r="B56" s="182" t="s">
        <v>75</v>
      </c>
      <c r="C56" s="182" t="s">
        <v>27</v>
      </c>
      <c r="D56" s="271" t="s">
        <v>28</v>
      </c>
      <c r="E56" s="271"/>
      <c r="F56" s="271" t="s">
        <v>29</v>
      </c>
      <c r="G56" s="271"/>
      <c r="H56" s="182" t="s">
        <v>30</v>
      </c>
      <c r="I56" s="183" t="s">
        <v>31</v>
      </c>
    </row>
    <row r="57" spans="1:9" ht="120.75" customHeight="1" x14ac:dyDescent="0.25">
      <c r="A57" s="279"/>
      <c r="B57" s="181">
        <v>1</v>
      </c>
      <c r="C57" s="175"/>
      <c r="D57" s="272"/>
      <c r="E57" s="272"/>
      <c r="F57" s="272"/>
      <c r="G57" s="272"/>
      <c r="H57" s="175"/>
      <c r="I57" s="184"/>
    </row>
    <row r="58" spans="1:9" ht="35.1" customHeight="1" x14ac:dyDescent="0.25">
      <c r="A58" s="279" t="s">
        <v>85</v>
      </c>
      <c r="B58" s="182" t="s">
        <v>75</v>
      </c>
      <c r="C58" s="182" t="s">
        <v>27</v>
      </c>
      <c r="D58" s="271" t="s">
        <v>28</v>
      </c>
      <c r="E58" s="271"/>
      <c r="F58" s="271" t="s">
        <v>29</v>
      </c>
      <c r="G58" s="271"/>
      <c r="H58" s="182" t="s">
        <v>30</v>
      </c>
      <c r="I58" s="183" t="s">
        <v>31</v>
      </c>
    </row>
    <row r="59" spans="1:9" ht="120.75" customHeight="1" x14ac:dyDescent="0.25">
      <c r="A59" s="279"/>
      <c r="B59" s="181">
        <v>1</v>
      </c>
      <c r="C59" s="175"/>
      <c r="D59" s="272"/>
      <c r="E59" s="272"/>
      <c r="F59" s="272"/>
      <c r="G59" s="272"/>
      <c r="H59" s="175"/>
      <c r="I59" s="184"/>
    </row>
    <row r="60" spans="1:9" ht="35.1" customHeight="1" x14ac:dyDescent="0.25">
      <c r="A60" s="279" t="s">
        <v>86</v>
      </c>
      <c r="B60" s="182" t="s">
        <v>75</v>
      </c>
      <c r="C60" s="182" t="s">
        <v>27</v>
      </c>
      <c r="D60" s="271" t="s">
        <v>28</v>
      </c>
      <c r="E60" s="271"/>
      <c r="F60" s="271" t="s">
        <v>29</v>
      </c>
      <c r="G60" s="271"/>
      <c r="H60" s="182" t="s">
        <v>30</v>
      </c>
      <c r="I60" s="183" t="s">
        <v>31</v>
      </c>
    </row>
    <row r="61" spans="1:9" ht="120.75" customHeight="1" thickBot="1" x14ac:dyDescent="0.3">
      <c r="A61" s="280"/>
      <c r="B61" s="185">
        <v>1</v>
      </c>
      <c r="C61" s="186"/>
      <c r="D61" s="273"/>
      <c r="E61" s="273"/>
      <c r="F61" s="273"/>
      <c r="G61" s="273"/>
      <c r="H61" s="186"/>
      <c r="I61" s="187"/>
    </row>
    <row r="62" spans="1:9" x14ac:dyDescent="0.25">
      <c r="B62" s="120"/>
    </row>
    <row r="64" spans="1:9" s="22" customFormat="1" ht="30" customHeight="1" x14ac:dyDescent="0.25">
      <c r="A64" s="1"/>
      <c r="B64" s="1"/>
      <c r="C64" s="1"/>
      <c r="D64" s="1"/>
      <c r="E64" s="1"/>
      <c r="F64" s="1"/>
      <c r="G64" s="1"/>
      <c r="H64" s="1"/>
      <c r="I64" s="1"/>
    </row>
    <row r="65" spans="1:9" ht="34.5" customHeight="1" x14ac:dyDescent="0.25">
      <c r="A65" s="352" t="s">
        <v>17</v>
      </c>
      <c r="B65" s="352"/>
      <c r="C65" s="352"/>
      <c r="D65" s="352"/>
      <c r="E65" s="352"/>
      <c r="F65" s="352"/>
      <c r="G65" s="352"/>
      <c r="H65" s="352"/>
      <c r="I65" s="352"/>
    </row>
    <row r="66" spans="1:9" ht="105.95" customHeight="1" x14ac:dyDescent="0.25">
      <c r="A66" s="30" t="s">
        <v>18</v>
      </c>
      <c r="B66" s="274" t="s">
        <v>181</v>
      </c>
      <c r="C66" s="275"/>
      <c r="D66" s="274" t="s">
        <v>174</v>
      </c>
      <c r="E66" s="275"/>
      <c r="F66" s="274" t="s">
        <v>152</v>
      </c>
      <c r="G66" s="275"/>
      <c r="H66" s="353" t="s">
        <v>153</v>
      </c>
      <c r="I66" s="354"/>
    </row>
    <row r="67" spans="1:9" ht="45.75" customHeight="1" x14ac:dyDescent="0.25">
      <c r="A67" s="30" t="s">
        <v>87</v>
      </c>
      <c r="B67" s="355">
        <v>0.1</v>
      </c>
      <c r="C67" s="356"/>
      <c r="D67" s="355">
        <v>0.1</v>
      </c>
      <c r="E67" s="356"/>
      <c r="F67" s="355">
        <v>0.05</v>
      </c>
      <c r="G67" s="356"/>
      <c r="H67" s="355">
        <v>0.05</v>
      </c>
      <c r="I67" s="357"/>
    </row>
    <row r="68" spans="1:9" ht="30" customHeight="1" x14ac:dyDescent="0.25">
      <c r="A68" s="349" t="s">
        <v>49</v>
      </c>
      <c r="B68" s="71" t="s">
        <v>26</v>
      </c>
      <c r="C68" s="71" t="s">
        <v>27</v>
      </c>
      <c r="D68" s="71" t="s">
        <v>26</v>
      </c>
      <c r="E68" s="71" t="s">
        <v>27</v>
      </c>
      <c r="F68" s="71" t="s">
        <v>26</v>
      </c>
      <c r="G68" s="71" t="s">
        <v>27</v>
      </c>
      <c r="H68" s="71" t="s">
        <v>26</v>
      </c>
      <c r="I68" s="71" t="s">
        <v>27</v>
      </c>
    </row>
    <row r="69" spans="1:9" ht="30" customHeight="1" x14ac:dyDescent="0.25">
      <c r="A69" s="350"/>
      <c r="B69" s="156">
        <v>8.3299999999999999E-2</v>
      </c>
      <c r="C69" s="156">
        <v>8.3299999999999999E-2</v>
      </c>
      <c r="D69" s="156">
        <v>0.05</v>
      </c>
      <c r="E69" s="32">
        <v>0.05</v>
      </c>
      <c r="F69" s="32">
        <v>0</v>
      </c>
      <c r="G69" s="32">
        <v>0</v>
      </c>
      <c r="H69" s="158">
        <v>0.03</v>
      </c>
      <c r="I69" s="32">
        <v>0.03</v>
      </c>
    </row>
    <row r="70" spans="1:9" ht="162" customHeight="1" x14ac:dyDescent="0.25">
      <c r="A70" s="30" t="s">
        <v>88</v>
      </c>
      <c r="B70" s="267" t="s">
        <v>208</v>
      </c>
      <c r="C70" s="301"/>
      <c r="D70" s="300" t="s">
        <v>266</v>
      </c>
      <c r="E70" s="301"/>
      <c r="F70" s="300" t="s">
        <v>187</v>
      </c>
      <c r="G70" s="301"/>
      <c r="H70" s="267" t="s">
        <v>188</v>
      </c>
      <c r="I70" s="301"/>
    </row>
    <row r="71" spans="1:9" s="231" customFormat="1" ht="96.95" customHeight="1" x14ac:dyDescent="0.25">
      <c r="A71" s="30" t="s">
        <v>89</v>
      </c>
      <c r="B71" s="263" t="s">
        <v>198</v>
      </c>
      <c r="C71" s="276"/>
      <c r="D71" s="263" t="s">
        <v>199</v>
      </c>
      <c r="E71" s="276"/>
      <c r="F71" s="299"/>
      <c r="G71" s="276"/>
      <c r="H71" s="263" t="s">
        <v>200</v>
      </c>
      <c r="I71" s="264"/>
    </row>
    <row r="72" spans="1:9" ht="30.75" customHeight="1" x14ac:dyDescent="0.25">
      <c r="A72" s="349" t="s">
        <v>50</v>
      </c>
      <c r="B72" s="71" t="s">
        <v>26</v>
      </c>
      <c r="C72" s="71" t="s">
        <v>27</v>
      </c>
      <c r="D72" s="71" t="s">
        <v>26</v>
      </c>
      <c r="E72" s="71" t="s">
        <v>27</v>
      </c>
      <c r="F72" s="71" t="s">
        <v>26</v>
      </c>
      <c r="G72" s="71" t="s">
        <v>27</v>
      </c>
      <c r="H72" s="71" t="s">
        <v>26</v>
      </c>
      <c r="I72" s="71" t="s">
        <v>27</v>
      </c>
    </row>
    <row r="73" spans="1:9" ht="30.75" customHeight="1" x14ac:dyDescent="0.25">
      <c r="A73" s="350"/>
      <c r="B73" s="156">
        <v>8.3299999999999999E-2</v>
      </c>
      <c r="C73" s="156">
        <v>8.3299999999999999E-2</v>
      </c>
      <c r="D73" s="156">
        <v>0.08</v>
      </c>
      <c r="E73" s="32">
        <v>0.08</v>
      </c>
      <c r="F73" s="32">
        <v>0.05</v>
      </c>
      <c r="G73" s="33">
        <v>0.05</v>
      </c>
      <c r="H73" s="158">
        <v>7.0000000000000007E-2</v>
      </c>
      <c r="I73" s="33">
        <v>7.0000000000000007E-2</v>
      </c>
    </row>
    <row r="74" spans="1:9" ht="348.6" customHeight="1" x14ac:dyDescent="0.25">
      <c r="A74" s="30" t="s">
        <v>88</v>
      </c>
      <c r="B74" s="267" t="s">
        <v>213</v>
      </c>
      <c r="C74" s="301"/>
      <c r="D74" s="265" t="s">
        <v>215</v>
      </c>
      <c r="E74" s="266"/>
      <c r="F74" s="300" t="s">
        <v>214</v>
      </c>
      <c r="G74" s="301"/>
      <c r="H74" s="302" t="s">
        <v>216</v>
      </c>
      <c r="I74" s="303"/>
    </row>
    <row r="75" spans="1:9" s="231" customFormat="1" ht="72.95" customHeight="1" x14ac:dyDescent="0.25">
      <c r="A75" s="30" t="s">
        <v>89</v>
      </c>
      <c r="B75" s="263" t="s">
        <v>231</v>
      </c>
      <c r="C75" s="276"/>
      <c r="D75" s="263" t="s">
        <v>232</v>
      </c>
      <c r="E75" s="276"/>
      <c r="F75" s="263" t="s">
        <v>234</v>
      </c>
      <c r="G75" s="276"/>
      <c r="H75" s="263" t="s">
        <v>233</v>
      </c>
      <c r="I75" s="264"/>
    </row>
    <row r="76" spans="1:9" ht="30.75" customHeight="1" x14ac:dyDescent="0.25">
      <c r="A76" s="349" t="s">
        <v>51</v>
      </c>
      <c r="B76" s="71" t="s">
        <v>26</v>
      </c>
      <c r="C76" s="71" t="s">
        <v>27</v>
      </c>
      <c r="D76" s="71" t="s">
        <v>26</v>
      </c>
      <c r="E76" s="71" t="s">
        <v>27</v>
      </c>
      <c r="F76" s="71" t="s">
        <v>26</v>
      </c>
      <c r="G76" s="71" t="s">
        <v>27</v>
      </c>
      <c r="H76" s="71" t="s">
        <v>26</v>
      </c>
      <c r="I76" s="71" t="s">
        <v>27</v>
      </c>
    </row>
    <row r="77" spans="1:9" ht="30.75" customHeight="1" x14ac:dyDescent="0.25">
      <c r="A77" s="350"/>
      <c r="B77" s="156">
        <v>8.3299999999999999E-2</v>
      </c>
      <c r="C77" s="156">
        <v>8.3299999999999999E-2</v>
      </c>
      <c r="D77" s="156">
        <v>0.09</v>
      </c>
      <c r="E77" s="32">
        <v>0.09</v>
      </c>
      <c r="F77" s="32">
        <v>0.1</v>
      </c>
      <c r="G77" s="33">
        <v>0.1</v>
      </c>
      <c r="H77" s="157">
        <v>0.09</v>
      </c>
      <c r="I77" s="33">
        <v>0.09</v>
      </c>
    </row>
    <row r="78" spans="1:9" ht="252.95" customHeight="1" x14ac:dyDescent="0.25">
      <c r="A78" s="30" t="s">
        <v>88</v>
      </c>
      <c r="B78" s="277" t="s">
        <v>269</v>
      </c>
      <c r="C78" s="278"/>
      <c r="D78" s="277" t="s">
        <v>284</v>
      </c>
      <c r="E78" s="278"/>
      <c r="F78" s="277" t="s">
        <v>251</v>
      </c>
      <c r="G78" s="278"/>
      <c r="H78" s="304" t="s">
        <v>254</v>
      </c>
      <c r="I78" s="305"/>
    </row>
    <row r="79" spans="1:9" s="231" customFormat="1" ht="102.95" customHeight="1" x14ac:dyDescent="0.25">
      <c r="A79" s="30" t="s">
        <v>89</v>
      </c>
      <c r="B79" s="263" t="s">
        <v>252</v>
      </c>
      <c r="C79" s="276"/>
      <c r="D79" s="263" t="s">
        <v>253</v>
      </c>
      <c r="E79" s="276"/>
      <c r="F79" s="263" t="s">
        <v>255</v>
      </c>
      <c r="G79" s="358"/>
      <c r="H79" s="263" t="s">
        <v>256</v>
      </c>
      <c r="I79" s="264"/>
    </row>
    <row r="80" spans="1:9" ht="30.75" customHeight="1" x14ac:dyDescent="0.25">
      <c r="A80" s="349" t="s">
        <v>52</v>
      </c>
      <c r="B80" s="71" t="s">
        <v>26</v>
      </c>
      <c r="C80" s="71" t="s">
        <v>27</v>
      </c>
      <c r="D80" s="71" t="s">
        <v>26</v>
      </c>
      <c r="E80" s="71" t="s">
        <v>27</v>
      </c>
      <c r="F80" s="71" t="s">
        <v>26</v>
      </c>
      <c r="G80" s="71" t="s">
        <v>27</v>
      </c>
      <c r="H80" s="71" t="s">
        <v>26</v>
      </c>
      <c r="I80" s="71" t="s">
        <v>27</v>
      </c>
    </row>
    <row r="81" spans="1:9" ht="30.75" customHeight="1" x14ac:dyDescent="0.25">
      <c r="A81" s="350"/>
      <c r="B81" s="156">
        <v>8.3299999999999999E-2</v>
      </c>
      <c r="C81" s="156">
        <v>8.3299999999999999E-2</v>
      </c>
      <c r="D81" s="156">
        <v>0.09</v>
      </c>
      <c r="E81" s="32">
        <v>0.09</v>
      </c>
      <c r="F81" s="32">
        <v>0.1</v>
      </c>
      <c r="G81" s="32">
        <v>0.1</v>
      </c>
      <c r="H81" s="157">
        <v>0.09</v>
      </c>
      <c r="I81" s="33">
        <v>0.09</v>
      </c>
    </row>
    <row r="82" spans="1:9" ht="408" customHeight="1" x14ac:dyDescent="0.25">
      <c r="A82" s="30" t="s">
        <v>88</v>
      </c>
      <c r="B82" s="265" t="s">
        <v>314</v>
      </c>
      <c r="C82" s="266"/>
      <c r="D82" s="265" t="s">
        <v>285</v>
      </c>
      <c r="E82" s="266"/>
      <c r="F82" s="267" t="s">
        <v>286</v>
      </c>
      <c r="G82" s="268"/>
      <c r="H82" s="269" t="s">
        <v>287</v>
      </c>
      <c r="I82" s="270"/>
    </row>
    <row r="83" spans="1:9" s="231" customFormat="1" ht="81" customHeight="1" x14ac:dyDescent="0.25">
      <c r="A83" s="30" t="s">
        <v>89</v>
      </c>
      <c r="B83" s="263" t="s">
        <v>303</v>
      </c>
      <c r="C83" s="276"/>
      <c r="D83" s="263" t="s">
        <v>304</v>
      </c>
      <c r="E83" s="276"/>
      <c r="F83" s="263" t="s">
        <v>305</v>
      </c>
      <c r="G83" s="264"/>
      <c r="H83" s="263" t="s">
        <v>306</v>
      </c>
      <c r="I83" s="264"/>
    </row>
    <row r="84" spans="1:9" ht="30" customHeight="1" x14ac:dyDescent="0.25">
      <c r="A84" s="349" t="s">
        <v>54</v>
      </c>
      <c r="B84" s="71" t="s">
        <v>26</v>
      </c>
      <c r="C84" s="71" t="s">
        <v>27</v>
      </c>
      <c r="D84" s="71" t="s">
        <v>26</v>
      </c>
      <c r="E84" s="71" t="s">
        <v>27</v>
      </c>
      <c r="F84" s="71" t="s">
        <v>26</v>
      </c>
      <c r="G84" s="71" t="s">
        <v>27</v>
      </c>
      <c r="H84" s="71" t="s">
        <v>26</v>
      </c>
      <c r="I84" s="71" t="s">
        <v>27</v>
      </c>
    </row>
    <row r="85" spans="1:9" ht="30" customHeight="1" x14ac:dyDescent="0.25">
      <c r="A85" s="350"/>
      <c r="B85" s="156">
        <v>8.3299999999999999E-2</v>
      </c>
      <c r="C85" s="32"/>
      <c r="D85" s="156">
        <v>0.1</v>
      </c>
      <c r="E85" s="32"/>
      <c r="F85" s="32">
        <v>0.1</v>
      </c>
      <c r="G85" s="33"/>
      <c r="H85" s="157">
        <v>0.09</v>
      </c>
      <c r="I85" s="33"/>
    </row>
    <row r="86" spans="1:9" ht="80.25" customHeight="1" x14ac:dyDescent="0.25">
      <c r="A86" s="30" t="s">
        <v>88</v>
      </c>
      <c r="B86" s="272"/>
      <c r="C86" s="272"/>
      <c r="D86" s="272"/>
      <c r="E86" s="272"/>
      <c r="F86" s="258"/>
      <c r="G86" s="259"/>
      <c r="H86" s="272"/>
      <c r="I86" s="272"/>
    </row>
    <row r="87" spans="1:9" ht="80.25" customHeight="1" x14ac:dyDescent="0.25">
      <c r="A87" s="30" t="s">
        <v>89</v>
      </c>
      <c r="B87" s="258"/>
      <c r="C87" s="259"/>
      <c r="D87" s="258"/>
      <c r="E87" s="259"/>
      <c r="F87" s="258"/>
      <c r="G87" s="259"/>
      <c r="H87" s="258"/>
      <c r="I87" s="259"/>
    </row>
    <row r="88" spans="1:9" ht="29.25" customHeight="1" x14ac:dyDescent="0.25">
      <c r="A88" s="349" t="s">
        <v>55</v>
      </c>
      <c r="B88" s="71" t="s">
        <v>26</v>
      </c>
      <c r="C88" s="71" t="s">
        <v>27</v>
      </c>
      <c r="D88" s="71" t="s">
        <v>26</v>
      </c>
      <c r="E88" s="71" t="s">
        <v>27</v>
      </c>
      <c r="F88" s="71" t="s">
        <v>26</v>
      </c>
      <c r="G88" s="71" t="s">
        <v>27</v>
      </c>
      <c r="H88" s="71" t="s">
        <v>26</v>
      </c>
      <c r="I88" s="71" t="s">
        <v>27</v>
      </c>
    </row>
    <row r="89" spans="1:9" ht="29.25" customHeight="1" x14ac:dyDescent="0.25">
      <c r="A89" s="350"/>
      <c r="B89" s="156">
        <v>8.3299999999999999E-2</v>
      </c>
      <c r="C89" s="34"/>
      <c r="D89" s="156">
        <v>0.1</v>
      </c>
      <c r="E89" s="32"/>
      <c r="F89" s="32">
        <v>0.1</v>
      </c>
      <c r="G89" s="33"/>
      <c r="H89" s="157">
        <v>0.09</v>
      </c>
      <c r="I89" s="33"/>
    </row>
    <row r="90" spans="1:9" ht="80.25" customHeight="1" x14ac:dyDescent="0.25">
      <c r="A90" s="30" t="s">
        <v>88</v>
      </c>
      <c r="B90" s="257"/>
      <c r="C90" s="257"/>
      <c r="D90" s="257"/>
      <c r="E90" s="257"/>
      <c r="F90" s="261"/>
      <c r="G90" s="262"/>
      <c r="H90" s="257"/>
      <c r="I90" s="257"/>
    </row>
    <row r="91" spans="1:9" ht="80.25" customHeight="1" x14ac:dyDescent="0.25">
      <c r="A91" s="30" t="s">
        <v>89</v>
      </c>
      <c r="B91" s="258"/>
      <c r="C91" s="259"/>
      <c r="D91" s="258"/>
      <c r="E91" s="259"/>
      <c r="F91" s="258"/>
      <c r="G91" s="259"/>
      <c r="H91" s="258"/>
      <c r="I91" s="259"/>
    </row>
    <row r="92" spans="1:9" ht="24.95" customHeight="1" x14ac:dyDescent="0.25">
      <c r="A92" s="349" t="s">
        <v>56</v>
      </c>
      <c r="B92" s="71" t="s">
        <v>26</v>
      </c>
      <c r="C92" s="71" t="s">
        <v>27</v>
      </c>
      <c r="D92" s="71" t="s">
        <v>26</v>
      </c>
      <c r="E92" s="71" t="s">
        <v>27</v>
      </c>
      <c r="F92" s="71" t="s">
        <v>26</v>
      </c>
      <c r="G92" s="71" t="s">
        <v>27</v>
      </c>
      <c r="H92" s="71" t="s">
        <v>26</v>
      </c>
      <c r="I92" s="71" t="s">
        <v>27</v>
      </c>
    </row>
    <row r="93" spans="1:9" ht="24.95" customHeight="1" x14ac:dyDescent="0.25">
      <c r="A93" s="350"/>
      <c r="B93" s="156">
        <v>8.3299999999999999E-2</v>
      </c>
      <c r="C93" s="34"/>
      <c r="D93" s="156">
        <v>0.1</v>
      </c>
      <c r="E93" s="32"/>
      <c r="F93" s="32">
        <v>0.1</v>
      </c>
      <c r="G93" s="33"/>
      <c r="H93" s="157">
        <v>0.09</v>
      </c>
      <c r="I93" s="33"/>
    </row>
    <row r="94" spans="1:9" ht="80.25" customHeight="1" x14ac:dyDescent="0.25">
      <c r="A94" s="30" t="s">
        <v>88</v>
      </c>
      <c r="B94" s="257"/>
      <c r="C94" s="257"/>
      <c r="D94" s="257"/>
      <c r="E94" s="257"/>
      <c r="F94" s="261"/>
      <c r="G94" s="262"/>
      <c r="H94" s="257"/>
      <c r="I94" s="257"/>
    </row>
    <row r="95" spans="1:9" ht="80.25" customHeight="1" x14ac:dyDescent="0.25">
      <c r="A95" s="30" t="s">
        <v>89</v>
      </c>
      <c r="B95" s="258"/>
      <c r="C95" s="259"/>
      <c r="D95" s="258"/>
      <c r="E95" s="259"/>
      <c r="F95" s="258"/>
      <c r="G95" s="259"/>
      <c r="H95" s="258"/>
      <c r="I95" s="259"/>
    </row>
    <row r="96" spans="1:9" ht="24.95" customHeight="1" x14ac:dyDescent="0.25">
      <c r="A96" s="349" t="s">
        <v>57</v>
      </c>
      <c r="B96" s="71" t="s">
        <v>26</v>
      </c>
      <c r="C96" s="71" t="s">
        <v>27</v>
      </c>
      <c r="D96" s="71" t="s">
        <v>26</v>
      </c>
      <c r="E96" s="71" t="s">
        <v>27</v>
      </c>
      <c r="F96" s="71" t="s">
        <v>26</v>
      </c>
      <c r="G96" s="71" t="s">
        <v>27</v>
      </c>
      <c r="H96" s="71" t="s">
        <v>26</v>
      </c>
      <c r="I96" s="71" t="s">
        <v>27</v>
      </c>
    </row>
    <row r="97" spans="1:9" ht="24.95" customHeight="1" x14ac:dyDescent="0.25">
      <c r="A97" s="350"/>
      <c r="B97" s="156">
        <v>8.3299999999999999E-2</v>
      </c>
      <c r="C97" s="34"/>
      <c r="D97" s="156">
        <v>0.1</v>
      </c>
      <c r="E97" s="32"/>
      <c r="F97" s="32">
        <v>0.1</v>
      </c>
      <c r="G97" s="33"/>
      <c r="H97" s="157">
        <v>0.09</v>
      </c>
      <c r="I97" s="33"/>
    </row>
    <row r="98" spans="1:9" ht="80.25" customHeight="1" x14ac:dyDescent="0.25">
      <c r="A98" s="30" t="s">
        <v>88</v>
      </c>
      <c r="B98" s="257"/>
      <c r="C98" s="257"/>
      <c r="D98" s="257"/>
      <c r="E98" s="257"/>
      <c r="F98" s="257"/>
      <c r="G98" s="257"/>
      <c r="H98" s="257"/>
      <c r="I98" s="257"/>
    </row>
    <row r="99" spans="1:9" ht="80.25" customHeight="1" x14ac:dyDescent="0.25">
      <c r="A99" s="30" t="s">
        <v>89</v>
      </c>
      <c r="B99" s="258"/>
      <c r="C99" s="259"/>
      <c r="D99" s="258"/>
      <c r="E99" s="259"/>
      <c r="F99" s="258"/>
      <c r="G99" s="259"/>
      <c r="H99" s="258"/>
      <c r="I99" s="259"/>
    </row>
    <row r="100" spans="1:9" ht="24.95" customHeight="1" x14ac:dyDescent="0.25">
      <c r="A100" s="349" t="s">
        <v>59</v>
      </c>
      <c r="B100" s="71" t="s">
        <v>26</v>
      </c>
      <c r="C100" s="71" t="s">
        <v>27</v>
      </c>
      <c r="D100" s="71" t="s">
        <v>26</v>
      </c>
      <c r="E100" s="71" t="s">
        <v>27</v>
      </c>
      <c r="F100" s="71" t="s">
        <v>26</v>
      </c>
      <c r="G100" s="71" t="s">
        <v>27</v>
      </c>
      <c r="H100" s="71" t="s">
        <v>26</v>
      </c>
      <c r="I100" s="71" t="s">
        <v>27</v>
      </c>
    </row>
    <row r="101" spans="1:9" ht="24.95" customHeight="1" x14ac:dyDescent="0.25">
      <c r="A101" s="350"/>
      <c r="B101" s="156">
        <v>8.3299999999999999E-2</v>
      </c>
      <c r="C101" s="34"/>
      <c r="D101" s="156">
        <v>0.09</v>
      </c>
      <c r="E101" s="32"/>
      <c r="F101" s="32">
        <v>0.1</v>
      </c>
      <c r="G101" s="33"/>
      <c r="H101" s="157">
        <v>0.09</v>
      </c>
      <c r="I101" s="33"/>
    </row>
    <row r="102" spans="1:9" ht="80.25" customHeight="1" x14ac:dyDescent="0.25">
      <c r="A102" s="30" t="s">
        <v>88</v>
      </c>
      <c r="B102" s="257"/>
      <c r="C102" s="257"/>
      <c r="D102" s="257"/>
      <c r="E102" s="257"/>
      <c r="F102" s="257"/>
      <c r="G102" s="257"/>
      <c r="H102" s="257"/>
      <c r="I102" s="257"/>
    </row>
    <row r="103" spans="1:9" ht="80.25" customHeight="1" x14ac:dyDescent="0.25">
      <c r="A103" s="30" t="s">
        <v>89</v>
      </c>
      <c r="B103" s="258"/>
      <c r="C103" s="259"/>
      <c r="D103" s="258"/>
      <c r="E103" s="259"/>
      <c r="F103" s="258"/>
      <c r="G103" s="259"/>
      <c r="H103" s="258"/>
      <c r="I103" s="259"/>
    </row>
    <row r="104" spans="1:9" ht="24.95" customHeight="1" x14ac:dyDescent="0.25">
      <c r="A104" s="349" t="s">
        <v>60</v>
      </c>
      <c r="B104" s="71" t="s">
        <v>26</v>
      </c>
      <c r="C104" s="71" t="s">
        <v>27</v>
      </c>
      <c r="D104" s="71" t="s">
        <v>26</v>
      </c>
      <c r="E104" s="71" t="s">
        <v>27</v>
      </c>
      <c r="F104" s="71" t="s">
        <v>26</v>
      </c>
      <c r="G104" s="71" t="s">
        <v>27</v>
      </c>
      <c r="H104" s="71" t="s">
        <v>26</v>
      </c>
      <c r="I104" s="71" t="s">
        <v>27</v>
      </c>
    </row>
    <row r="105" spans="1:9" ht="24.95" customHeight="1" x14ac:dyDescent="0.25">
      <c r="A105" s="350"/>
      <c r="B105" s="156">
        <v>8.3299999999999999E-2</v>
      </c>
      <c r="C105" s="34"/>
      <c r="D105" s="156">
        <v>0.08</v>
      </c>
      <c r="E105" s="32"/>
      <c r="F105" s="32">
        <v>0.15</v>
      </c>
      <c r="G105" s="33"/>
      <c r="H105" s="157">
        <v>0.09</v>
      </c>
      <c r="I105" s="33"/>
    </row>
    <row r="106" spans="1:9" ht="80.25" customHeight="1" x14ac:dyDescent="0.25">
      <c r="A106" s="30" t="s">
        <v>88</v>
      </c>
      <c r="B106" s="257"/>
      <c r="C106" s="257"/>
      <c r="D106" s="257"/>
      <c r="E106" s="257"/>
      <c r="F106" s="257"/>
      <c r="G106" s="257"/>
      <c r="H106" s="257"/>
      <c r="I106" s="257"/>
    </row>
    <row r="107" spans="1:9" ht="80.25" customHeight="1" x14ac:dyDescent="0.25">
      <c r="A107" s="30" t="s">
        <v>89</v>
      </c>
      <c r="B107" s="258"/>
      <c r="C107" s="259"/>
      <c r="D107" s="258"/>
      <c r="E107" s="259"/>
      <c r="F107" s="258"/>
      <c r="G107" s="259"/>
      <c r="H107" s="258"/>
      <c r="I107" s="259"/>
    </row>
    <row r="108" spans="1:9" ht="24.95" customHeight="1" x14ac:dyDescent="0.25">
      <c r="A108" s="349" t="s">
        <v>61</v>
      </c>
      <c r="B108" s="71" t="s">
        <v>26</v>
      </c>
      <c r="C108" s="71" t="s">
        <v>27</v>
      </c>
      <c r="D108" s="71" t="s">
        <v>26</v>
      </c>
      <c r="E108" s="71" t="s">
        <v>27</v>
      </c>
      <c r="F108" s="71" t="s">
        <v>26</v>
      </c>
      <c r="G108" s="71" t="s">
        <v>27</v>
      </c>
      <c r="H108" s="71" t="s">
        <v>26</v>
      </c>
      <c r="I108" s="71" t="s">
        <v>27</v>
      </c>
    </row>
    <row r="109" spans="1:9" ht="24.95" customHeight="1" x14ac:dyDescent="0.25">
      <c r="A109" s="350"/>
      <c r="B109" s="156">
        <v>8.3299999999999999E-2</v>
      </c>
      <c r="C109" s="34"/>
      <c r="D109" s="156">
        <v>7.0000000000000007E-2</v>
      </c>
      <c r="E109" s="32"/>
      <c r="F109" s="32">
        <v>0.05</v>
      </c>
      <c r="G109" s="33"/>
      <c r="H109" s="157">
        <v>0.09</v>
      </c>
      <c r="I109" s="33"/>
    </row>
    <row r="110" spans="1:9" ht="80.25" customHeight="1" x14ac:dyDescent="0.25">
      <c r="A110" s="30" t="s">
        <v>88</v>
      </c>
      <c r="B110" s="257"/>
      <c r="C110" s="257"/>
      <c r="D110" s="257"/>
      <c r="E110" s="257"/>
      <c r="F110" s="257"/>
      <c r="G110" s="257"/>
      <c r="H110" s="257"/>
      <c r="I110" s="257"/>
    </row>
    <row r="111" spans="1:9" ht="80.25" customHeight="1" x14ac:dyDescent="0.25">
      <c r="A111" s="30" t="s">
        <v>89</v>
      </c>
      <c r="B111" s="258"/>
      <c r="C111" s="259"/>
      <c r="D111" s="258"/>
      <c r="E111" s="259"/>
      <c r="F111" s="258"/>
      <c r="G111" s="259"/>
      <c r="H111" s="258"/>
      <c r="I111" s="259"/>
    </row>
    <row r="112" spans="1:9" ht="24.95" customHeight="1" x14ac:dyDescent="0.25">
      <c r="A112" s="349" t="s">
        <v>62</v>
      </c>
      <c r="B112" s="71" t="s">
        <v>26</v>
      </c>
      <c r="C112" s="71" t="s">
        <v>27</v>
      </c>
      <c r="D112" s="71" t="s">
        <v>26</v>
      </c>
      <c r="E112" s="71" t="s">
        <v>27</v>
      </c>
      <c r="F112" s="71" t="s">
        <v>26</v>
      </c>
      <c r="G112" s="71" t="s">
        <v>27</v>
      </c>
      <c r="H112" s="71" t="s">
        <v>26</v>
      </c>
      <c r="I112" s="71" t="s">
        <v>27</v>
      </c>
    </row>
    <row r="113" spans="1:9" ht="24.95" customHeight="1" x14ac:dyDescent="0.25">
      <c r="A113" s="350"/>
      <c r="B113" s="156">
        <v>8.3299999999999999E-2</v>
      </c>
      <c r="C113" s="118"/>
      <c r="D113" s="156">
        <v>0.05</v>
      </c>
      <c r="E113" s="118"/>
      <c r="F113" s="32">
        <v>0.05</v>
      </c>
      <c r="G113" s="119"/>
      <c r="H113" s="157">
        <v>0.09</v>
      </c>
      <c r="I113" s="119"/>
    </row>
    <row r="114" spans="1:9" ht="80.25" customHeight="1" x14ac:dyDescent="0.25">
      <c r="A114" s="30" t="s">
        <v>88</v>
      </c>
      <c r="B114" s="260"/>
      <c r="C114" s="260"/>
      <c r="D114" s="260"/>
      <c r="E114" s="260"/>
      <c r="F114" s="260"/>
      <c r="G114" s="260"/>
      <c r="H114" s="260"/>
      <c r="I114" s="260"/>
    </row>
    <row r="115" spans="1:9" ht="80.25" customHeight="1" x14ac:dyDescent="0.25">
      <c r="A115" s="30" t="s">
        <v>89</v>
      </c>
      <c r="B115" s="258"/>
      <c r="C115" s="259"/>
      <c r="D115" s="258"/>
      <c r="E115" s="259"/>
      <c r="F115" s="258"/>
      <c r="G115" s="259"/>
      <c r="H115" s="258"/>
      <c r="I115" s="259"/>
    </row>
    <row r="116" spans="1:9" ht="16.5" x14ac:dyDescent="0.25">
      <c r="A116" s="31" t="s">
        <v>90</v>
      </c>
      <c r="B116" s="35">
        <f t="shared" ref="B116:I116" si="1">(B69+B73+B77+B81+B85+B89+B93+B97+B101+B105+B109+B113)</f>
        <v>0.99960000000000016</v>
      </c>
      <c r="C116" s="35">
        <f t="shared" si="1"/>
        <v>0.3332</v>
      </c>
      <c r="D116" s="35">
        <f t="shared" si="1"/>
        <v>1</v>
      </c>
      <c r="E116" s="35">
        <f t="shared" si="1"/>
        <v>0.31</v>
      </c>
      <c r="F116" s="35">
        <f t="shared" si="1"/>
        <v>1</v>
      </c>
      <c r="G116" s="35">
        <f t="shared" si="1"/>
        <v>0.25</v>
      </c>
      <c r="H116" s="35">
        <f t="shared" si="1"/>
        <v>0.99999999999999978</v>
      </c>
      <c r="I116" s="35">
        <f t="shared" si="1"/>
        <v>0.28000000000000003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F54:G54"/>
    <mergeCell ref="D56:E56"/>
    <mergeCell ref="F56:G56"/>
    <mergeCell ref="D51:E51"/>
    <mergeCell ref="D55:E55"/>
    <mergeCell ref="F61:G61"/>
    <mergeCell ref="F59:G59"/>
    <mergeCell ref="B66:C66"/>
    <mergeCell ref="D66:E66"/>
    <mergeCell ref="F58:G58"/>
    <mergeCell ref="F60:G60"/>
    <mergeCell ref="F53:G53"/>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s>
  <phoneticPr fontId="32" type="noConversion"/>
  <hyperlinks>
    <hyperlink ref="B71" r:id="rId1" xr:uid="{B14686D6-06D7-7B4F-B2F0-EE6A41916369}"/>
    <hyperlink ref="D71" r:id="rId2" xr:uid="{FDE8A115-68A8-2043-820A-BA6639B70029}"/>
    <hyperlink ref="H71" r:id="rId3" xr:uid="{15185BE8-6EA4-9349-9B58-3340603A0A57}"/>
    <hyperlink ref="B75" r:id="rId4" xr:uid="{B5F09434-B70D-AD41-A32F-4C66906BE290}"/>
    <hyperlink ref="D75" r:id="rId5" xr:uid="{3A9321A6-3EF6-C846-B657-AD017A67C0EA}"/>
    <hyperlink ref="H75" r:id="rId6" xr:uid="{BB5A672F-0677-7F4A-9EE2-76A6CEB88642}"/>
    <hyperlink ref="F75" r:id="rId7" xr:uid="{C84CB706-48CF-2A4B-AF85-5B55C0F34A34}"/>
    <hyperlink ref="B79" r:id="rId8" xr:uid="{05B347EC-230F-1F40-AC6C-08BB2D8B6AB0}"/>
    <hyperlink ref="D79" r:id="rId9" xr:uid="{5F6AD4AB-41CE-284E-972D-6D6D4D3D68BE}"/>
    <hyperlink ref="F79" r:id="rId10" xr:uid="{31CEBF2D-3688-5B45-B652-2A4D4F53A232}"/>
    <hyperlink ref="H79" r:id="rId11" xr:uid="{F561FD83-3A6C-8F4F-96BB-2D4DEB807A02}"/>
    <hyperlink ref="B83" r:id="rId12" xr:uid="{41960022-C4CF-CE4B-8147-0EB89014439C}"/>
    <hyperlink ref="D83" r:id="rId13" xr:uid="{13F18B36-D3A0-DA43-BA32-77C0B232FEF3}"/>
    <hyperlink ref="F83" r:id="rId14" xr:uid="{867E543B-EE49-6045-B307-547C5D74538E}"/>
    <hyperlink ref="H83" r:id="rId15" xr:uid="{801C2180-590E-2545-8ABC-B61F61B4B7CD}"/>
  </hyperlinks>
  <pageMargins left="0.25" right="0.25" top="0.75" bottom="0.75" header="0.3" footer="0.3"/>
  <pageSetup scale="21" orientation="landscape" r:id="rId16"/>
  <drawing r:id="rId17"/>
  <legacyDrawing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K13" zoomScale="85" zoomScaleNormal="85" workbookViewId="0">
      <selection activeCell="N24" sqref="N24:N30"/>
    </sheetView>
  </sheetViews>
  <sheetFormatPr baseColWidth="10" defaultColWidth="53.28515625" defaultRowHeight="15" x14ac:dyDescent="0.25"/>
  <cols>
    <col min="5" max="5" width="60.7109375" customWidth="1"/>
  </cols>
  <sheetData>
    <row r="1" spans="1:24" ht="16.5" thickBot="1" x14ac:dyDescent="0.3">
      <c r="A1" s="331"/>
      <c r="B1" s="309" t="s">
        <v>43</v>
      </c>
      <c r="C1" s="310"/>
      <c r="D1" s="310"/>
      <c r="E1" s="310"/>
      <c r="F1" s="310"/>
      <c r="G1" s="310"/>
      <c r="H1" s="310"/>
      <c r="I1" s="310"/>
      <c r="J1" s="310"/>
      <c r="K1" s="310"/>
      <c r="L1" s="311"/>
      <c r="M1" s="306" t="s">
        <v>129</v>
      </c>
      <c r="N1" s="307"/>
      <c r="O1" s="308"/>
      <c r="P1" s="64"/>
      <c r="Q1" s="64"/>
      <c r="R1" s="64"/>
      <c r="S1" s="64"/>
      <c r="T1" s="64"/>
      <c r="U1" s="64"/>
      <c r="V1" s="64"/>
      <c r="W1" s="64"/>
      <c r="X1" s="64"/>
    </row>
    <row r="2" spans="1:24" ht="16.5" thickBot="1" x14ac:dyDescent="0.3">
      <c r="A2" s="332"/>
      <c r="B2" s="312" t="s">
        <v>44</v>
      </c>
      <c r="C2" s="313"/>
      <c r="D2" s="313"/>
      <c r="E2" s="313"/>
      <c r="F2" s="313"/>
      <c r="G2" s="313"/>
      <c r="H2" s="313"/>
      <c r="I2" s="313"/>
      <c r="J2" s="313"/>
      <c r="K2" s="313"/>
      <c r="L2" s="314"/>
      <c r="M2" s="306" t="s">
        <v>130</v>
      </c>
      <c r="N2" s="307"/>
      <c r="O2" s="308"/>
      <c r="P2" s="64"/>
      <c r="Q2" s="64"/>
      <c r="R2" s="64"/>
      <c r="S2" s="64"/>
      <c r="T2" s="64"/>
      <c r="U2" s="64"/>
      <c r="V2" s="64"/>
      <c r="W2" s="64"/>
      <c r="X2" s="64"/>
    </row>
    <row r="3" spans="1:24" ht="16.5" thickBot="1" x14ac:dyDescent="0.3">
      <c r="A3" s="332"/>
      <c r="B3" s="312" t="s">
        <v>0</v>
      </c>
      <c r="C3" s="313"/>
      <c r="D3" s="313"/>
      <c r="E3" s="313"/>
      <c r="F3" s="313"/>
      <c r="G3" s="313"/>
      <c r="H3" s="313"/>
      <c r="I3" s="313"/>
      <c r="J3" s="313"/>
      <c r="K3" s="313"/>
      <c r="L3" s="314"/>
      <c r="M3" s="306" t="s">
        <v>131</v>
      </c>
      <c r="N3" s="307"/>
      <c r="O3" s="308"/>
      <c r="P3" s="64"/>
      <c r="Q3" s="64"/>
      <c r="R3" s="64"/>
      <c r="S3" s="64"/>
      <c r="T3" s="64"/>
      <c r="U3" s="64"/>
      <c r="V3" s="64"/>
      <c r="W3" s="64"/>
      <c r="X3" s="64"/>
    </row>
    <row r="4" spans="1:24" ht="16.5" thickBot="1" x14ac:dyDescent="0.3">
      <c r="A4" s="333"/>
      <c r="B4" s="315" t="s">
        <v>45</v>
      </c>
      <c r="C4" s="316"/>
      <c r="D4" s="316"/>
      <c r="E4" s="316"/>
      <c r="F4" s="316"/>
      <c r="G4" s="316"/>
      <c r="H4" s="316"/>
      <c r="I4" s="316"/>
      <c r="J4" s="316"/>
      <c r="K4" s="316"/>
      <c r="L4" s="317"/>
      <c r="M4" s="306" t="s">
        <v>132</v>
      </c>
      <c r="N4" s="307"/>
      <c r="O4" s="308"/>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8.1" customHeight="1" thickBot="1" x14ac:dyDescent="0.3">
      <c r="A6" s="38" t="s">
        <v>47</v>
      </c>
      <c r="B6" s="372" t="s">
        <v>137</v>
      </c>
      <c r="C6" s="373"/>
      <c r="D6" s="373"/>
      <c r="E6" s="373"/>
      <c r="F6" s="373"/>
      <c r="G6" s="373"/>
      <c r="H6" s="373"/>
      <c r="I6" s="373"/>
      <c r="J6" s="373"/>
      <c r="K6" s="374"/>
      <c r="L6" s="108" t="s">
        <v>48</v>
      </c>
      <c r="M6" s="346">
        <v>2024110010308</v>
      </c>
      <c r="N6" s="347"/>
      <c r="O6" s="348"/>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342" t="s">
        <v>2</v>
      </c>
      <c r="B8" s="108" t="s">
        <v>49</v>
      </c>
      <c r="C8" s="222"/>
      <c r="D8" s="108" t="s">
        <v>50</v>
      </c>
      <c r="E8" s="222"/>
      <c r="F8" s="108" t="s">
        <v>51</v>
      </c>
      <c r="G8" s="90"/>
      <c r="H8" s="108" t="s">
        <v>52</v>
      </c>
      <c r="I8" s="91" t="s">
        <v>151</v>
      </c>
      <c r="J8" s="320" t="s">
        <v>3</v>
      </c>
      <c r="K8" s="334"/>
      <c r="L8" s="107" t="s">
        <v>53</v>
      </c>
      <c r="M8" s="351"/>
      <c r="N8" s="351"/>
      <c r="O8" s="351"/>
      <c r="P8" s="64"/>
      <c r="Q8" s="64"/>
      <c r="R8" s="64"/>
      <c r="S8" s="64"/>
      <c r="T8" s="64"/>
      <c r="U8" s="64"/>
      <c r="V8" s="64"/>
      <c r="W8" s="64"/>
      <c r="X8" s="64"/>
    </row>
    <row r="9" spans="1:24" ht="18.75" thickBot="1" x14ac:dyDescent="0.3">
      <c r="A9" s="342"/>
      <c r="B9" s="109" t="s">
        <v>54</v>
      </c>
      <c r="C9" s="92"/>
      <c r="D9" s="108" t="s">
        <v>55</v>
      </c>
      <c r="E9" s="93"/>
      <c r="F9" s="108" t="s">
        <v>56</v>
      </c>
      <c r="G9" s="93"/>
      <c r="H9" s="108" t="s">
        <v>57</v>
      </c>
      <c r="I9" s="91"/>
      <c r="J9" s="320"/>
      <c r="K9" s="334"/>
      <c r="L9" s="107" t="s">
        <v>58</v>
      </c>
      <c r="M9" s="351"/>
      <c r="N9" s="351"/>
      <c r="O9" s="351"/>
      <c r="P9" s="64"/>
      <c r="Q9" s="64"/>
      <c r="R9" s="64"/>
      <c r="S9" s="64"/>
      <c r="T9" s="64"/>
      <c r="U9" s="64"/>
      <c r="V9" s="64"/>
      <c r="W9" s="64"/>
      <c r="X9" s="64"/>
    </row>
    <row r="10" spans="1:24" ht="18.75" thickBot="1" x14ac:dyDescent="0.3">
      <c r="A10" s="342"/>
      <c r="B10" s="108" t="s">
        <v>59</v>
      </c>
      <c r="C10" s="90"/>
      <c r="D10" s="108" t="s">
        <v>60</v>
      </c>
      <c r="E10" s="93"/>
      <c r="F10" s="108" t="s">
        <v>61</v>
      </c>
      <c r="G10" s="93"/>
      <c r="H10" s="108" t="s">
        <v>62</v>
      </c>
      <c r="I10" s="91"/>
      <c r="J10" s="320"/>
      <c r="K10" s="334"/>
      <c r="L10" s="107" t="s">
        <v>63</v>
      </c>
      <c r="M10" s="351" t="s">
        <v>151</v>
      </c>
      <c r="N10" s="351"/>
      <c r="O10" s="351"/>
      <c r="P10" s="64"/>
      <c r="Q10" s="64"/>
      <c r="R10" s="64"/>
      <c r="S10" s="64"/>
      <c r="T10" s="64"/>
      <c r="U10" s="64"/>
      <c r="V10" s="64"/>
      <c r="W10" s="64"/>
      <c r="X10" s="64"/>
    </row>
    <row r="11" spans="1:24" ht="15.75" thickBot="1" x14ac:dyDescent="0.3">
      <c r="A11" s="4"/>
      <c r="B11" s="5"/>
      <c r="C11" s="5"/>
      <c r="D11" s="7"/>
      <c r="E11" s="6"/>
      <c r="F11" s="6"/>
      <c r="G11" s="140"/>
      <c r="H11" s="140"/>
      <c r="I11" s="8"/>
      <c r="J11" s="8"/>
      <c r="K11" s="5"/>
      <c r="L11" s="5"/>
      <c r="M11" s="5"/>
      <c r="N11" s="5"/>
      <c r="O11" s="5"/>
      <c r="P11" s="1"/>
      <c r="Q11" s="1"/>
      <c r="R11" s="1"/>
      <c r="S11" s="1"/>
      <c r="T11" s="1"/>
      <c r="U11" s="1"/>
      <c r="V11" s="1"/>
      <c r="W11" s="1"/>
      <c r="X11" s="1"/>
    </row>
    <row r="12" spans="1:24" x14ac:dyDescent="0.25">
      <c r="A12" s="339" t="s">
        <v>64</v>
      </c>
      <c r="B12" s="359" t="s">
        <v>139</v>
      </c>
      <c r="C12" s="360"/>
      <c r="D12" s="360"/>
      <c r="E12" s="360"/>
      <c r="F12" s="360"/>
      <c r="G12" s="360"/>
      <c r="H12" s="360"/>
      <c r="I12" s="360"/>
      <c r="J12" s="360"/>
      <c r="K12" s="360"/>
      <c r="L12" s="360"/>
      <c r="M12" s="360"/>
      <c r="N12" s="360"/>
      <c r="O12" s="361"/>
      <c r="P12" s="1"/>
      <c r="Q12" s="1"/>
      <c r="R12" s="1"/>
      <c r="S12" s="1"/>
      <c r="T12" s="1"/>
      <c r="U12" s="1"/>
      <c r="V12" s="1"/>
      <c r="W12" s="1"/>
      <c r="X12" s="1"/>
    </row>
    <row r="13" spans="1:24" x14ac:dyDescent="0.25">
      <c r="A13" s="340"/>
      <c r="B13" s="362"/>
      <c r="C13" s="363"/>
      <c r="D13" s="363"/>
      <c r="E13" s="363"/>
      <c r="F13" s="363"/>
      <c r="G13" s="363"/>
      <c r="H13" s="363"/>
      <c r="I13" s="363"/>
      <c r="J13" s="363"/>
      <c r="K13" s="363"/>
      <c r="L13" s="363"/>
      <c r="M13" s="363"/>
      <c r="N13" s="363"/>
      <c r="O13" s="364"/>
      <c r="P13" s="1"/>
      <c r="Q13" s="1"/>
      <c r="R13" s="1"/>
      <c r="S13" s="1"/>
      <c r="T13" s="1"/>
      <c r="U13" s="1"/>
      <c r="V13" s="1"/>
      <c r="W13" s="1"/>
      <c r="X13" s="1"/>
    </row>
    <row r="14" spans="1:24" ht="15.75" thickBot="1" x14ac:dyDescent="0.3">
      <c r="A14" s="341"/>
      <c r="B14" s="365"/>
      <c r="C14" s="366"/>
      <c r="D14" s="366"/>
      <c r="E14" s="366"/>
      <c r="F14" s="366"/>
      <c r="G14" s="366"/>
      <c r="H14" s="366"/>
      <c r="I14" s="366"/>
      <c r="J14" s="366"/>
      <c r="K14" s="366"/>
      <c r="L14" s="366"/>
      <c r="M14" s="366"/>
      <c r="N14" s="366"/>
      <c r="O14" s="367"/>
      <c r="P14" s="1"/>
      <c r="Q14" s="1"/>
      <c r="R14" s="1"/>
      <c r="S14" s="1"/>
      <c r="T14" s="1"/>
      <c r="U14" s="1"/>
      <c r="V14" s="1"/>
      <c r="W14" s="1"/>
      <c r="X14" s="1"/>
    </row>
    <row r="15" spans="1:24" ht="15.75" thickBot="1" x14ac:dyDescent="0.3">
      <c r="A15" s="12"/>
      <c r="B15" s="160"/>
      <c r="C15" s="161"/>
      <c r="D15" s="161"/>
      <c r="E15" s="161"/>
      <c r="F15" s="161"/>
      <c r="G15" s="2"/>
      <c r="H15" s="2"/>
      <c r="I15" s="2"/>
      <c r="J15" s="2"/>
      <c r="K15" s="2"/>
      <c r="L15" s="162"/>
      <c r="M15" s="162"/>
      <c r="N15" s="162"/>
      <c r="O15" s="162"/>
      <c r="P15" s="1"/>
      <c r="Q15" s="1"/>
      <c r="R15" s="1"/>
      <c r="S15" s="1"/>
      <c r="T15" s="1"/>
      <c r="U15" s="1"/>
      <c r="V15" s="1"/>
      <c r="W15" s="1"/>
      <c r="X15" s="1"/>
    </row>
    <row r="16" spans="1:24" ht="66.95" customHeight="1" thickBot="1" x14ac:dyDescent="0.3">
      <c r="A16" s="38" t="s">
        <v>4</v>
      </c>
      <c r="B16" s="368" t="s">
        <v>140</v>
      </c>
      <c r="C16" s="368"/>
      <c r="D16" s="368"/>
      <c r="E16" s="368"/>
      <c r="F16" s="368"/>
      <c r="G16" s="369" t="s">
        <v>5</v>
      </c>
      <c r="H16" s="369"/>
      <c r="I16" s="368" t="s">
        <v>142</v>
      </c>
      <c r="J16" s="368"/>
      <c r="K16" s="368"/>
      <c r="L16" s="368"/>
      <c r="M16" s="368"/>
      <c r="N16" s="368"/>
      <c r="O16" s="368"/>
      <c r="P16" s="13"/>
      <c r="Q16" s="13"/>
      <c r="R16" s="13"/>
      <c r="S16" s="13"/>
      <c r="T16" s="13"/>
      <c r="U16" s="13"/>
      <c r="V16" s="13"/>
      <c r="W16" s="13"/>
      <c r="X16" s="13"/>
    </row>
    <row r="17" spans="1:24" ht="15.75" thickBot="1" x14ac:dyDescent="0.3">
      <c r="A17" s="12"/>
      <c r="B17" s="2"/>
      <c r="C17" s="161"/>
      <c r="D17" s="161"/>
      <c r="E17" s="161"/>
      <c r="F17" s="161"/>
      <c r="G17" s="2"/>
      <c r="H17" s="2"/>
      <c r="I17" s="2"/>
      <c r="J17" s="2"/>
      <c r="K17" s="2"/>
      <c r="L17" s="162"/>
      <c r="M17" s="162"/>
      <c r="N17" s="162"/>
      <c r="O17" s="162"/>
      <c r="P17" s="1"/>
      <c r="Q17" s="1"/>
      <c r="R17" s="1"/>
      <c r="S17" s="1"/>
      <c r="T17" s="1"/>
      <c r="U17" s="1"/>
      <c r="V17" s="1"/>
      <c r="W17" s="1"/>
      <c r="X17" s="1"/>
    </row>
    <row r="18" spans="1:24" ht="45.95" customHeight="1" thickBot="1" x14ac:dyDescent="0.3">
      <c r="A18" s="38" t="s">
        <v>6</v>
      </c>
      <c r="B18" s="370" t="s">
        <v>143</v>
      </c>
      <c r="C18" s="370"/>
      <c r="D18" s="370"/>
      <c r="E18" s="370"/>
      <c r="F18" s="38" t="s">
        <v>7</v>
      </c>
      <c r="G18" s="371" t="s">
        <v>144</v>
      </c>
      <c r="H18" s="371"/>
      <c r="I18" s="371"/>
      <c r="J18" s="38" t="s">
        <v>8</v>
      </c>
      <c r="K18" s="368" t="s">
        <v>145</v>
      </c>
      <c r="L18" s="368"/>
      <c r="M18" s="368"/>
      <c r="N18" s="368"/>
      <c r="O18" s="368"/>
      <c r="P18" s="1"/>
      <c r="Q18" s="1"/>
      <c r="R18" s="1"/>
      <c r="S18" s="1"/>
      <c r="T18" s="1"/>
      <c r="U18" s="1"/>
      <c r="V18" s="1"/>
      <c r="W18" s="1"/>
      <c r="X18" s="1"/>
    </row>
    <row r="19" spans="1:24" x14ac:dyDescent="0.25">
      <c r="A19" s="3"/>
      <c r="B19" s="2"/>
      <c r="C19" s="338"/>
      <c r="D19" s="338"/>
      <c r="E19" s="338"/>
      <c r="F19" s="338"/>
      <c r="G19" s="338"/>
      <c r="H19" s="338"/>
      <c r="I19" s="338"/>
      <c r="J19" s="338"/>
      <c r="K19" s="338"/>
      <c r="L19" s="338"/>
      <c r="M19" s="338"/>
      <c r="N19" s="338"/>
      <c r="O19" s="338"/>
      <c r="P19" s="1"/>
      <c r="Q19" s="1"/>
      <c r="R19" s="1"/>
      <c r="S19" s="1"/>
      <c r="T19" s="1"/>
      <c r="U19" s="1"/>
      <c r="V19" s="1"/>
      <c r="W19" s="1"/>
      <c r="X19" s="1"/>
    </row>
    <row r="20" spans="1:24" ht="15.75" thickBot="1" x14ac:dyDescent="0.3">
      <c r="A20" s="61"/>
      <c r="B20" s="62"/>
      <c r="C20" s="62"/>
      <c r="D20" s="62"/>
      <c r="E20" s="243"/>
      <c r="F20" s="62"/>
      <c r="G20" s="62"/>
      <c r="H20" s="62"/>
      <c r="I20" s="62"/>
      <c r="J20" s="62"/>
      <c r="K20" s="62"/>
      <c r="L20" s="62"/>
      <c r="M20" s="62"/>
      <c r="N20" s="62"/>
      <c r="O20" s="62"/>
      <c r="P20" s="1"/>
      <c r="Q20" s="1"/>
      <c r="R20" s="1"/>
      <c r="S20" s="1"/>
      <c r="T20" s="1"/>
      <c r="U20" s="1"/>
      <c r="V20" s="1"/>
      <c r="W20" s="1"/>
      <c r="X20" s="1"/>
    </row>
    <row r="21" spans="1:24" ht="15.75" thickBot="1" x14ac:dyDescent="0.3">
      <c r="A21" s="318" t="s">
        <v>9</v>
      </c>
      <c r="B21" s="319"/>
      <c r="C21" s="319"/>
      <c r="D21" s="319"/>
      <c r="E21" s="319"/>
      <c r="F21" s="319"/>
      <c r="G21" s="319"/>
      <c r="H21" s="319"/>
      <c r="I21" s="319"/>
      <c r="J21" s="319"/>
      <c r="K21" s="319"/>
      <c r="L21" s="319"/>
      <c r="M21" s="319"/>
      <c r="N21" s="319"/>
      <c r="O21" s="320"/>
      <c r="P21" s="1"/>
      <c r="Q21" s="1"/>
      <c r="R21" s="1"/>
      <c r="S21" s="1"/>
      <c r="T21" s="1"/>
      <c r="U21" s="1"/>
      <c r="V21" s="1"/>
      <c r="W21" s="1"/>
      <c r="X21" s="1"/>
    </row>
    <row r="22" spans="1:24" ht="15.75" thickBot="1" x14ac:dyDescent="0.3">
      <c r="A22" s="318" t="s">
        <v>65</v>
      </c>
      <c r="B22" s="319"/>
      <c r="C22" s="319"/>
      <c r="D22" s="319"/>
      <c r="E22" s="319"/>
      <c r="F22" s="319"/>
      <c r="G22" s="319"/>
      <c r="H22" s="319"/>
      <c r="I22" s="319"/>
      <c r="J22" s="319"/>
      <c r="K22" s="319"/>
      <c r="L22" s="319"/>
      <c r="M22" s="319"/>
      <c r="N22" s="319"/>
      <c r="O22" s="320"/>
      <c r="P22" s="1"/>
      <c r="Q22" s="1"/>
      <c r="R22" s="1"/>
      <c r="S22" s="1"/>
      <c r="T22" s="1"/>
      <c r="U22" s="1"/>
      <c r="V22" s="1"/>
      <c r="W22" s="1"/>
      <c r="X22" s="1"/>
    </row>
    <row r="23" spans="1:24" ht="15.75"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ht="38.25" customHeight="1" x14ac:dyDescent="0.25">
      <c r="A24" s="16" t="s">
        <v>10</v>
      </c>
      <c r="B24" s="144">
        <v>726351340</v>
      </c>
      <c r="C24" s="144">
        <v>18287000</v>
      </c>
      <c r="D24" s="144">
        <v>4415261</v>
      </c>
      <c r="E24" s="144"/>
      <c r="F24" s="144">
        <v>14450000</v>
      </c>
      <c r="G24" s="144"/>
      <c r="H24" s="144"/>
      <c r="I24" s="144"/>
      <c r="J24" s="144">
        <v>13936000</v>
      </c>
      <c r="K24" s="144"/>
      <c r="L24" s="144"/>
      <c r="M24" s="144"/>
      <c r="N24" s="545">
        <f>SUM(B24:M24)</f>
        <v>777439601</v>
      </c>
      <c r="O24" s="188">
        <v>1</v>
      </c>
      <c r="P24" s="1"/>
      <c r="Q24" s="1"/>
      <c r="R24" s="1"/>
      <c r="S24" s="1"/>
      <c r="T24" s="1"/>
      <c r="U24" s="1"/>
      <c r="V24" s="1"/>
      <c r="W24" s="1"/>
      <c r="X24" s="1"/>
    </row>
    <row r="25" spans="1:24" ht="38.25" customHeight="1" x14ac:dyDescent="0.25">
      <c r="A25" s="16" t="s">
        <v>11</v>
      </c>
      <c r="B25" s="141">
        <v>543980804</v>
      </c>
      <c r="C25" s="141">
        <f>586225360-B25</f>
        <v>42244556</v>
      </c>
      <c r="D25" s="144">
        <f>583265345-B25-C25</f>
        <v>-2960015</v>
      </c>
      <c r="E25" s="144">
        <f>651435315-B25-C25-D25</f>
        <v>68169970</v>
      </c>
      <c r="F25" s="144"/>
      <c r="G25" s="144"/>
      <c r="H25" s="144"/>
      <c r="I25" s="144"/>
      <c r="J25" s="144"/>
      <c r="K25" s="144"/>
      <c r="L25" s="144"/>
      <c r="M25" s="144"/>
      <c r="N25" s="545">
        <f t="shared" ref="N25:N29" si="0">SUM(B25:M25)</f>
        <v>651435315</v>
      </c>
      <c r="O25" s="189">
        <f>N25/N24</f>
        <v>0.83792401900041624</v>
      </c>
      <c r="P25" s="241"/>
      <c r="Q25" s="1"/>
      <c r="R25" s="1"/>
      <c r="S25" s="1"/>
      <c r="T25" s="1"/>
      <c r="U25" s="1"/>
      <c r="V25" s="1"/>
      <c r="W25" s="1"/>
      <c r="X25" s="1"/>
    </row>
    <row r="26" spans="1:24" ht="38.25" customHeight="1" x14ac:dyDescent="0.25">
      <c r="A26" s="16" t="s">
        <v>12</v>
      </c>
      <c r="B26" s="144">
        <v>61520</v>
      </c>
      <c r="C26" s="144">
        <f>19973362-B26</f>
        <v>19911842</v>
      </c>
      <c r="D26" s="144">
        <f>71925731-B26-C26</f>
        <v>51952369</v>
      </c>
      <c r="E26" s="144">
        <f>134141921-B26-C26-D26</f>
        <v>62216190</v>
      </c>
      <c r="F26" s="145"/>
      <c r="G26" s="145"/>
      <c r="H26" s="145"/>
      <c r="I26" s="145"/>
      <c r="J26" s="145"/>
      <c r="K26" s="145"/>
      <c r="L26" s="145"/>
      <c r="M26" s="145"/>
      <c r="N26" s="545">
        <f t="shared" si="0"/>
        <v>134141921</v>
      </c>
      <c r="O26" s="189">
        <f>N26/N24</f>
        <v>0.17254320570685722</v>
      </c>
      <c r="P26" s="1"/>
      <c r="Q26" s="1"/>
      <c r="R26" s="1"/>
      <c r="S26" s="1"/>
      <c r="T26" s="1"/>
      <c r="U26" s="1"/>
      <c r="V26" s="1"/>
      <c r="W26" s="1"/>
      <c r="X26" s="1"/>
    </row>
    <row r="27" spans="1:24" ht="38.25" customHeight="1" x14ac:dyDescent="0.25">
      <c r="A27" s="16" t="s">
        <v>68</v>
      </c>
      <c r="B27" s="144">
        <v>26141837</v>
      </c>
      <c r="C27" s="144">
        <v>17192921</v>
      </c>
      <c r="D27" s="144">
        <v>11360698</v>
      </c>
      <c r="E27" s="144">
        <v>37125</v>
      </c>
      <c r="F27" s="144"/>
      <c r="G27" s="144"/>
      <c r="H27" s="144"/>
      <c r="I27" s="144"/>
      <c r="J27" s="144"/>
      <c r="K27" s="144"/>
      <c r="L27" s="144"/>
      <c r="M27" s="144"/>
      <c r="N27" s="545">
        <v>57608990</v>
      </c>
      <c r="O27" s="189">
        <v>1</v>
      </c>
      <c r="P27" s="1"/>
      <c r="Q27" s="1"/>
      <c r="R27" s="1"/>
      <c r="S27" s="1"/>
      <c r="T27" s="1"/>
      <c r="U27" s="1"/>
      <c r="V27" s="1"/>
      <c r="W27" s="1"/>
      <c r="X27" s="1"/>
    </row>
    <row r="28" spans="1:24" ht="38.25" customHeight="1" x14ac:dyDescent="0.25">
      <c r="A28" s="16" t="s">
        <v>69</v>
      </c>
      <c r="B28" s="144">
        <v>0</v>
      </c>
      <c r="C28" s="144">
        <v>2310000</v>
      </c>
      <c r="D28" s="144">
        <v>0</v>
      </c>
      <c r="E28" s="144">
        <v>0</v>
      </c>
      <c r="F28" s="145"/>
      <c r="G28" s="145"/>
      <c r="H28" s="145"/>
      <c r="I28" s="145"/>
      <c r="J28" s="145"/>
      <c r="K28" s="145"/>
      <c r="L28" s="145"/>
      <c r="M28" s="145"/>
      <c r="N28" s="545">
        <f t="shared" si="0"/>
        <v>2310000</v>
      </c>
      <c r="O28" s="189">
        <f>N28/N27</f>
        <v>4.0097908329932534E-2</v>
      </c>
      <c r="P28" s="1"/>
      <c r="Q28" s="1"/>
      <c r="R28" s="1"/>
      <c r="S28" s="1"/>
      <c r="T28" s="1"/>
      <c r="U28" s="1"/>
      <c r="V28" s="1"/>
      <c r="W28" s="1"/>
      <c r="X28" s="1"/>
    </row>
    <row r="29" spans="1:24" ht="38.25" customHeight="1" thickBot="1" x14ac:dyDescent="0.3">
      <c r="A29" s="17" t="s">
        <v>13</v>
      </c>
      <c r="B29" s="144">
        <v>18830784</v>
      </c>
      <c r="C29" s="144">
        <f>41197317-B29</f>
        <v>22366533</v>
      </c>
      <c r="D29" s="144">
        <f>49917841-B29-C29</f>
        <v>8720524</v>
      </c>
      <c r="E29" s="144">
        <f>50969717-B29-C29-D29</f>
        <v>1051876</v>
      </c>
      <c r="F29" s="146"/>
      <c r="G29" s="146"/>
      <c r="H29" s="146"/>
      <c r="I29" s="146"/>
      <c r="J29" s="146"/>
      <c r="K29" s="146"/>
      <c r="L29" s="146"/>
      <c r="M29" s="146"/>
      <c r="N29" s="546">
        <f t="shared" si="0"/>
        <v>50969717</v>
      </c>
      <c r="O29" s="190">
        <f>N29/N27</f>
        <v>0.88475283111194969</v>
      </c>
      <c r="P29" s="1"/>
      <c r="Q29" s="1"/>
      <c r="R29" s="1"/>
      <c r="S29" s="1"/>
      <c r="T29" s="1"/>
      <c r="U29" s="1"/>
      <c r="V29" s="1"/>
      <c r="W29" s="1"/>
      <c r="X29" s="1"/>
    </row>
    <row r="30" spans="1:24" x14ac:dyDescent="0.25">
      <c r="A30" s="19"/>
      <c r="B30" s="19"/>
      <c r="C30" s="19"/>
      <c r="D30" s="19"/>
      <c r="E30" s="19"/>
      <c r="F30" s="19"/>
      <c r="G30" s="19"/>
      <c r="H30" s="19"/>
      <c r="I30" s="19"/>
      <c r="J30" s="19"/>
      <c r="K30" s="19"/>
      <c r="L30" s="19"/>
      <c r="M30" s="19"/>
      <c r="N30" s="547"/>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283" t="s">
        <v>70</v>
      </c>
      <c r="B33" s="284"/>
      <c r="C33" s="284"/>
      <c r="D33" s="284"/>
      <c r="E33" s="284"/>
      <c r="F33" s="284"/>
      <c r="G33" s="284"/>
      <c r="H33" s="284"/>
      <c r="I33" s="285"/>
      <c r="J33" s="24"/>
      <c r="K33" s="1"/>
      <c r="L33" s="1"/>
      <c r="M33" s="1"/>
      <c r="N33" s="1"/>
      <c r="O33" s="1"/>
      <c r="P33" s="1"/>
      <c r="Q33" s="1"/>
      <c r="R33" s="1"/>
      <c r="S33" s="1"/>
      <c r="T33" s="1"/>
      <c r="U33" s="1"/>
      <c r="V33" s="1"/>
      <c r="W33" s="1"/>
      <c r="X33" s="1"/>
    </row>
    <row r="34" spans="1:24" ht="17.25" thickBot="1" x14ac:dyDescent="0.3">
      <c r="A34" s="28" t="s">
        <v>71</v>
      </c>
      <c r="B34" s="377" t="str">
        <f>+B12</f>
        <v>Realizar el 100% de atenciones jurídicas (orientación, asesoría y representación jurídica) a mujeres que realizan actividades sexuales pagadas</v>
      </c>
      <c r="C34" s="378"/>
      <c r="D34" s="378"/>
      <c r="E34" s="378"/>
      <c r="F34" s="378"/>
      <c r="G34" s="378"/>
      <c r="H34" s="378"/>
      <c r="I34" s="379"/>
      <c r="J34" s="22"/>
      <c r="K34" s="1"/>
      <c r="L34" s="1"/>
      <c r="M34" s="128"/>
      <c r="N34" s="1"/>
      <c r="O34" s="1"/>
      <c r="P34" s="1"/>
      <c r="Q34" s="1"/>
      <c r="R34" s="1"/>
      <c r="S34" s="1"/>
      <c r="T34" s="1"/>
      <c r="U34" s="1"/>
      <c r="V34" s="1"/>
      <c r="W34" s="1"/>
      <c r="X34" s="1"/>
    </row>
    <row r="35" spans="1:24" ht="25.5" customHeight="1" thickBot="1" x14ac:dyDescent="0.3">
      <c r="A35" s="296" t="s">
        <v>14</v>
      </c>
      <c r="B35" s="176">
        <v>2024</v>
      </c>
      <c r="C35" s="176">
        <v>2025</v>
      </c>
      <c r="D35" s="176">
        <v>2026</v>
      </c>
      <c r="E35" s="176">
        <v>2027</v>
      </c>
      <c r="F35" s="176" t="s">
        <v>72</v>
      </c>
      <c r="G35" s="298" t="s">
        <v>15</v>
      </c>
      <c r="H35" s="380" t="s">
        <v>176</v>
      </c>
      <c r="I35" s="381"/>
      <c r="J35" s="22"/>
      <c r="K35" s="1"/>
      <c r="L35" s="1"/>
      <c r="M35" s="128"/>
      <c r="N35" s="1"/>
      <c r="O35" s="1"/>
      <c r="P35" s="1"/>
      <c r="Q35" s="1"/>
      <c r="R35" s="1"/>
      <c r="S35" s="1"/>
      <c r="T35" s="1"/>
      <c r="U35" s="1"/>
      <c r="V35" s="1"/>
      <c r="W35" s="1"/>
      <c r="X35" s="1"/>
    </row>
    <row r="36" spans="1:24" ht="29.25" customHeight="1" thickBot="1" x14ac:dyDescent="0.3">
      <c r="A36" s="297"/>
      <c r="B36" s="177">
        <v>1</v>
      </c>
      <c r="C36" s="177">
        <v>1</v>
      </c>
      <c r="D36" s="177">
        <v>1</v>
      </c>
      <c r="E36" s="177">
        <v>1</v>
      </c>
      <c r="F36" s="178">
        <v>1</v>
      </c>
      <c r="G36" s="298"/>
      <c r="H36" s="382"/>
      <c r="I36" s="383"/>
      <c r="J36" s="22"/>
      <c r="K36" s="1"/>
      <c r="L36" s="1"/>
      <c r="M36" s="128"/>
      <c r="N36" s="1"/>
      <c r="O36" s="1"/>
      <c r="P36" s="1"/>
      <c r="Q36" s="1"/>
      <c r="R36" s="1"/>
      <c r="S36" s="1"/>
      <c r="T36" s="1"/>
      <c r="U36" s="1"/>
      <c r="V36" s="1"/>
      <c r="W36" s="1"/>
      <c r="X36" s="1"/>
    </row>
    <row r="37" spans="1:24" ht="17.25" thickBot="1" x14ac:dyDescent="0.3">
      <c r="A37" s="29" t="s">
        <v>16</v>
      </c>
      <c r="B37" s="289">
        <v>0.3</v>
      </c>
      <c r="C37" s="290"/>
      <c r="D37" s="292" t="s">
        <v>73</v>
      </c>
      <c r="E37" s="293"/>
      <c r="F37" s="293"/>
      <c r="G37" s="293"/>
      <c r="H37" s="293"/>
      <c r="I37" s="294"/>
      <c r="J37" s="1"/>
      <c r="K37" s="1"/>
      <c r="L37" s="1"/>
      <c r="M37" s="1"/>
      <c r="N37" s="1"/>
      <c r="O37" s="1"/>
      <c r="P37" s="1"/>
      <c r="Q37" s="1"/>
      <c r="R37" s="1"/>
      <c r="S37" s="1"/>
      <c r="T37" s="1"/>
      <c r="U37" s="1"/>
      <c r="V37" s="1"/>
      <c r="W37" s="1"/>
      <c r="X37" s="1"/>
    </row>
    <row r="38" spans="1:24" ht="33.75" thickBot="1" x14ac:dyDescent="0.3">
      <c r="A38" s="282" t="s">
        <v>74</v>
      </c>
      <c r="B38" s="179" t="s">
        <v>75</v>
      </c>
      <c r="C38" s="179" t="s">
        <v>27</v>
      </c>
      <c r="D38" s="291" t="s">
        <v>28</v>
      </c>
      <c r="E38" s="291"/>
      <c r="F38" s="291" t="s">
        <v>29</v>
      </c>
      <c r="G38" s="291"/>
      <c r="H38" s="179" t="s">
        <v>30</v>
      </c>
      <c r="I38" s="180" t="s">
        <v>31</v>
      </c>
      <c r="J38" s="23"/>
      <c r="K38" s="23"/>
      <c r="L38" s="23"/>
      <c r="M38" s="129"/>
      <c r="N38" s="23"/>
      <c r="O38" s="23"/>
      <c r="P38" s="23"/>
      <c r="Q38" s="23"/>
      <c r="R38" s="23"/>
      <c r="S38" s="23"/>
      <c r="T38" s="23"/>
      <c r="U38" s="23"/>
      <c r="V38" s="23"/>
      <c r="W38" s="23"/>
      <c r="X38" s="23"/>
    </row>
    <row r="39" spans="1:24" ht="300" customHeight="1" thickBot="1" x14ac:dyDescent="0.3">
      <c r="A39" s="279"/>
      <c r="B39" s="181">
        <v>1</v>
      </c>
      <c r="C39" s="223">
        <v>1</v>
      </c>
      <c r="D39" s="375" t="s">
        <v>209</v>
      </c>
      <c r="E39" s="375"/>
      <c r="F39" s="376" t="s">
        <v>209</v>
      </c>
      <c r="G39" s="376"/>
      <c r="H39" s="226" t="s">
        <v>185</v>
      </c>
      <c r="I39" s="227" t="s">
        <v>190</v>
      </c>
      <c r="J39" s="1"/>
      <c r="K39" s="1"/>
      <c r="L39" s="1"/>
      <c r="M39" s="128"/>
      <c r="N39" s="1"/>
      <c r="O39" s="1"/>
      <c r="P39" s="1"/>
      <c r="Q39" s="1"/>
      <c r="R39" s="1"/>
      <c r="S39" s="1"/>
      <c r="T39" s="1"/>
      <c r="U39" s="1"/>
      <c r="V39" s="1"/>
      <c r="W39" s="1"/>
      <c r="X39" s="1"/>
    </row>
    <row r="40" spans="1:24" ht="33.75" thickBot="1" x14ac:dyDescent="0.3">
      <c r="A40" s="279" t="s">
        <v>76</v>
      </c>
      <c r="B40" s="182" t="s">
        <v>75</v>
      </c>
      <c r="C40" s="182" t="s">
        <v>27</v>
      </c>
      <c r="D40" s="271" t="s">
        <v>28</v>
      </c>
      <c r="E40" s="271"/>
      <c r="F40" s="271" t="s">
        <v>29</v>
      </c>
      <c r="G40" s="271"/>
      <c r="H40" s="182" t="s">
        <v>30</v>
      </c>
      <c r="I40" s="183" t="s">
        <v>31</v>
      </c>
      <c r="J40" s="23"/>
      <c r="K40" s="23"/>
      <c r="L40" s="23"/>
      <c r="M40" s="23"/>
      <c r="N40" s="23"/>
      <c r="O40" s="23"/>
      <c r="P40" s="23"/>
      <c r="Q40" s="23"/>
      <c r="R40" s="23"/>
      <c r="S40" s="23"/>
      <c r="T40" s="23"/>
      <c r="U40" s="23"/>
      <c r="V40" s="23"/>
      <c r="W40" s="23"/>
      <c r="X40" s="23"/>
    </row>
    <row r="41" spans="1:24" ht="409.5" customHeight="1" thickBot="1" x14ac:dyDescent="0.3">
      <c r="A41" s="279"/>
      <c r="B41" s="181">
        <v>1</v>
      </c>
      <c r="C41" s="223">
        <v>1</v>
      </c>
      <c r="D41" s="375" t="s">
        <v>244</v>
      </c>
      <c r="E41" s="375"/>
      <c r="F41" s="376" t="s">
        <v>250</v>
      </c>
      <c r="G41" s="376"/>
      <c r="H41" s="226" t="s">
        <v>185</v>
      </c>
      <c r="I41" s="227" t="s">
        <v>190</v>
      </c>
      <c r="J41" s="1"/>
      <c r="K41" s="1"/>
      <c r="L41" s="1"/>
      <c r="M41" s="1"/>
      <c r="N41" s="1"/>
      <c r="O41" s="1"/>
      <c r="P41" s="1"/>
      <c r="Q41" s="1"/>
      <c r="R41" s="1"/>
      <c r="S41" s="1"/>
      <c r="T41" s="1"/>
      <c r="U41" s="1"/>
      <c r="V41" s="1"/>
      <c r="W41" s="1"/>
      <c r="X41" s="1"/>
    </row>
    <row r="42" spans="1:24" ht="33.75" thickBot="1" x14ac:dyDescent="0.3">
      <c r="A42" s="279" t="s">
        <v>77</v>
      </c>
      <c r="B42" s="182" t="s">
        <v>75</v>
      </c>
      <c r="C42" s="182" t="s">
        <v>27</v>
      </c>
      <c r="D42" s="271" t="s">
        <v>28</v>
      </c>
      <c r="E42" s="271"/>
      <c r="F42" s="271" t="s">
        <v>29</v>
      </c>
      <c r="G42" s="271"/>
      <c r="H42" s="182" t="s">
        <v>30</v>
      </c>
      <c r="I42" s="183" t="s">
        <v>31</v>
      </c>
      <c r="J42" s="23"/>
      <c r="K42" s="23"/>
      <c r="L42" s="23"/>
      <c r="M42" s="23"/>
      <c r="N42" s="23"/>
      <c r="O42" s="23"/>
      <c r="P42" s="23"/>
      <c r="Q42" s="23"/>
      <c r="R42" s="23"/>
      <c r="S42" s="23"/>
      <c r="T42" s="23"/>
      <c r="U42" s="23"/>
      <c r="V42" s="23"/>
      <c r="W42" s="23"/>
      <c r="X42" s="23"/>
    </row>
    <row r="43" spans="1:24" ht="360.95" customHeight="1" thickBot="1" x14ac:dyDescent="0.3">
      <c r="A43" s="279"/>
      <c r="B43" s="181">
        <v>1</v>
      </c>
      <c r="C43" s="247">
        <v>1</v>
      </c>
      <c r="D43" s="384" t="s">
        <v>273</v>
      </c>
      <c r="E43" s="384"/>
      <c r="F43" s="281" t="s">
        <v>274</v>
      </c>
      <c r="G43" s="281"/>
      <c r="H43" s="250" t="s">
        <v>185</v>
      </c>
      <c r="I43" s="227" t="s">
        <v>190</v>
      </c>
      <c r="J43" s="1"/>
      <c r="K43" s="1"/>
      <c r="L43" s="1"/>
      <c r="M43" s="1"/>
      <c r="N43" s="1"/>
      <c r="O43" s="1"/>
      <c r="P43" s="1"/>
      <c r="Q43" s="1"/>
      <c r="R43" s="1"/>
      <c r="S43" s="1"/>
      <c r="T43" s="1"/>
      <c r="U43" s="1"/>
      <c r="V43" s="1"/>
      <c r="W43" s="1"/>
      <c r="X43" s="1"/>
    </row>
    <row r="44" spans="1:24" ht="33.75" thickBot="1" x14ac:dyDescent="0.3">
      <c r="A44" s="279" t="s">
        <v>78</v>
      </c>
      <c r="B44" s="182" t="s">
        <v>75</v>
      </c>
      <c r="C44" s="182" t="s">
        <v>27</v>
      </c>
      <c r="D44" s="271" t="s">
        <v>28</v>
      </c>
      <c r="E44" s="271"/>
      <c r="F44" s="271" t="s">
        <v>29</v>
      </c>
      <c r="G44" s="271"/>
      <c r="H44" s="182" t="s">
        <v>30</v>
      </c>
      <c r="I44" s="183" t="s">
        <v>31</v>
      </c>
      <c r="J44" s="23"/>
      <c r="K44" s="23"/>
      <c r="L44" s="23"/>
      <c r="M44" s="23"/>
      <c r="N44" s="23"/>
      <c r="O44" s="23"/>
      <c r="P44" s="23"/>
      <c r="Q44" s="23"/>
      <c r="R44" s="23"/>
      <c r="S44" s="23"/>
      <c r="T44" s="23"/>
      <c r="U44" s="23"/>
      <c r="V44" s="23"/>
      <c r="W44" s="23"/>
      <c r="X44" s="23"/>
    </row>
    <row r="45" spans="1:24" ht="360.95" customHeight="1" thickBot="1" x14ac:dyDescent="0.3">
      <c r="A45" s="279"/>
      <c r="B45" s="181">
        <v>1</v>
      </c>
      <c r="C45" s="223">
        <v>1</v>
      </c>
      <c r="D45" s="281" t="s">
        <v>292</v>
      </c>
      <c r="E45" s="281"/>
      <c r="F45" s="281" t="s">
        <v>293</v>
      </c>
      <c r="G45" s="281"/>
      <c r="H45" s="250" t="s">
        <v>185</v>
      </c>
      <c r="I45" s="227" t="s">
        <v>190</v>
      </c>
      <c r="J45" s="1"/>
      <c r="K45" s="1"/>
      <c r="L45" s="1"/>
      <c r="M45" s="1"/>
      <c r="N45" s="1"/>
      <c r="O45" s="1"/>
      <c r="P45" s="1"/>
      <c r="Q45" s="1"/>
      <c r="R45" s="1"/>
      <c r="S45" s="1"/>
      <c r="T45" s="1"/>
      <c r="U45" s="1"/>
      <c r="V45" s="1"/>
      <c r="W45" s="1"/>
      <c r="X45" s="1"/>
    </row>
    <row r="46" spans="1:24" ht="33" x14ac:dyDescent="0.25">
      <c r="A46" s="279" t="s">
        <v>79</v>
      </c>
      <c r="B46" s="182" t="s">
        <v>75</v>
      </c>
      <c r="C46" s="182" t="s">
        <v>27</v>
      </c>
      <c r="D46" s="271" t="s">
        <v>28</v>
      </c>
      <c r="E46" s="271"/>
      <c r="F46" s="271" t="s">
        <v>29</v>
      </c>
      <c r="G46" s="271"/>
      <c r="H46" s="182" t="s">
        <v>30</v>
      </c>
      <c r="I46" s="183" t="s">
        <v>31</v>
      </c>
      <c r="J46" s="23"/>
      <c r="K46" s="23"/>
      <c r="L46" s="23"/>
      <c r="M46" s="23"/>
      <c r="N46" s="23"/>
      <c r="O46" s="23"/>
      <c r="P46" s="23"/>
      <c r="Q46" s="23"/>
      <c r="R46" s="23"/>
      <c r="S46" s="23"/>
      <c r="T46" s="23"/>
      <c r="U46" s="23"/>
      <c r="V46" s="23"/>
      <c r="W46" s="23"/>
      <c r="X46" s="23"/>
    </row>
    <row r="47" spans="1:24" ht="16.5" x14ac:dyDescent="0.25">
      <c r="A47" s="279"/>
      <c r="B47" s="181">
        <v>1</v>
      </c>
      <c r="C47" s="175"/>
      <c r="D47" s="272"/>
      <c r="E47" s="272"/>
      <c r="F47" s="272"/>
      <c r="G47" s="272"/>
      <c r="H47" s="175"/>
      <c r="I47" s="184"/>
      <c r="J47" s="1"/>
      <c r="K47" s="1"/>
      <c r="L47" s="1"/>
      <c r="M47" s="1"/>
      <c r="N47" s="1"/>
      <c r="O47" s="1"/>
      <c r="P47" s="1"/>
      <c r="Q47" s="1"/>
      <c r="R47" s="1"/>
      <c r="S47" s="1"/>
      <c r="T47" s="1"/>
      <c r="U47" s="1"/>
      <c r="V47" s="1"/>
      <c r="W47" s="1"/>
      <c r="X47" s="1"/>
    </row>
    <row r="48" spans="1:24" ht="33" x14ac:dyDescent="0.25">
      <c r="A48" s="279" t="s">
        <v>80</v>
      </c>
      <c r="B48" s="182" t="s">
        <v>75</v>
      </c>
      <c r="C48" s="182" t="s">
        <v>27</v>
      </c>
      <c r="D48" s="271" t="s">
        <v>28</v>
      </c>
      <c r="E48" s="271"/>
      <c r="F48" s="271" t="s">
        <v>29</v>
      </c>
      <c r="G48" s="271"/>
      <c r="H48" s="182" t="s">
        <v>30</v>
      </c>
      <c r="I48" s="183" t="s">
        <v>31</v>
      </c>
      <c r="J48" s="23"/>
      <c r="K48" s="23"/>
      <c r="L48" s="23"/>
      <c r="M48" s="23"/>
      <c r="N48" s="23"/>
      <c r="O48" s="23"/>
      <c r="P48" s="23"/>
      <c r="Q48" s="23"/>
      <c r="R48" s="23"/>
      <c r="S48" s="23"/>
      <c r="T48" s="23"/>
      <c r="U48" s="23"/>
      <c r="V48" s="23"/>
      <c r="W48" s="23"/>
      <c r="X48" s="23"/>
    </row>
    <row r="49" spans="1:24" ht="16.5" x14ac:dyDescent="0.25">
      <c r="A49" s="279"/>
      <c r="B49" s="181">
        <v>1</v>
      </c>
      <c r="C49" s="175"/>
      <c r="D49" s="272"/>
      <c r="E49" s="272"/>
      <c r="F49" s="272"/>
      <c r="G49" s="272"/>
      <c r="H49" s="175"/>
      <c r="I49" s="184"/>
      <c r="J49" s="1"/>
      <c r="K49" s="1"/>
      <c r="L49" s="1"/>
      <c r="M49" s="1"/>
      <c r="N49" s="1"/>
      <c r="O49" s="1"/>
      <c r="P49" s="1"/>
      <c r="Q49" s="1"/>
      <c r="R49" s="1"/>
      <c r="S49" s="1"/>
      <c r="T49" s="1"/>
      <c r="U49" s="1"/>
      <c r="V49" s="1"/>
      <c r="W49" s="1"/>
      <c r="X49" s="1"/>
    </row>
    <row r="50" spans="1:24" ht="33" x14ac:dyDescent="0.25">
      <c r="A50" s="279" t="s">
        <v>81</v>
      </c>
      <c r="B50" s="182" t="s">
        <v>75</v>
      </c>
      <c r="C50" s="182" t="s">
        <v>27</v>
      </c>
      <c r="D50" s="271" t="s">
        <v>28</v>
      </c>
      <c r="E50" s="271"/>
      <c r="F50" s="271" t="s">
        <v>29</v>
      </c>
      <c r="G50" s="271"/>
      <c r="H50" s="182" t="s">
        <v>30</v>
      </c>
      <c r="I50" s="183" t="s">
        <v>31</v>
      </c>
      <c r="J50" s="1"/>
      <c r="K50" s="1"/>
      <c r="L50" s="1"/>
      <c r="M50" s="1"/>
      <c r="N50" s="1"/>
      <c r="O50" s="1"/>
      <c r="P50" s="1"/>
      <c r="Q50" s="1"/>
      <c r="R50" s="1"/>
      <c r="S50" s="1"/>
      <c r="T50" s="1"/>
      <c r="U50" s="1"/>
      <c r="V50" s="1"/>
      <c r="W50" s="1"/>
      <c r="X50" s="1"/>
    </row>
    <row r="51" spans="1:24" ht="16.5" x14ac:dyDescent="0.25">
      <c r="A51" s="279"/>
      <c r="B51" s="181">
        <v>1</v>
      </c>
      <c r="C51" s="175"/>
      <c r="D51" s="272"/>
      <c r="E51" s="272"/>
      <c r="F51" s="272"/>
      <c r="G51" s="272"/>
      <c r="H51" s="175"/>
      <c r="I51" s="184"/>
      <c r="J51" s="1"/>
      <c r="K51" s="1"/>
      <c r="L51" s="1"/>
      <c r="M51" s="1"/>
      <c r="N51" s="1"/>
      <c r="O51" s="1"/>
      <c r="P51" s="1"/>
      <c r="Q51" s="1"/>
      <c r="R51" s="1"/>
      <c r="S51" s="1"/>
      <c r="T51" s="1"/>
      <c r="U51" s="1"/>
      <c r="V51" s="1"/>
      <c r="W51" s="1"/>
      <c r="X51" s="1"/>
    </row>
    <row r="52" spans="1:24" ht="33" x14ac:dyDescent="0.25">
      <c r="A52" s="279" t="s">
        <v>82</v>
      </c>
      <c r="B52" s="182" t="s">
        <v>75</v>
      </c>
      <c r="C52" s="182" t="s">
        <v>27</v>
      </c>
      <c r="D52" s="271" t="s">
        <v>28</v>
      </c>
      <c r="E52" s="271"/>
      <c r="F52" s="271" t="s">
        <v>29</v>
      </c>
      <c r="G52" s="271"/>
      <c r="H52" s="182" t="s">
        <v>30</v>
      </c>
      <c r="I52" s="183" t="s">
        <v>31</v>
      </c>
      <c r="J52" s="1"/>
      <c r="K52" s="1"/>
      <c r="L52" s="1"/>
      <c r="M52" s="1"/>
      <c r="N52" s="1"/>
      <c r="O52" s="1"/>
      <c r="P52" s="1"/>
      <c r="Q52" s="1"/>
      <c r="R52" s="1"/>
      <c r="S52" s="1"/>
      <c r="T52" s="1"/>
      <c r="U52" s="1"/>
      <c r="V52" s="1"/>
      <c r="W52" s="1"/>
      <c r="X52" s="1"/>
    </row>
    <row r="53" spans="1:24" ht="16.5" x14ac:dyDescent="0.25">
      <c r="A53" s="279"/>
      <c r="B53" s="181">
        <v>1</v>
      </c>
      <c r="C53" s="175"/>
      <c r="D53" s="272"/>
      <c r="E53" s="272"/>
      <c r="F53" s="272"/>
      <c r="G53" s="272"/>
      <c r="H53" s="175"/>
      <c r="I53" s="184"/>
      <c r="J53" s="1"/>
      <c r="K53" s="1"/>
      <c r="L53" s="1"/>
      <c r="M53" s="1"/>
      <c r="N53" s="1"/>
      <c r="O53" s="1"/>
      <c r="P53" s="1"/>
      <c r="Q53" s="1"/>
      <c r="R53" s="1"/>
      <c r="S53" s="1"/>
      <c r="T53" s="1"/>
      <c r="U53" s="1"/>
      <c r="V53" s="1"/>
      <c r="W53" s="1"/>
      <c r="X53" s="1"/>
    </row>
    <row r="54" spans="1:24" ht="33" x14ac:dyDescent="0.25">
      <c r="A54" s="279" t="s">
        <v>83</v>
      </c>
      <c r="B54" s="182" t="s">
        <v>75</v>
      </c>
      <c r="C54" s="182" t="s">
        <v>27</v>
      </c>
      <c r="D54" s="271" t="s">
        <v>28</v>
      </c>
      <c r="E54" s="271"/>
      <c r="F54" s="271" t="s">
        <v>29</v>
      </c>
      <c r="G54" s="271"/>
      <c r="H54" s="182" t="s">
        <v>30</v>
      </c>
      <c r="I54" s="183" t="s">
        <v>31</v>
      </c>
      <c r="J54" s="1"/>
      <c r="K54" s="1"/>
      <c r="L54" s="1"/>
      <c r="M54" s="1"/>
      <c r="N54" s="1"/>
      <c r="O54" s="1"/>
      <c r="P54" s="1"/>
      <c r="Q54" s="1"/>
      <c r="R54" s="1"/>
      <c r="S54" s="1"/>
      <c r="T54" s="1"/>
      <c r="U54" s="1"/>
      <c r="V54" s="1"/>
      <c r="W54" s="1"/>
      <c r="X54" s="1"/>
    </row>
    <row r="55" spans="1:24" ht="16.5" x14ac:dyDescent="0.25">
      <c r="A55" s="279"/>
      <c r="B55" s="181">
        <v>1</v>
      </c>
      <c r="C55" s="175"/>
      <c r="D55" s="272"/>
      <c r="E55" s="272"/>
      <c r="F55" s="272"/>
      <c r="G55" s="272"/>
      <c r="H55" s="175"/>
      <c r="I55" s="184"/>
      <c r="J55" s="1"/>
      <c r="K55" s="1"/>
      <c r="L55" s="1"/>
      <c r="M55" s="1"/>
      <c r="N55" s="1"/>
      <c r="O55" s="1"/>
      <c r="P55" s="1"/>
      <c r="Q55" s="1"/>
      <c r="R55" s="1"/>
      <c r="S55" s="1"/>
      <c r="T55" s="1"/>
      <c r="U55" s="1"/>
      <c r="V55" s="1"/>
      <c r="W55" s="1"/>
      <c r="X55" s="1"/>
    </row>
    <row r="56" spans="1:24" ht="33" x14ac:dyDescent="0.25">
      <c r="A56" s="279" t="s">
        <v>84</v>
      </c>
      <c r="B56" s="182" t="s">
        <v>75</v>
      </c>
      <c r="C56" s="182" t="s">
        <v>27</v>
      </c>
      <c r="D56" s="271" t="s">
        <v>28</v>
      </c>
      <c r="E56" s="271"/>
      <c r="F56" s="271" t="s">
        <v>29</v>
      </c>
      <c r="G56" s="271"/>
      <c r="H56" s="182" t="s">
        <v>30</v>
      </c>
      <c r="I56" s="183" t="s">
        <v>31</v>
      </c>
      <c r="J56" s="1"/>
      <c r="K56" s="1"/>
      <c r="L56" s="1"/>
      <c r="M56" s="1"/>
      <c r="N56" s="1"/>
      <c r="O56" s="1"/>
      <c r="P56" s="1"/>
      <c r="Q56" s="1"/>
      <c r="R56" s="1"/>
      <c r="S56" s="1"/>
      <c r="T56" s="1"/>
      <c r="U56" s="1"/>
      <c r="V56" s="1"/>
      <c r="W56" s="1"/>
      <c r="X56" s="1"/>
    </row>
    <row r="57" spans="1:24" ht="16.5" x14ac:dyDescent="0.25">
      <c r="A57" s="279"/>
      <c r="B57" s="181">
        <v>1</v>
      </c>
      <c r="C57" s="175"/>
      <c r="D57" s="272"/>
      <c r="E57" s="272"/>
      <c r="F57" s="272"/>
      <c r="G57" s="272"/>
      <c r="H57" s="175"/>
      <c r="I57" s="184"/>
      <c r="J57" s="1"/>
      <c r="K57" s="1"/>
      <c r="L57" s="1"/>
      <c r="M57" s="1"/>
      <c r="N57" s="1"/>
      <c r="O57" s="1"/>
      <c r="P57" s="1"/>
      <c r="Q57" s="1"/>
      <c r="R57" s="1"/>
      <c r="S57" s="1"/>
      <c r="T57" s="1"/>
      <c r="U57" s="1"/>
      <c r="V57" s="1"/>
      <c r="W57" s="1"/>
      <c r="X57" s="1"/>
    </row>
    <row r="58" spans="1:24" ht="33" x14ac:dyDescent="0.25">
      <c r="A58" s="279" t="s">
        <v>85</v>
      </c>
      <c r="B58" s="182" t="s">
        <v>75</v>
      </c>
      <c r="C58" s="182" t="s">
        <v>27</v>
      </c>
      <c r="D58" s="271" t="s">
        <v>28</v>
      </c>
      <c r="E58" s="271"/>
      <c r="F58" s="271" t="s">
        <v>29</v>
      </c>
      <c r="G58" s="271"/>
      <c r="H58" s="182" t="s">
        <v>30</v>
      </c>
      <c r="I58" s="183" t="s">
        <v>31</v>
      </c>
      <c r="J58" s="1"/>
      <c r="K58" s="1"/>
      <c r="L58" s="1"/>
      <c r="M58" s="1"/>
      <c r="N58" s="1"/>
      <c r="O58" s="1"/>
      <c r="P58" s="1"/>
      <c r="Q58" s="1"/>
      <c r="R58" s="1"/>
      <c r="S58" s="1"/>
      <c r="T58" s="1"/>
      <c r="U58" s="1"/>
      <c r="V58" s="1"/>
      <c r="W58" s="1"/>
      <c r="X58" s="1"/>
    </row>
    <row r="59" spans="1:24" ht="16.5" x14ac:dyDescent="0.25">
      <c r="A59" s="279"/>
      <c r="B59" s="181">
        <v>1</v>
      </c>
      <c r="C59" s="175"/>
      <c r="D59" s="272"/>
      <c r="E59" s="272"/>
      <c r="F59" s="272"/>
      <c r="G59" s="272"/>
      <c r="H59" s="175"/>
      <c r="I59" s="184"/>
      <c r="J59" s="1"/>
      <c r="K59" s="1"/>
      <c r="L59" s="1"/>
      <c r="M59" s="1"/>
      <c r="N59" s="1"/>
      <c r="O59" s="1"/>
      <c r="P59" s="1"/>
      <c r="Q59" s="1"/>
      <c r="R59" s="1"/>
      <c r="S59" s="1"/>
      <c r="T59" s="1"/>
      <c r="U59" s="1"/>
      <c r="V59" s="1"/>
      <c r="W59" s="1"/>
      <c r="X59" s="1"/>
    </row>
    <row r="60" spans="1:24" ht="33" x14ac:dyDescent="0.25">
      <c r="A60" s="279" t="s">
        <v>86</v>
      </c>
      <c r="B60" s="182" t="s">
        <v>75</v>
      </c>
      <c r="C60" s="182" t="s">
        <v>27</v>
      </c>
      <c r="D60" s="271" t="s">
        <v>28</v>
      </c>
      <c r="E60" s="271"/>
      <c r="F60" s="271" t="s">
        <v>29</v>
      </c>
      <c r="G60" s="271"/>
      <c r="H60" s="182" t="s">
        <v>30</v>
      </c>
      <c r="I60" s="183" t="s">
        <v>31</v>
      </c>
      <c r="J60" s="1"/>
      <c r="K60" s="1"/>
      <c r="L60" s="1"/>
      <c r="M60" s="1"/>
      <c r="N60" s="1"/>
      <c r="O60" s="1"/>
      <c r="P60" s="1"/>
      <c r="Q60" s="1"/>
      <c r="R60" s="1"/>
      <c r="S60" s="1"/>
      <c r="T60" s="1"/>
      <c r="U60" s="1"/>
      <c r="V60" s="1"/>
      <c r="W60" s="1"/>
      <c r="X60" s="1"/>
    </row>
    <row r="61" spans="1:24" ht="17.25" thickBot="1" x14ac:dyDescent="0.3">
      <c r="A61" s="280"/>
      <c r="B61" s="185">
        <v>1</v>
      </c>
      <c r="C61" s="186"/>
      <c r="D61" s="273"/>
      <c r="E61" s="273"/>
      <c r="F61" s="273"/>
      <c r="G61" s="273"/>
      <c r="H61" s="186"/>
      <c r="I61" s="187"/>
      <c r="J61" s="1"/>
      <c r="K61" s="1"/>
      <c r="L61" s="1"/>
      <c r="M61" s="1"/>
      <c r="N61" s="1"/>
      <c r="O61" s="1"/>
      <c r="P61" s="1"/>
      <c r="Q61" s="1"/>
      <c r="R61" s="1"/>
      <c r="S61" s="1"/>
      <c r="T61" s="1"/>
      <c r="U61" s="1"/>
      <c r="V61" s="1"/>
      <c r="W61" s="1"/>
      <c r="X61" s="1"/>
    </row>
    <row r="62" spans="1:24" x14ac:dyDescent="0.25">
      <c r="A62" s="1"/>
      <c r="B62" s="120"/>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389" t="s">
        <v>17</v>
      </c>
      <c r="B65" s="390"/>
      <c r="C65" s="390"/>
      <c r="D65" s="390"/>
      <c r="E65" s="390"/>
      <c r="F65" s="390"/>
      <c r="G65" s="391"/>
      <c r="H65" s="220"/>
      <c r="I65" s="220"/>
      <c r="J65" s="1"/>
      <c r="K65" s="1"/>
      <c r="L65" s="1"/>
      <c r="M65" s="1"/>
      <c r="N65" s="1"/>
      <c r="O65" s="1"/>
      <c r="P65" s="1"/>
      <c r="Q65" s="1"/>
      <c r="R65" s="1"/>
      <c r="S65" s="1"/>
      <c r="T65" s="1"/>
      <c r="U65" s="1"/>
      <c r="V65" s="1"/>
      <c r="W65" s="1"/>
      <c r="X65" s="1"/>
    </row>
    <row r="66" spans="1:24" ht="128.1" customHeight="1" x14ac:dyDescent="0.25">
      <c r="A66" s="30" t="s">
        <v>18</v>
      </c>
      <c r="B66" s="274" t="s">
        <v>180</v>
      </c>
      <c r="C66" s="275"/>
      <c r="D66" s="274" t="s">
        <v>173</v>
      </c>
      <c r="E66" s="275"/>
      <c r="F66" s="385" t="s">
        <v>175</v>
      </c>
      <c r="G66" s="386"/>
      <c r="H66" s="1"/>
      <c r="I66" s="1"/>
      <c r="J66" s="1"/>
      <c r="K66" s="1"/>
      <c r="L66" s="1"/>
      <c r="M66" s="1"/>
      <c r="N66" s="1"/>
      <c r="O66" s="1"/>
      <c r="P66" s="1"/>
      <c r="Q66" s="1"/>
      <c r="R66" s="1"/>
      <c r="S66" s="1"/>
      <c r="T66" s="1"/>
      <c r="U66" s="1"/>
      <c r="V66" s="1"/>
    </row>
    <row r="67" spans="1:24" ht="54.95" customHeight="1" x14ac:dyDescent="0.25">
      <c r="A67" s="30" t="s">
        <v>87</v>
      </c>
      <c r="B67" s="387">
        <v>0.1</v>
      </c>
      <c r="C67" s="387"/>
      <c r="D67" s="387">
        <v>0.1</v>
      </c>
      <c r="E67" s="387"/>
      <c r="F67" s="387">
        <v>0.1</v>
      </c>
      <c r="G67" s="388"/>
      <c r="H67" s="1"/>
      <c r="I67" s="1"/>
      <c r="J67" s="1"/>
      <c r="K67" s="1"/>
      <c r="L67" s="1"/>
      <c r="M67" s="1"/>
      <c r="N67" s="1"/>
      <c r="O67" s="1"/>
      <c r="P67" s="1"/>
      <c r="Q67" s="1"/>
      <c r="R67" s="1"/>
      <c r="S67" s="1"/>
      <c r="T67" s="1"/>
      <c r="U67" s="1"/>
      <c r="V67" s="1"/>
    </row>
    <row r="68" spans="1:24" ht="16.5" x14ac:dyDescent="0.25">
      <c r="A68" s="349"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350"/>
      <c r="B69" s="174">
        <v>8.3299999999999999E-2</v>
      </c>
      <c r="C69" s="174">
        <v>8.3299999999999999E-2</v>
      </c>
      <c r="D69" s="32">
        <v>0</v>
      </c>
      <c r="E69" s="32">
        <v>0</v>
      </c>
      <c r="F69" s="36">
        <v>0.02</v>
      </c>
      <c r="G69" s="32">
        <v>0.02</v>
      </c>
      <c r="H69" s="1"/>
      <c r="I69" s="1"/>
      <c r="J69" s="1"/>
      <c r="K69" s="1"/>
      <c r="L69" s="1"/>
      <c r="M69" s="1"/>
      <c r="N69" s="1"/>
      <c r="O69" s="1"/>
      <c r="P69" s="1"/>
      <c r="Q69" s="1"/>
      <c r="R69" s="1"/>
      <c r="S69" s="1"/>
      <c r="T69" s="1"/>
      <c r="U69" s="1"/>
      <c r="V69" s="1"/>
    </row>
    <row r="70" spans="1:24" ht="165.95" customHeight="1" x14ac:dyDescent="0.25">
      <c r="A70" s="30" t="s">
        <v>88</v>
      </c>
      <c r="B70" s="277" t="s">
        <v>210</v>
      </c>
      <c r="C70" s="399"/>
      <c r="D70" s="398" t="s">
        <v>203</v>
      </c>
      <c r="E70" s="281"/>
      <c r="F70" s="281" t="s">
        <v>189</v>
      </c>
      <c r="G70" s="281"/>
      <c r="H70" s="1"/>
      <c r="I70" s="1"/>
      <c r="J70" s="1"/>
      <c r="K70" s="1"/>
      <c r="L70" s="1"/>
      <c r="M70" s="1"/>
      <c r="N70" s="1"/>
      <c r="O70" s="1"/>
      <c r="P70" s="1"/>
      <c r="Q70" s="1"/>
      <c r="R70" s="1"/>
      <c r="S70" s="1"/>
      <c r="T70" s="1"/>
      <c r="U70" s="1"/>
      <c r="V70" s="1"/>
    </row>
    <row r="71" spans="1:24" ht="140.1" customHeight="1" x14ac:dyDescent="0.25">
      <c r="A71" s="30" t="s">
        <v>89</v>
      </c>
      <c r="B71" s="395" t="s">
        <v>201</v>
      </c>
      <c r="C71" s="396"/>
      <c r="D71" s="396"/>
      <c r="E71" s="396"/>
      <c r="F71" s="395" t="s">
        <v>202</v>
      </c>
      <c r="G71" s="397"/>
      <c r="H71" s="1"/>
      <c r="I71" s="1"/>
      <c r="J71" s="1"/>
      <c r="K71" s="1"/>
      <c r="L71" s="1"/>
      <c r="M71" s="1"/>
      <c r="N71" s="1"/>
      <c r="O71" s="1"/>
      <c r="P71" s="1"/>
      <c r="Q71" s="1"/>
      <c r="R71" s="1"/>
      <c r="S71" s="1"/>
      <c r="T71" s="1"/>
      <c r="U71" s="1"/>
      <c r="V71" s="1"/>
    </row>
    <row r="72" spans="1:24" ht="16.5" x14ac:dyDescent="0.25">
      <c r="A72" s="349"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350"/>
      <c r="B73" s="174">
        <v>8.3299999999999999E-2</v>
      </c>
      <c r="C73" s="174">
        <v>8.3299999999999999E-2</v>
      </c>
      <c r="D73" s="32">
        <v>0.05</v>
      </c>
      <c r="E73" s="32">
        <v>0.05</v>
      </c>
      <c r="F73" s="36">
        <v>0.05</v>
      </c>
      <c r="G73" s="33">
        <v>0.05</v>
      </c>
      <c r="H73" s="1"/>
      <c r="I73" s="1"/>
      <c r="J73" s="1"/>
      <c r="K73" s="1"/>
      <c r="L73" s="1"/>
      <c r="M73" s="1"/>
      <c r="N73" s="1"/>
      <c r="O73" s="1"/>
      <c r="P73" s="1"/>
      <c r="Q73" s="1"/>
      <c r="R73" s="1"/>
      <c r="S73" s="1"/>
      <c r="T73" s="1"/>
      <c r="U73" s="1"/>
      <c r="V73" s="1"/>
    </row>
    <row r="74" spans="1:24" ht="219" customHeight="1" x14ac:dyDescent="0.25">
      <c r="A74" s="30" t="s">
        <v>88</v>
      </c>
      <c r="B74" s="295" t="s">
        <v>219</v>
      </c>
      <c r="C74" s="295"/>
      <c r="D74" s="392" t="s">
        <v>220</v>
      </c>
      <c r="E74" s="392"/>
      <c r="F74" s="393" t="s">
        <v>221</v>
      </c>
      <c r="G74" s="394"/>
      <c r="H74" s="1"/>
      <c r="I74" s="1"/>
      <c r="J74" s="1"/>
      <c r="K74" s="1"/>
      <c r="L74" s="1"/>
      <c r="M74" s="1"/>
      <c r="N74" s="1"/>
      <c r="O74" s="1"/>
      <c r="P74" s="1"/>
      <c r="Q74" s="1"/>
      <c r="R74" s="1"/>
      <c r="S74" s="1"/>
      <c r="T74" s="1"/>
      <c r="U74" s="1"/>
      <c r="V74" s="1"/>
    </row>
    <row r="75" spans="1:24" s="232" customFormat="1" ht="93.95" customHeight="1" x14ac:dyDescent="0.25">
      <c r="A75" s="30" t="s">
        <v>89</v>
      </c>
      <c r="B75" s="395" t="s">
        <v>235</v>
      </c>
      <c r="C75" s="396"/>
      <c r="D75" s="395" t="s">
        <v>236</v>
      </c>
      <c r="E75" s="396"/>
      <c r="F75" s="395" t="s">
        <v>237</v>
      </c>
      <c r="G75" s="397"/>
      <c r="H75" s="231"/>
      <c r="I75" s="231"/>
      <c r="J75" s="231"/>
      <c r="K75" s="231"/>
      <c r="L75" s="231"/>
      <c r="M75" s="231"/>
      <c r="N75" s="231"/>
      <c r="O75" s="231"/>
      <c r="P75" s="231"/>
      <c r="Q75" s="231"/>
      <c r="R75" s="231"/>
      <c r="S75" s="231"/>
      <c r="T75" s="231"/>
      <c r="U75" s="231"/>
      <c r="V75" s="231"/>
    </row>
    <row r="76" spans="1:24" ht="16.5" x14ac:dyDescent="0.25">
      <c r="A76" s="349"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350"/>
      <c r="B77" s="174">
        <v>8.3299999999999999E-2</v>
      </c>
      <c r="C77" s="174">
        <v>8.3299999999999999E-2</v>
      </c>
      <c r="D77" s="155">
        <v>9.5000000000000001E-2</v>
      </c>
      <c r="E77" s="155">
        <v>9.5000000000000001E-2</v>
      </c>
      <c r="F77" s="36">
        <v>0.08</v>
      </c>
      <c r="G77" s="33">
        <v>0.08</v>
      </c>
      <c r="H77" s="1"/>
      <c r="I77" s="1"/>
      <c r="J77" s="1"/>
      <c r="K77" s="1"/>
      <c r="L77" s="1"/>
      <c r="M77" s="1"/>
      <c r="N77" s="1"/>
      <c r="O77" s="1"/>
      <c r="P77" s="1"/>
      <c r="Q77" s="1"/>
      <c r="R77" s="1"/>
      <c r="S77" s="1"/>
      <c r="T77" s="1"/>
      <c r="U77" s="1"/>
      <c r="V77" s="1"/>
    </row>
    <row r="78" spans="1:24" ht="393.95" customHeight="1" x14ac:dyDescent="0.25">
      <c r="A78" s="30" t="s">
        <v>88</v>
      </c>
      <c r="B78" s="401" t="s">
        <v>270</v>
      </c>
      <c r="C78" s="401"/>
      <c r="D78" s="401" t="s">
        <v>271</v>
      </c>
      <c r="E78" s="401"/>
      <c r="F78" s="402" t="s">
        <v>272</v>
      </c>
      <c r="G78" s="402"/>
      <c r="H78" s="1"/>
      <c r="I78" s="1"/>
      <c r="J78" s="1"/>
      <c r="K78" s="1"/>
      <c r="L78" s="1"/>
      <c r="M78" s="1"/>
      <c r="N78" s="1"/>
      <c r="O78" s="1"/>
      <c r="P78" s="1"/>
      <c r="Q78" s="1"/>
      <c r="R78" s="1"/>
      <c r="S78" s="1"/>
      <c r="T78" s="1"/>
      <c r="U78" s="1"/>
      <c r="V78" s="1"/>
    </row>
    <row r="79" spans="1:24" s="232" customFormat="1" ht="141" customHeight="1" x14ac:dyDescent="0.25">
      <c r="A79" s="30" t="s">
        <v>89</v>
      </c>
      <c r="B79" s="395" t="s">
        <v>257</v>
      </c>
      <c r="C79" s="396"/>
      <c r="D79" s="395" t="s">
        <v>258</v>
      </c>
      <c r="E79" s="396"/>
      <c r="F79" s="395" t="s">
        <v>259</v>
      </c>
      <c r="G79" s="397"/>
      <c r="H79" s="231"/>
      <c r="I79" s="231"/>
      <c r="J79" s="231"/>
      <c r="K79" s="231"/>
      <c r="L79" s="231"/>
      <c r="M79" s="231"/>
      <c r="N79" s="231"/>
      <c r="O79" s="231"/>
      <c r="P79" s="231"/>
      <c r="Q79" s="231"/>
      <c r="R79" s="231"/>
      <c r="S79" s="231"/>
      <c r="T79" s="231"/>
      <c r="U79" s="231"/>
      <c r="V79" s="231"/>
    </row>
    <row r="80" spans="1:24" ht="16.5" x14ac:dyDescent="0.25">
      <c r="A80" s="349"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350"/>
      <c r="B81" s="174">
        <v>8.3299999999999999E-2</v>
      </c>
      <c r="C81" s="174">
        <v>8.3299999999999999E-2</v>
      </c>
      <c r="D81" s="155">
        <v>9.5000000000000001E-2</v>
      </c>
      <c r="E81" s="155">
        <v>9.5000000000000001E-2</v>
      </c>
      <c r="F81" s="36">
        <v>0.1</v>
      </c>
      <c r="G81" s="36">
        <v>0.1</v>
      </c>
      <c r="H81" s="1"/>
      <c r="I81" s="1"/>
      <c r="J81" s="1"/>
      <c r="K81" s="1"/>
      <c r="L81" s="1"/>
      <c r="M81" s="1"/>
      <c r="N81" s="1"/>
      <c r="O81" s="1"/>
      <c r="P81" s="1"/>
      <c r="Q81" s="1"/>
      <c r="R81" s="1"/>
      <c r="S81" s="1"/>
      <c r="T81" s="1"/>
      <c r="U81" s="1"/>
      <c r="V81" s="1"/>
    </row>
    <row r="82" spans="1:22" ht="309" customHeight="1" x14ac:dyDescent="0.25">
      <c r="A82" s="30" t="s">
        <v>88</v>
      </c>
      <c r="B82" s="400" t="s">
        <v>291</v>
      </c>
      <c r="C82" s="400"/>
      <c r="D82" s="400" t="s">
        <v>315</v>
      </c>
      <c r="E82" s="400"/>
      <c r="F82" s="281" t="s">
        <v>290</v>
      </c>
      <c r="G82" s="281"/>
      <c r="H82" s="1"/>
      <c r="I82" s="1"/>
      <c r="J82" s="1"/>
      <c r="K82" s="1"/>
      <c r="L82" s="1"/>
      <c r="M82" s="1"/>
      <c r="N82" s="1"/>
      <c r="O82" s="1"/>
      <c r="P82" s="1"/>
      <c r="Q82" s="1"/>
      <c r="R82" s="1"/>
      <c r="S82" s="1"/>
      <c r="T82" s="1"/>
      <c r="U82" s="1"/>
      <c r="V82" s="1"/>
    </row>
    <row r="83" spans="1:22" s="232" customFormat="1" ht="78.95" customHeight="1" x14ac:dyDescent="0.25">
      <c r="A83" s="30" t="s">
        <v>89</v>
      </c>
      <c r="B83" s="395" t="s">
        <v>307</v>
      </c>
      <c r="C83" s="396"/>
      <c r="D83" s="395" t="s">
        <v>308</v>
      </c>
      <c r="E83" s="396"/>
      <c r="F83" s="395" t="s">
        <v>309</v>
      </c>
      <c r="G83" s="397"/>
      <c r="H83" s="231"/>
      <c r="I83" s="231"/>
      <c r="J83" s="231"/>
      <c r="K83" s="231"/>
      <c r="L83" s="231"/>
      <c r="M83" s="231"/>
      <c r="N83" s="231"/>
      <c r="O83" s="231"/>
      <c r="P83" s="231"/>
      <c r="Q83" s="231"/>
      <c r="R83" s="231"/>
      <c r="S83" s="231"/>
      <c r="T83" s="231"/>
      <c r="U83" s="231"/>
      <c r="V83" s="231"/>
    </row>
    <row r="84" spans="1:22" ht="16.5" x14ac:dyDescent="0.25">
      <c r="A84" s="349"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350"/>
      <c r="B85" s="174">
        <v>8.3299999999999999E-2</v>
      </c>
      <c r="C85" s="32"/>
      <c r="D85" s="155">
        <v>9.5000000000000001E-2</v>
      </c>
      <c r="E85" s="32"/>
      <c r="F85" s="36">
        <v>0.1</v>
      </c>
      <c r="G85" s="33"/>
      <c r="H85" s="1"/>
      <c r="I85" s="1"/>
      <c r="J85" s="1"/>
      <c r="K85" s="1"/>
      <c r="L85" s="1"/>
      <c r="M85" s="1"/>
      <c r="N85" s="1"/>
      <c r="O85" s="1"/>
      <c r="P85" s="1"/>
      <c r="Q85" s="1"/>
      <c r="R85" s="1"/>
      <c r="S85" s="1"/>
      <c r="T85" s="1"/>
      <c r="U85" s="1"/>
      <c r="V85" s="1"/>
    </row>
    <row r="86" spans="1:22" ht="33" x14ac:dyDescent="0.25">
      <c r="A86" s="30" t="s">
        <v>88</v>
      </c>
      <c r="B86" s="272"/>
      <c r="C86" s="272"/>
      <c r="D86" s="272"/>
      <c r="E86" s="272"/>
      <c r="F86" s="272"/>
      <c r="G86" s="272"/>
      <c r="H86" s="1"/>
      <c r="I86" s="1"/>
      <c r="J86" s="1"/>
      <c r="K86" s="1"/>
      <c r="L86" s="1"/>
      <c r="M86" s="1"/>
      <c r="N86" s="1"/>
      <c r="O86" s="1"/>
      <c r="P86" s="1"/>
      <c r="Q86" s="1"/>
      <c r="R86" s="1"/>
      <c r="S86" s="1"/>
      <c r="T86" s="1"/>
      <c r="U86" s="1"/>
      <c r="V86" s="1"/>
    </row>
    <row r="87" spans="1:22" ht="16.5" x14ac:dyDescent="0.25">
      <c r="A87" s="30" t="s">
        <v>89</v>
      </c>
      <c r="B87" s="272"/>
      <c r="C87" s="272"/>
      <c r="D87" s="272"/>
      <c r="E87" s="272"/>
      <c r="F87" s="272"/>
      <c r="G87" s="272"/>
      <c r="H87" s="1"/>
      <c r="I87" s="1"/>
      <c r="J87" s="1"/>
      <c r="K87" s="1"/>
      <c r="L87" s="1"/>
      <c r="M87" s="1"/>
      <c r="N87" s="1"/>
      <c r="O87" s="1"/>
      <c r="P87" s="1"/>
      <c r="Q87" s="1"/>
      <c r="R87" s="1"/>
      <c r="S87" s="1"/>
      <c r="T87" s="1"/>
      <c r="U87" s="1"/>
      <c r="V87" s="1"/>
    </row>
    <row r="88" spans="1:22" ht="16.5" x14ac:dyDescent="0.25">
      <c r="A88" s="349"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350"/>
      <c r="B89" s="174">
        <v>8.3299999999999999E-2</v>
      </c>
      <c r="C89" s="34"/>
      <c r="D89" s="155">
        <v>9.5000000000000001E-2</v>
      </c>
      <c r="E89" s="32"/>
      <c r="F89" s="36">
        <v>0.1</v>
      </c>
      <c r="G89" s="33"/>
      <c r="H89" s="1"/>
      <c r="I89" s="1"/>
      <c r="J89" s="1"/>
      <c r="K89" s="1"/>
      <c r="L89" s="1"/>
      <c r="M89" s="1"/>
      <c r="N89" s="1"/>
      <c r="O89" s="1"/>
      <c r="P89" s="1"/>
      <c r="Q89" s="1"/>
      <c r="R89" s="1"/>
      <c r="S89" s="1"/>
      <c r="T89" s="1"/>
      <c r="U89" s="1"/>
      <c r="V89" s="1"/>
    </row>
    <row r="90" spans="1:22" ht="33" x14ac:dyDescent="0.25">
      <c r="A90" s="30" t="s">
        <v>88</v>
      </c>
      <c r="B90" s="257"/>
      <c r="C90" s="257"/>
      <c r="D90" s="257"/>
      <c r="E90" s="257"/>
      <c r="F90" s="257"/>
      <c r="G90" s="257"/>
      <c r="H90" s="1"/>
      <c r="I90" s="1"/>
      <c r="J90" s="1"/>
      <c r="K90" s="1"/>
      <c r="L90" s="1"/>
      <c r="M90" s="1"/>
      <c r="N90" s="1"/>
      <c r="O90" s="1"/>
      <c r="P90" s="1"/>
      <c r="Q90" s="1"/>
      <c r="R90" s="1"/>
      <c r="S90" s="1"/>
      <c r="T90" s="1"/>
      <c r="U90" s="1"/>
      <c r="V90" s="1"/>
    </row>
    <row r="91" spans="1:22" ht="16.5" x14ac:dyDescent="0.25">
      <c r="A91" s="30" t="s">
        <v>89</v>
      </c>
      <c r="B91" s="272"/>
      <c r="C91" s="272"/>
      <c r="D91" s="272"/>
      <c r="E91" s="272"/>
      <c r="F91" s="272"/>
      <c r="G91" s="272"/>
      <c r="H91" s="1"/>
      <c r="I91" s="1"/>
      <c r="J91" s="1"/>
      <c r="K91" s="1"/>
      <c r="L91" s="1"/>
      <c r="M91" s="1"/>
      <c r="N91" s="1"/>
      <c r="O91" s="1"/>
      <c r="P91" s="1"/>
      <c r="Q91" s="1"/>
      <c r="R91" s="1"/>
      <c r="S91" s="1"/>
      <c r="T91" s="1"/>
      <c r="U91" s="1"/>
      <c r="V91" s="1"/>
    </row>
    <row r="92" spans="1:22" ht="16.5" x14ac:dyDescent="0.25">
      <c r="A92" s="349"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350"/>
      <c r="B93" s="174">
        <v>8.3299999999999999E-2</v>
      </c>
      <c r="C93" s="34"/>
      <c r="D93" s="155">
        <v>9.5000000000000001E-2</v>
      </c>
      <c r="E93" s="32"/>
      <c r="F93" s="36">
        <v>0.1</v>
      </c>
      <c r="G93" s="33"/>
      <c r="H93" s="1"/>
      <c r="I93" s="1"/>
      <c r="J93" s="1"/>
      <c r="K93" s="1"/>
      <c r="L93" s="1"/>
      <c r="M93" s="1"/>
      <c r="N93" s="1"/>
      <c r="O93" s="1"/>
      <c r="P93" s="1"/>
      <c r="Q93" s="1"/>
      <c r="R93" s="1"/>
      <c r="S93" s="1"/>
      <c r="T93" s="1"/>
      <c r="U93" s="1"/>
      <c r="V93" s="1"/>
    </row>
    <row r="94" spans="1:22" ht="33" x14ac:dyDescent="0.25">
      <c r="A94" s="30" t="s">
        <v>88</v>
      </c>
      <c r="B94" s="257"/>
      <c r="C94" s="257"/>
      <c r="D94" s="257"/>
      <c r="E94" s="257"/>
      <c r="F94" s="257"/>
      <c r="G94" s="257"/>
      <c r="H94" s="1"/>
      <c r="I94" s="1"/>
      <c r="J94" s="1"/>
      <c r="K94" s="1"/>
      <c r="L94" s="1"/>
      <c r="M94" s="1"/>
      <c r="N94" s="1"/>
      <c r="O94" s="1"/>
      <c r="P94" s="1"/>
      <c r="Q94" s="1"/>
      <c r="R94" s="1"/>
      <c r="S94" s="1"/>
      <c r="T94" s="1"/>
      <c r="U94" s="1"/>
      <c r="V94" s="1"/>
    </row>
    <row r="95" spans="1:22" ht="16.5" x14ac:dyDescent="0.25">
      <c r="A95" s="30" t="s">
        <v>89</v>
      </c>
      <c r="B95" s="272"/>
      <c r="C95" s="272"/>
      <c r="D95" s="272"/>
      <c r="E95" s="272"/>
      <c r="F95" s="272"/>
      <c r="G95" s="272"/>
      <c r="H95" s="1"/>
      <c r="I95" s="1"/>
      <c r="J95" s="1"/>
      <c r="K95" s="1"/>
      <c r="L95" s="1"/>
      <c r="M95" s="1"/>
      <c r="N95" s="1"/>
      <c r="O95" s="1"/>
      <c r="P95" s="1"/>
      <c r="Q95" s="1"/>
      <c r="R95" s="1"/>
      <c r="S95" s="1"/>
      <c r="T95" s="1"/>
      <c r="U95" s="1"/>
      <c r="V95" s="1"/>
    </row>
    <row r="96" spans="1:22" ht="16.5" x14ac:dyDescent="0.25">
      <c r="A96" s="349"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350"/>
      <c r="B97" s="174">
        <v>8.3299999999999999E-2</v>
      </c>
      <c r="C97" s="34"/>
      <c r="D97" s="155">
        <v>9.5000000000000001E-2</v>
      </c>
      <c r="E97" s="32"/>
      <c r="F97" s="36">
        <v>0.1</v>
      </c>
      <c r="G97" s="33"/>
      <c r="H97" s="1"/>
      <c r="I97" s="1"/>
      <c r="J97" s="1"/>
      <c r="K97" s="1"/>
      <c r="L97" s="1"/>
      <c r="M97" s="1"/>
      <c r="N97" s="1"/>
      <c r="O97" s="1"/>
      <c r="P97" s="1"/>
      <c r="Q97" s="1"/>
      <c r="R97" s="1"/>
      <c r="S97" s="1"/>
      <c r="T97" s="1"/>
      <c r="U97" s="1"/>
      <c r="V97" s="1"/>
    </row>
    <row r="98" spans="1:22" ht="33" x14ac:dyDescent="0.25">
      <c r="A98" s="30" t="s">
        <v>88</v>
      </c>
      <c r="B98" s="257"/>
      <c r="C98" s="257"/>
      <c r="D98" s="257"/>
      <c r="E98" s="257"/>
      <c r="F98" s="257"/>
      <c r="G98" s="257"/>
      <c r="H98" s="1"/>
      <c r="I98" s="1"/>
      <c r="J98" s="1"/>
      <c r="K98" s="1"/>
      <c r="L98" s="1"/>
      <c r="M98" s="1"/>
      <c r="N98" s="1"/>
      <c r="O98" s="1"/>
      <c r="P98" s="1"/>
      <c r="Q98" s="1"/>
      <c r="R98" s="1"/>
      <c r="S98" s="1"/>
      <c r="T98" s="1"/>
      <c r="U98" s="1"/>
      <c r="V98" s="1"/>
    </row>
    <row r="99" spans="1:22" ht="16.5" x14ac:dyDescent="0.25">
      <c r="A99" s="30" t="s">
        <v>89</v>
      </c>
      <c r="B99" s="272"/>
      <c r="C99" s="272"/>
      <c r="D99" s="272"/>
      <c r="E99" s="272"/>
      <c r="F99" s="272"/>
      <c r="G99" s="272"/>
      <c r="H99" s="1"/>
      <c r="I99" s="1"/>
      <c r="J99" s="1"/>
      <c r="K99" s="1"/>
      <c r="L99" s="1"/>
      <c r="M99" s="1"/>
      <c r="N99" s="1"/>
      <c r="O99" s="1"/>
      <c r="P99" s="1"/>
      <c r="Q99" s="1"/>
      <c r="R99" s="1"/>
      <c r="S99" s="1"/>
      <c r="T99" s="1"/>
      <c r="U99" s="1"/>
      <c r="V99" s="1"/>
    </row>
    <row r="100" spans="1:22" ht="16.5" x14ac:dyDescent="0.25">
      <c r="A100" s="349"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350"/>
      <c r="B101" s="174">
        <v>8.3299999999999999E-2</v>
      </c>
      <c r="C101" s="34"/>
      <c r="D101" s="155">
        <v>9.5000000000000001E-2</v>
      </c>
      <c r="E101" s="32"/>
      <c r="F101" s="36">
        <v>0.1</v>
      </c>
      <c r="G101" s="33"/>
      <c r="H101" s="1"/>
      <c r="I101" s="1"/>
      <c r="J101" s="1"/>
      <c r="K101" s="1"/>
      <c r="L101" s="1"/>
      <c r="M101" s="1"/>
      <c r="N101" s="1"/>
      <c r="O101" s="1"/>
      <c r="P101" s="1"/>
      <c r="Q101" s="1"/>
      <c r="R101" s="1"/>
      <c r="S101" s="1"/>
      <c r="T101" s="1"/>
      <c r="U101" s="1"/>
      <c r="V101" s="1"/>
    </row>
    <row r="102" spans="1:22" ht="33" x14ac:dyDescent="0.25">
      <c r="A102" s="30" t="s">
        <v>88</v>
      </c>
      <c r="B102" s="257"/>
      <c r="C102" s="257"/>
      <c r="D102" s="257"/>
      <c r="E102" s="257"/>
      <c r="F102" s="257"/>
      <c r="G102" s="257"/>
      <c r="H102" s="1"/>
      <c r="I102" s="1"/>
      <c r="J102" s="1"/>
      <c r="K102" s="1"/>
      <c r="L102" s="1"/>
      <c r="M102" s="1"/>
      <c r="N102" s="1"/>
      <c r="O102" s="1"/>
      <c r="P102" s="1"/>
      <c r="Q102" s="1"/>
      <c r="R102" s="1"/>
      <c r="S102" s="1"/>
      <c r="T102" s="1"/>
      <c r="U102" s="1"/>
      <c r="V102" s="1"/>
    </row>
    <row r="103" spans="1:22" ht="16.5" x14ac:dyDescent="0.25">
      <c r="A103" s="30" t="s">
        <v>89</v>
      </c>
      <c r="B103" s="272"/>
      <c r="C103" s="272"/>
      <c r="D103" s="272"/>
      <c r="E103" s="272"/>
      <c r="F103" s="272"/>
      <c r="G103" s="272"/>
      <c r="H103" s="1"/>
      <c r="I103" s="1"/>
      <c r="J103" s="1"/>
      <c r="K103" s="1"/>
      <c r="L103" s="1"/>
      <c r="M103" s="1"/>
      <c r="N103" s="1"/>
      <c r="O103" s="1"/>
      <c r="P103" s="1"/>
      <c r="Q103" s="1"/>
      <c r="R103" s="1"/>
      <c r="S103" s="1"/>
      <c r="T103" s="1"/>
      <c r="U103" s="1"/>
      <c r="V103" s="1"/>
    </row>
    <row r="104" spans="1:22" ht="16.5" x14ac:dyDescent="0.25">
      <c r="A104" s="349"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350"/>
      <c r="B105" s="174">
        <v>8.3299999999999999E-2</v>
      </c>
      <c r="C105" s="34"/>
      <c r="D105" s="155">
        <v>9.5000000000000001E-2</v>
      </c>
      <c r="E105" s="32"/>
      <c r="F105" s="36">
        <v>0.1</v>
      </c>
      <c r="G105" s="33"/>
      <c r="H105" s="1"/>
      <c r="I105" s="1"/>
      <c r="J105" s="1"/>
      <c r="K105" s="1"/>
      <c r="L105" s="1"/>
      <c r="M105" s="1"/>
      <c r="N105" s="1"/>
      <c r="O105" s="1"/>
      <c r="P105" s="1"/>
      <c r="Q105" s="1"/>
      <c r="R105" s="1"/>
      <c r="S105" s="1"/>
      <c r="T105" s="1"/>
      <c r="U105" s="1"/>
      <c r="V105" s="1"/>
    </row>
    <row r="106" spans="1:22" ht="33" x14ac:dyDescent="0.25">
      <c r="A106" s="30" t="s">
        <v>88</v>
      </c>
      <c r="B106" s="257"/>
      <c r="C106" s="257"/>
      <c r="D106" s="257"/>
      <c r="E106" s="257"/>
      <c r="F106" s="257"/>
      <c r="G106" s="257"/>
      <c r="H106" s="1"/>
      <c r="I106" s="1"/>
      <c r="J106" s="1"/>
      <c r="K106" s="1"/>
      <c r="L106" s="1"/>
      <c r="M106" s="1"/>
      <c r="N106" s="1"/>
      <c r="O106" s="1"/>
      <c r="P106" s="1"/>
      <c r="Q106" s="1"/>
      <c r="R106" s="1"/>
      <c r="S106" s="1"/>
      <c r="T106" s="1"/>
      <c r="U106" s="1"/>
      <c r="V106" s="1"/>
    </row>
    <row r="107" spans="1:22" ht="16.5" x14ac:dyDescent="0.25">
      <c r="A107" s="30" t="s">
        <v>89</v>
      </c>
      <c r="B107" s="272"/>
      <c r="C107" s="272"/>
      <c r="D107" s="272"/>
      <c r="E107" s="272"/>
      <c r="F107" s="272"/>
      <c r="G107" s="272"/>
      <c r="H107" s="1"/>
      <c r="I107" s="1"/>
      <c r="J107" s="1"/>
      <c r="K107" s="1"/>
      <c r="L107" s="1"/>
      <c r="M107" s="1"/>
      <c r="N107" s="1"/>
      <c r="O107" s="1"/>
      <c r="P107" s="1"/>
      <c r="Q107" s="1"/>
      <c r="R107" s="1"/>
      <c r="S107" s="1"/>
      <c r="T107" s="1"/>
      <c r="U107" s="1"/>
      <c r="V107" s="1"/>
    </row>
    <row r="108" spans="1:22" ht="16.5" x14ac:dyDescent="0.25">
      <c r="A108" s="349"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350"/>
      <c r="B109" s="174">
        <v>8.3299999999999999E-2</v>
      </c>
      <c r="C109" s="34"/>
      <c r="D109" s="155">
        <v>9.5000000000000001E-2</v>
      </c>
      <c r="E109" s="32"/>
      <c r="F109" s="36">
        <v>0.1</v>
      </c>
      <c r="G109" s="33"/>
      <c r="H109" s="1"/>
      <c r="I109" s="1"/>
      <c r="J109" s="1"/>
      <c r="K109" s="1"/>
      <c r="L109" s="1"/>
      <c r="M109" s="1"/>
      <c r="N109" s="1"/>
      <c r="O109" s="1"/>
      <c r="P109" s="1"/>
      <c r="Q109" s="1"/>
      <c r="R109" s="1"/>
      <c r="S109" s="1"/>
      <c r="T109" s="1"/>
      <c r="U109" s="1"/>
      <c r="V109" s="1"/>
    </row>
    <row r="110" spans="1:22" ht="33" x14ac:dyDescent="0.25">
      <c r="A110" s="30" t="s">
        <v>88</v>
      </c>
      <c r="B110" s="257"/>
      <c r="C110" s="257"/>
      <c r="D110" s="257"/>
      <c r="E110" s="257"/>
      <c r="F110" s="257"/>
      <c r="G110" s="257"/>
      <c r="H110" s="1"/>
      <c r="I110" s="1"/>
      <c r="J110" s="1"/>
      <c r="K110" s="1"/>
      <c r="L110" s="1"/>
      <c r="M110" s="1"/>
      <c r="N110" s="1"/>
      <c r="O110" s="1"/>
      <c r="P110" s="1"/>
      <c r="Q110" s="1"/>
      <c r="R110" s="1"/>
      <c r="S110" s="1"/>
      <c r="T110" s="1"/>
      <c r="U110" s="1"/>
      <c r="V110" s="1"/>
    </row>
    <row r="111" spans="1:22" ht="16.5" x14ac:dyDescent="0.25">
      <c r="A111" s="30" t="s">
        <v>89</v>
      </c>
      <c r="B111" s="272"/>
      <c r="C111" s="272"/>
      <c r="D111" s="272"/>
      <c r="E111" s="272"/>
      <c r="F111" s="272"/>
      <c r="G111" s="272"/>
      <c r="H111" s="1"/>
      <c r="I111" s="1"/>
      <c r="J111" s="1"/>
      <c r="K111" s="1"/>
      <c r="L111" s="1"/>
      <c r="M111" s="1"/>
      <c r="N111" s="1"/>
      <c r="O111" s="1"/>
      <c r="P111" s="1"/>
      <c r="Q111" s="1"/>
      <c r="R111" s="1"/>
      <c r="S111" s="1"/>
      <c r="T111" s="1"/>
      <c r="U111" s="1"/>
      <c r="V111" s="1"/>
    </row>
    <row r="112" spans="1:22" ht="16.5" x14ac:dyDescent="0.25">
      <c r="A112" s="349"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350"/>
      <c r="B113" s="174">
        <v>8.3299999999999999E-2</v>
      </c>
      <c r="C113" s="118"/>
      <c r="D113" s="155">
        <v>9.5000000000000001E-2</v>
      </c>
      <c r="E113" s="118"/>
      <c r="F113" s="159">
        <v>0.05</v>
      </c>
      <c r="G113" s="119"/>
      <c r="H113" s="1"/>
      <c r="I113" s="1"/>
      <c r="J113" s="1"/>
      <c r="K113" s="1"/>
      <c r="L113" s="1"/>
      <c r="M113" s="1"/>
      <c r="N113" s="1"/>
      <c r="O113" s="1"/>
      <c r="P113" s="1"/>
      <c r="Q113" s="1"/>
      <c r="R113" s="1"/>
      <c r="S113" s="1"/>
      <c r="T113" s="1"/>
      <c r="U113" s="1"/>
      <c r="V113" s="1"/>
    </row>
    <row r="114" spans="1:24" ht="33" x14ac:dyDescent="0.25">
      <c r="A114" s="30" t="s">
        <v>88</v>
      </c>
      <c r="B114" s="260"/>
      <c r="C114" s="260"/>
      <c r="D114" s="260"/>
      <c r="E114" s="260"/>
      <c r="F114" s="260"/>
      <c r="G114" s="260"/>
      <c r="H114" s="1"/>
      <c r="I114" s="1"/>
      <c r="J114" s="1"/>
      <c r="K114" s="1"/>
      <c r="L114" s="1"/>
      <c r="M114" s="1"/>
      <c r="N114" s="1"/>
      <c r="O114" s="1"/>
      <c r="P114" s="1"/>
      <c r="Q114" s="1"/>
      <c r="R114" s="1"/>
      <c r="S114" s="1"/>
      <c r="T114" s="1"/>
      <c r="U114" s="1"/>
      <c r="V114" s="1"/>
    </row>
    <row r="115" spans="1:24" ht="16.5" x14ac:dyDescent="0.25">
      <c r="A115" s="30" t="s">
        <v>89</v>
      </c>
      <c r="B115" s="272"/>
      <c r="C115" s="272"/>
      <c r="D115" s="272"/>
      <c r="E115" s="272"/>
      <c r="F115" s="272"/>
      <c r="G115" s="272"/>
      <c r="H115" s="1"/>
      <c r="I115" s="1"/>
      <c r="J115" s="1"/>
      <c r="K115" s="1"/>
      <c r="L115" s="1"/>
      <c r="M115" s="1"/>
      <c r="N115" s="1"/>
      <c r="O115" s="1"/>
      <c r="P115" s="1"/>
      <c r="Q115" s="1"/>
      <c r="R115" s="1"/>
      <c r="S115" s="1"/>
      <c r="T115" s="1"/>
      <c r="U115" s="1"/>
      <c r="V115" s="1"/>
    </row>
    <row r="116" spans="1:24" ht="16.5" x14ac:dyDescent="0.25">
      <c r="A116" s="31" t="s">
        <v>90</v>
      </c>
      <c r="B116" s="164">
        <f>(B69+B73+B77+B81+B85+B89+B93+B97+B101+B105+B109+B113)</f>
        <v>0.99960000000000016</v>
      </c>
      <c r="C116" s="252">
        <f>(C69+C73+C77+C81+C85+C89+C93+C97+C101+C105+C109+C113)</f>
        <v>0.3332</v>
      </c>
      <c r="D116" s="35">
        <f t="shared" ref="D116:G116" si="1">(D69+D73+D77+D81+D85+D89+D93+D97+D101+D105+D109+D113)</f>
        <v>0.99999999999999989</v>
      </c>
      <c r="E116" s="35">
        <f t="shared" si="1"/>
        <v>0.24000000000000002</v>
      </c>
      <c r="F116" s="35">
        <f t="shared" si="1"/>
        <v>0.99999999999999989</v>
      </c>
      <c r="G116" s="35">
        <f t="shared" si="1"/>
        <v>0.25</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F70:G70"/>
    <mergeCell ref="B71:C71"/>
    <mergeCell ref="D71:E71"/>
    <mergeCell ref="F71:G71"/>
    <mergeCell ref="B70:C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6F50BEF5-1AEE-8D47-BE5A-A165BD77AC51}"/>
    <hyperlink ref="F71" r:id="rId2" xr:uid="{4C83A6A0-32E8-E747-92B8-95A41AD85A26}"/>
    <hyperlink ref="B75" r:id="rId3" xr:uid="{5BE09BA3-E296-DE4F-B3DD-FA60EDA65F6C}"/>
    <hyperlink ref="D75" r:id="rId4" xr:uid="{2AF75D2C-09E5-4E41-B09B-CA12648AD320}"/>
    <hyperlink ref="F75" r:id="rId5" xr:uid="{E397B4E7-FB23-D946-920C-270603199CAC}"/>
    <hyperlink ref="B79" r:id="rId6" xr:uid="{7A2E3565-04B8-DC4E-AACF-3C535BB305FA}"/>
    <hyperlink ref="D79" r:id="rId7" xr:uid="{58874B0C-F9DF-3C4E-B707-C79F121385F0}"/>
    <hyperlink ref="F79" r:id="rId8" xr:uid="{8FCF6DCB-637F-2B42-B32E-F936AF72F5D0}"/>
    <hyperlink ref="B83" r:id="rId9" xr:uid="{1554FCD8-9485-BC4D-8417-6D2527C369A0}"/>
    <hyperlink ref="D83" r:id="rId10" xr:uid="{1D681B53-F58F-EF4B-9D8A-8858685F25A3}"/>
    <hyperlink ref="F83" r:id="rId11" xr:uid="{439EA293-DB54-D145-ADF6-9B85330EB4D0}"/>
  </hyperlinks>
  <pageMargins left="0.7" right="0.7" top="0.75" bottom="0.75" header="0.3" footer="0.3"/>
  <drawing r:id="rId12"/>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I1" zoomScale="91" zoomScaleNormal="60" workbookViewId="0">
      <selection activeCell="E24" sqref="E24:O29"/>
    </sheetView>
  </sheetViews>
  <sheetFormatPr baseColWidth="10" defaultColWidth="33.28515625" defaultRowHeight="15" x14ac:dyDescent="0.25"/>
  <cols>
    <col min="2" max="2" width="58" customWidth="1"/>
    <col min="3" max="3" width="52.42578125" customWidth="1"/>
    <col min="4" max="4" width="50" customWidth="1"/>
    <col min="5" max="5" width="48" customWidth="1"/>
    <col min="6" max="6" width="66.7109375" customWidth="1"/>
    <col min="7" max="7" width="58.28515625" customWidth="1"/>
    <col min="9" max="9" width="33.42578125" customWidth="1"/>
  </cols>
  <sheetData>
    <row r="1" spans="1:24" ht="16.5" thickBot="1" x14ac:dyDescent="0.3">
      <c r="A1" s="331"/>
      <c r="B1" s="309" t="s">
        <v>43</v>
      </c>
      <c r="C1" s="310"/>
      <c r="D1" s="310"/>
      <c r="E1" s="310"/>
      <c r="F1" s="310"/>
      <c r="G1" s="310"/>
      <c r="H1" s="310"/>
      <c r="I1" s="310"/>
      <c r="J1" s="310"/>
      <c r="K1" s="310"/>
      <c r="L1" s="311"/>
      <c r="M1" s="306" t="s">
        <v>129</v>
      </c>
      <c r="N1" s="307"/>
      <c r="O1" s="308"/>
      <c r="P1" s="64"/>
      <c r="Q1" s="64"/>
      <c r="R1" s="64"/>
      <c r="S1" s="64"/>
      <c r="T1" s="64"/>
      <c r="U1" s="64"/>
      <c r="V1" s="64"/>
      <c r="W1" s="64"/>
      <c r="X1" s="64"/>
    </row>
    <row r="2" spans="1:24" ht="16.5" thickBot="1" x14ac:dyDescent="0.3">
      <c r="A2" s="332"/>
      <c r="B2" s="312" t="s">
        <v>44</v>
      </c>
      <c r="C2" s="313"/>
      <c r="D2" s="313"/>
      <c r="E2" s="313"/>
      <c r="F2" s="313"/>
      <c r="G2" s="313"/>
      <c r="H2" s="313"/>
      <c r="I2" s="313"/>
      <c r="J2" s="313"/>
      <c r="K2" s="313"/>
      <c r="L2" s="314"/>
      <c r="M2" s="306" t="s">
        <v>130</v>
      </c>
      <c r="N2" s="307"/>
      <c r="O2" s="308"/>
      <c r="P2" s="64"/>
      <c r="Q2" s="64"/>
      <c r="R2" s="64"/>
      <c r="S2" s="64"/>
      <c r="T2" s="64"/>
      <c r="U2" s="64"/>
      <c r="V2" s="64"/>
      <c r="W2" s="64"/>
      <c r="X2" s="64"/>
    </row>
    <row r="3" spans="1:24" ht="16.5" thickBot="1" x14ac:dyDescent="0.3">
      <c r="A3" s="332"/>
      <c r="B3" s="312" t="s">
        <v>0</v>
      </c>
      <c r="C3" s="313"/>
      <c r="D3" s="313"/>
      <c r="E3" s="313"/>
      <c r="F3" s="313"/>
      <c r="G3" s="313"/>
      <c r="H3" s="313"/>
      <c r="I3" s="313"/>
      <c r="J3" s="313"/>
      <c r="K3" s="313"/>
      <c r="L3" s="314"/>
      <c r="M3" s="306" t="s">
        <v>131</v>
      </c>
      <c r="N3" s="307"/>
      <c r="O3" s="308"/>
      <c r="P3" s="64"/>
      <c r="Q3" s="64"/>
      <c r="R3" s="64"/>
      <c r="S3" s="64"/>
      <c r="T3" s="64"/>
      <c r="U3" s="64"/>
      <c r="V3" s="64"/>
      <c r="W3" s="64"/>
      <c r="X3" s="64"/>
    </row>
    <row r="4" spans="1:24" ht="16.5" thickBot="1" x14ac:dyDescent="0.3">
      <c r="A4" s="333"/>
      <c r="B4" s="315" t="s">
        <v>45</v>
      </c>
      <c r="C4" s="316"/>
      <c r="D4" s="316"/>
      <c r="E4" s="316"/>
      <c r="F4" s="316"/>
      <c r="G4" s="316"/>
      <c r="H4" s="316"/>
      <c r="I4" s="316"/>
      <c r="J4" s="316"/>
      <c r="K4" s="316"/>
      <c r="L4" s="317"/>
      <c r="M4" s="306" t="s">
        <v>132</v>
      </c>
      <c r="N4" s="307"/>
      <c r="O4" s="308"/>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5.1" customHeight="1" thickBot="1" x14ac:dyDescent="0.3">
      <c r="A6" s="38" t="s">
        <v>47</v>
      </c>
      <c r="B6" s="372" t="s">
        <v>137</v>
      </c>
      <c r="C6" s="373"/>
      <c r="D6" s="373"/>
      <c r="E6" s="373"/>
      <c r="F6" s="373"/>
      <c r="G6" s="373"/>
      <c r="H6" s="373"/>
      <c r="I6" s="373"/>
      <c r="J6" s="373"/>
      <c r="K6" s="374"/>
      <c r="L6" s="108" t="s">
        <v>48</v>
      </c>
      <c r="M6" s="346">
        <v>2024110010308</v>
      </c>
      <c r="N6" s="347"/>
      <c r="O6" s="348"/>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342" t="s">
        <v>2</v>
      </c>
      <c r="B8" s="108" t="s">
        <v>49</v>
      </c>
      <c r="C8" s="222"/>
      <c r="D8" s="108" t="s">
        <v>50</v>
      </c>
      <c r="E8" s="222"/>
      <c r="F8" s="108" t="s">
        <v>51</v>
      </c>
      <c r="G8" s="90"/>
      <c r="H8" s="108" t="s">
        <v>52</v>
      </c>
      <c r="I8" s="91" t="s">
        <v>151</v>
      </c>
      <c r="J8" s="320" t="s">
        <v>3</v>
      </c>
      <c r="K8" s="334"/>
      <c r="L8" s="107" t="s">
        <v>53</v>
      </c>
      <c r="M8" s="351"/>
      <c r="N8" s="351"/>
      <c r="O8" s="351"/>
      <c r="P8" s="64"/>
      <c r="Q8" s="64"/>
      <c r="R8" s="64"/>
      <c r="S8" s="64"/>
      <c r="T8" s="64"/>
      <c r="U8" s="64"/>
      <c r="V8" s="64"/>
      <c r="W8" s="64"/>
      <c r="X8" s="64"/>
    </row>
    <row r="9" spans="1:24" ht="18.75" thickBot="1" x14ac:dyDescent="0.3">
      <c r="A9" s="342"/>
      <c r="B9" s="109" t="s">
        <v>54</v>
      </c>
      <c r="C9" s="92"/>
      <c r="D9" s="108" t="s">
        <v>55</v>
      </c>
      <c r="E9" s="93"/>
      <c r="F9" s="108" t="s">
        <v>56</v>
      </c>
      <c r="G9" s="93"/>
      <c r="H9" s="108" t="s">
        <v>57</v>
      </c>
      <c r="I9" s="91"/>
      <c r="J9" s="320"/>
      <c r="K9" s="334"/>
      <c r="L9" s="107" t="s">
        <v>58</v>
      </c>
      <c r="M9" s="351"/>
      <c r="N9" s="351"/>
      <c r="O9" s="351"/>
      <c r="P9" s="64"/>
      <c r="Q9" s="64"/>
      <c r="R9" s="64"/>
      <c r="S9" s="64"/>
      <c r="T9" s="64"/>
      <c r="U9" s="64"/>
      <c r="V9" s="64"/>
      <c r="W9" s="64"/>
      <c r="X9" s="64"/>
    </row>
    <row r="10" spans="1:24" ht="18.75" thickBot="1" x14ac:dyDescent="0.3">
      <c r="A10" s="342"/>
      <c r="B10" s="108" t="s">
        <v>59</v>
      </c>
      <c r="C10" s="90"/>
      <c r="D10" s="108" t="s">
        <v>60</v>
      </c>
      <c r="E10" s="93"/>
      <c r="F10" s="108" t="s">
        <v>61</v>
      </c>
      <c r="G10" s="93"/>
      <c r="H10" s="108" t="s">
        <v>62</v>
      </c>
      <c r="I10" s="91"/>
      <c r="J10" s="320"/>
      <c r="K10" s="334"/>
      <c r="L10" s="107" t="s">
        <v>63</v>
      </c>
      <c r="M10" s="351" t="s">
        <v>151</v>
      </c>
      <c r="N10" s="351"/>
      <c r="O10" s="351"/>
      <c r="P10" s="64"/>
      <c r="Q10" s="64"/>
      <c r="R10" s="64"/>
      <c r="S10" s="64"/>
      <c r="T10" s="64"/>
      <c r="U10" s="64"/>
      <c r="V10" s="64"/>
      <c r="W10" s="64"/>
      <c r="X10" s="64"/>
    </row>
    <row r="11" spans="1:24" ht="15.75" thickBot="1" x14ac:dyDescent="0.3">
      <c r="A11" s="4"/>
      <c r="B11" s="5"/>
      <c r="C11" s="5"/>
      <c r="D11" s="7"/>
      <c r="E11" s="6"/>
      <c r="F11" s="6"/>
      <c r="G11" s="140"/>
      <c r="H11" s="140"/>
      <c r="I11" s="8"/>
      <c r="J11" s="8"/>
      <c r="K11" s="5"/>
      <c r="L11" s="5"/>
      <c r="M11" s="5"/>
      <c r="N11" s="5"/>
      <c r="O11" s="5"/>
      <c r="P11" s="1"/>
      <c r="Q11" s="1"/>
      <c r="R11" s="1"/>
      <c r="S11" s="1"/>
      <c r="T11" s="1"/>
      <c r="U11" s="1"/>
      <c r="V11" s="1"/>
      <c r="W11" s="1"/>
      <c r="X11" s="1"/>
    </row>
    <row r="12" spans="1:24" x14ac:dyDescent="0.25">
      <c r="A12" s="339" t="s">
        <v>64</v>
      </c>
      <c r="B12" s="359" t="s">
        <v>138</v>
      </c>
      <c r="C12" s="360"/>
      <c r="D12" s="360"/>
      <c r="E12" s="360"/>
      <c r="F12" s="360"/>
      <c r="G12" s="360"/>
      <c r="H12" s="360"/>
      <c r="I12" s="360"/>
      <c r="J12" s="360"/>
      <c r="K12" s="360"/>
      <c r="L12" s="360"/>
      <c r="M12" s="360"/>
      <c r="N12" s="360"/>
      <c r="O12" s="361"/>
      <c r="P12" s="1"/>
      <c r="Q12" s="1"/>
      <c r="R12" s="1"/>
      <c r="S12" s="1"/>
      <c r="T12" s="1"/>
      <c r="U12" s="1"/>
      <c r="V12" s="1"/>
      <c r="W12" s="1"/>
      <c r="X12" s="1"/>
    </row>
    <row r="13" spans="1:24" x14ac:dyDescent="0.25">
      <c r="A13" s="340"/>
      <c r="B13" s="362"/>
      <c r="C13" s="363"/>
      <c r="D13" s="363"/>
      <c r="E13" s="363"/>
      <c r="F13" s="363"/>
      <c r="G13" s="363"/>
      <c r="H13" s="363"/>
      <c r="I13" s="363"/>
      <c r="J13" s="363"/>
      <c r="K13" s="363"/>
      <c r="L13" s="363"/>
      <c r="M13" s="363"/>
      <c r="N13" s="363"/>
      <c r="O13" s="364"/>
      <c r="P13" s="1"/>
      <c r="Q13" s="1"/>
      <c r="R13" s="1"/>
      <c r="S13" s="1"/>
      <c r="T13" s="1"/>
      <c r="U13" s="1"/>
      <c r="V13" s="1"/>
      <c r="W13" s="1"/>
      <c r="X13" s="1"/>
    </row>
    <row r="14" spans="1:24" ht="15.75" thickBot="1" x14ac:dyDescent="0.3">
      <c r="A14" s="341"/>
      <c r="B14" s="365"/>
      <c r="C14" s="366"/>
      <c r="D14" s="366"/>
      <c r="E14" s="366"/>
      <c r="F14" s="366"/>
      <c r="G14" s="366"/>
      <c r="H14" s="366"/>
      <c r="I14" s="366"/>
      <c r="J14" s="366"/>
      <c r="K14" s="366"/>
      <c r="L14" s="366"/>
      <c r="M14" s="366"/>
      <c r="N14" s="366"/>
      <c r="O14" s="367"/>
      <c r="P14" s="1"/>
      <c r="Q14" s="1"/>
      <c r="R14" s="1"/>
      <c r="S14" s="1"/>
      <c r="T14" s="1"/>
      <c r="U14" s="1"/>
      <c r="V14" s="1"/>
      <c r="W14" s="1"/>
      <c r="X14" s="1"/>
    </row>
    <row r="15" spans="1:24" ht="15.75" thickBot="1" x14ac:dyDescent="0.3">
      <c r="A15" s="12"/>
      <c r="B15" s="160"/>
      <c r="C15" s="161"/>
      <c r="D15" s="161"/>
      <c r="E15" s="161"/>
      <c r="F15" s="161"/>
      <c r="G15" s="2"/>
      <c r="H15" s="2"/>
      <c r="I15" s="2"/>
      <c r="J15" s="2"/>
      <c r="K15" s="2"/>
      <c r="L15" s="162"/>
      <c r="M15" s="162"/>
      <c r="N15" s="162"/>
      <c r="O15" s="162"/>
      <c r="P15" s="1"/>
      <c r="Q15" s="1"/>
      <c r="R15" s="1"/>
      <c r="S15" s="1"/>
      <c r="T15" s="1"/>
      <c r="U15" s="1"/>
      <c r="V15" s="1"/>
      <c r="W15" s="1"/>
      <c r="X15" s="1"/>
    </row>
    <row r="16" spans="1:24" ht="33" customHeight="1" thickBot="1" x14ac:dyDescent="0.3">
      <c r="A16" s="38" t="s">
        <v>4</v>
      </c>
      <c r="B16" s="368" t="s">
        <v>140</v>
      </c>
      <c r="C16" s="368"/>
      <c r="D16" s="368"/>
      <c r="E16" s="368"/>
      <c r="F16" s="368"/>
      <c r="G16" s="369" t="s">
        <v>5</v>
      </c>
      <c r="H16" s="369"/>
      <c r="I16" s="368" t="s">
        <v>141</v>
      </c>
      <c r="J16" s="368"/>
      <c r="K16" s="368"/>
      <c r="L16" s="368"/>
      <c r="M16" s="368"/>
      <c r="N16" s="368"/>
      <c r="O16" s="368"/>
      <c r="P16" s="13"/>
      <c r="Q16" s="13"/>
      <c r="R16" s="13"/>
      <c r="S16" s="13"/>
      <c r="T16" s="13"/>
      <c r="U16" s="13"/>
      <c r="V16" s="13"/>
      <c r="W16" s="13"/>
      <c r="X16" s="13"/>
    </row>
    <row r="17" spans="1:24" ht="15.75" thickBot="1" x14ac:dyDescent="0.3">
      <c r="A17" s="12"/>
      <c r="B17" s="2"/>
      <c r="C17" s="161"/>
      <c r="D17" s="161"/>
      <c r="E17" s="161"/>
      <c r="F17" s="161"/>
      <c r="G17" s="244"/>
      <c r="H17" s="2"/>
      <c r="I17" s="2"/>
      <c r="J17" s="2"/>
      <c r="K17" s="2"/>
      <c r="L17" s="162"/>
      <c r="M17" s="162"/>
      <c r="N17" s="162"/>
      <c r="O17" s="162"/>
      <c r="P17" s="1"/>
      <c r="Q17" s="1"/>
      <c r="R17" s="1"/>
      <c r="S17" s="1"/>
      <c r="T17" s="1"/>
      <c r="U17" s="1"/>
      <c r="V17" s="1"/>
      <c r="W17" s="1"/>
      <c r="X17" s="1"/>
    </row>
    <row r="18" spans="1:24" ht="35.1" customHeight="1" thickBot="1" x14ac:dyDescent="0.3">
      <c r="A18" s="38" t="s">
        <v>6</v>
      </c>
      <c r="B18" s="370" t="s">
        <v>143</v>
      </c>
      <c r="C18" s="370"/>
      <c r="D18" s="370"/>
      <c r="E18" s="370"/>
      <c r="F18" s="38" t="s">
        <v>7</v>
      </c>
      <c r="G18" s="371" t="s">
        <v>144</v>
      </c>
      <c r="H18" s="371"/>
      <c r="I18" s="371"/>
      <c r="J18" s="38" t="s">
        <v>8</v>
      </c>
      <c r="K18" s="368" t="s">
        <v>145</v>
      </c>
      <c r="L18" s="368"/>
      <c r="M18" s="368"/>
      <c r="N18" s="368"/>
      <c r="O18" s="368"/>
      <c r="P18" s="1"/>
      <c r="Q18" s="1"/>
      <c r="R18" s="1"/>
      <c r="S18" s="1"/>
      <c r="T18" s="1"/>
      <c r="U18" s="1"/>
      <c r="V18" s="1"/>
      <c r="W18" s="1"/>
      <c r="X18" s="1"/>
    </row>
    <row r="19" spans="1:24" x14ac:dyDescent="0.25">
      <c r="A19" s="3"/>
      <c r="B19" s="2"/>
      <c r="C19" s="338"/>
      <c r="D19" s="338"/>
      <c r="E19" s="338"/>
      <c r="F19" s="338"/>
      <c r="G19" s="338"/>
      <c r="H19" s="338"/>
      <c r="I19" s="338"/>
      <c r="J19" s="338"/>
      <c r="K19" s="338"/>
      <c r="L19" s="338"/>
      <c r="M19" s="338"/>
      <c r="N19" s="338"/>
      <c r="O19" s="338"/>
      <c r="P19" s="1"/>
      <c r="Q19" s="1"/>
      <c r="R19" s="1"/>
      <c r="S19" s="1"/>
      <c r="T19" s="1"/>
      <c r="U19" s="1"/>
      <c r="V19" s="1"/>
      <c r="W19" s="1"/>
      <c r="X19" s="1"/>
    </row>
    <row r="20" spans="1:24" ht="15.75" thickBot="1" x14ac:dyDescent="0.3">
      <c r="A20" s="61"/>
      <c r="B20" s="62"/>
      <c r="C20" s="62"/>
      <c r="D20" s="62"/>
      <c r="E20" s="62"/>
      <c r="F20" s="62"/>
      <c r="G20" s="62"/>
      <c r="H20" s="62"/>
      <c r="I20" s="62"/>
      <c r="J20" s="62"/>
      <c r="K20" s="62"/>
      <c r="L20" s="62"/>
      <c r="M20" s="62"/>
      <c r="N20" s="62"/>
      <c r="O20" s="62"/>
      <c r="P20" s="1"/>
      <c r="Q20" s="1"/>
      <c r="R20" s="1"/>
      <c r="S20" s="1"/>
      <c r="T20" s="1"/>
      <c r="U20" s="1"/>
      <c r="V20" s="1"/>
      <c r="W20" s="1"/>
      <c r="X20" s="1"/>
    </row>
    <row r="21" spans="1:24" s="40" customFormat="1" ht="15.75" thickBot="1" x14ac:dyDescent="0.25">
      <c r="A21" s="318" t="s">
        <v>9</v>
      </c>
      <c r="B21" s="319"/>
      <c r="C21" s="319"/>
      <c r="D21" s="319"/>
      <c r="E21" s="319"/>
      <c r="F21" s="319"/>
      <c r="G21" s="319"/>
      <c r="H21" s="319"/>
      <c r="I21" s="319"/>
      <c r="J21" s="319"/>
      <c r="K21" s="319"/>
      <c r="L21" s="319"/>
      <c r="M21" s="319"/>
      <c r="N21" s="319"/>
      <c r="O21" s="320"/>
      <c r="P21" s="1"/>
      <c r="Q21" s="1"/>
      <c r="R21" s="1"/>
      <c r="S21" s="1"/>
      <c r="T21" s="1"/>
      <c r="U21" s="1"/>
      <c r="V21" s="1"/>
      <c r="W21" s="1"/>
      <c r="X21" s="1"/>
    </row>
    <row r="22" spans="1:24" s="40" customFormat="1" ht="15.75" thickBot="1" x14ac:dyDescent="0.25">
      <c r="A22" s="318" t="s">
        <v>65</v>
      </c>
      <c r="B22" s="319"/>
      <c r="C22" s="319"/>
      <c r="D22" s="319"/>
      <c r="E22" s="319"/>
      <c r="F22" s="319"/>
      <c r="G22" s="319"/>
      <c r="H22" s="319"/>
      <c r="I22" s="319"/>
      <c r="J22" s="319"/>
      <c r="K22" s="319"/>
      <c r="L22" s="319"/>
      <c r="M22" s="319"/>
      <c r="N22" s="319"/>
      <c r="O22" s="320"/>
      <c r="P22" s="1"/>
      <c r="Q22" s="1"/>
      <c r="R22" s="1"/>
      <c r="S22" s="1"/>
      <c r="T22" s="1"/>
      <c r="U22" s="1"/>
      <c r="V22" s="1"/>
      <c r="W22" s="1"/>
      <c r="X22" s="1"/>
    </row>
    <row r="23" spans="1:24" s="40" customFormat="1" ht="15.75" thickBot="1" x14ac:dyDescent="0.25">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s="40" customFormat="1" ht="38.25" customHeight="1" x14ac:dyDescent="0.2">
      <c r="A24" s="16" t="s">
        <v>10</v>
      </c>
      <c r="B24" s="248">
        <v>746608330</v>
      </c>
      <c r="C24" s="248">
        <v>17749000</v>
      </c>
      <c r="D24" s="248">
        <v>1177000</v>
      </c>
      <c r="E24" s="248"/>
      <c r="F24" s="248">
        <v>7773693</v>
      </c>
      <c r="G24" s="248"/>
      <c r="H24" s="248"/>
      <c r="I24" s="248"/>
      <c r="J24" s="248">
        <v>4659000</v>
      </c>
      <c r="K24" s="248"/>
      <c r="L24" s="248"/>
      <c r="M24" s="248"/>
      <c r="N24" s="548">
        <f>SUM(B24:M24)</f>
        <v>777967023</v>
      </c>
      <c r="O24" s="188">
        <v>1</v>
      </c>
      <c r="P24" s="1"/>
      <c r="Q24" s="1"/>
      <c r="R24" s="1"/>
      <c r="S24" s="1"/>
      <c r="T24" s="1"/>
      <c r="U24" s="1"/>
      <c r="V24" s="1"/>
      <c r="W24" s="1"/>
      <c r="X24" s="1"/>
    </row>
    <row r="25" spans="1:24" s="40" customFormat="1" ht="38.25" customHeight="1" x14ac:dyDescent="0.2">
      <c r="A25" s="16" t="s">
        <v>11</v>
      </c>
      <c r="B25" s="249">
        <v>577042760</v>
      </c>
      <c r="C25" s="249">
        <v>32080341</v>
      </c>
      <c r="D25" s="248">
        <f>606466315-B25-C25</f>
        <v>-2656786</v>
      </c>
      <c r="E25" s="248">
        <f>672554200-B25-C25-D25</f>
        <v>66087885</v>
      </c>
      <c r="F25" s="248"/>
      <c r="G25" s="248"/>
      <c r="H25" s="248"/>
      <c r="I25" s="248"/>
      <c r="J25" s="248"/>
      <c r="K25" s="248"/>
      <c r="L25" s="248"/>
      <c r="M25" s="248"/>
      <c r="N25" s="548">
        <f>SUM(B25:M25)</f>
        <v>672554200</v>
      </c>
      <c r="O25" s="189">
        <f>N25/N24</f>
        <v>0.86450219625825964</v>
      </c>
      <c r="P25" s="241"/>
      <c r="Q25" s="1"/>
      <c r="R25" s="1"/>
      <c r="S25" s="1"/>
      <c r="T25" s="1"/>
      <c r="U25" s="1"/>
      <c r="V25" s="1"/>
      <c r="W25" s="1"/>
      <c r="X25" s="1"/>
    </row>
    <row r="26" spans="1:24" s="40" customFormat="1" ht="38.25" customHeight="1" x14ac:dyDescent="0.2">
      <c r="A26" s="16" t="s">
        <v>12</v>
      </c>
      <c r="B26" s="142">
        <v>0</v>
      </c>
      <c r="C26" s="142">
        <f>19863281-B26</f>
        <v>19863281</v>
      </c>
      <c r="D26" s="142">
        <f>75794226-B26-C26</f>
        <v>55930945</v>
      </c>
      <c r="E26" s="145">
        <f>137115584-B26-C26-D26</f>
        <v>61321358</v>
      </c>
      <c r="F26" s="145"/>
      <c r="G26" s="145"/>
      <c r="H26" s="145"/>
      <c r="I26" s="145"/>
      <c r="J26" s="145"/>
      <c r="K26" s="145"/>
      <c r="L26" s="145"/>
      <c r="M26" s="145"/>
      <c r="N26" s="548">
        <f t="shared" ref="N26:N29" si="0">SUM(B26:M26)</f>
        <v>137115584</v>
      </c>
      <c r="O26" s="189">
        <f>N26/N24</f>
        <v>0.17624858116897327</v>
      </c>
      <c r="P26" s="1"/>
      <c r="Q26" s="1"/>
      <c r="R26" s="1"/>
      <c r="S26" s="1"/>
      <c r="T26" s="1"/>
      <c r="U26" s="1"/>
      <c r="V26" s="1"/>
      <c r="W26" s="1"/>
      <c r="X26" s="1"/>
    </row>
    <row r="27" spans="1:24" s="40" customFormat="1" ht="38.25" customHeight="1" x14ac:dyDescent="0.2">
      <c r="A27" s="16" t="s">
        <v>68</v>
      </c>
      <c r="B27" s="248">
        <v>33984019.333333328</v>
      </c>
      <c r="C27" s="248">
        <v>35565247.333333328</v>
      </c>
      <c r="D27" s="248">
        <v>52710588.333333336</v>
      </c>
      <c r="E27" s="248">
        <v>37125</v>
      </c>
      <c r="F27" s="248"/>
      <c r="G27" s="248"/>
      <c r="H27" s="248"/>
      <c r="I27" s="248"/>
      <c r="J27" s="248"/>
      <c r="K27" s="248"/>
      <c r="L27" s="248"/>
      <c r="M27" s="248"/>
      <c r="N27" s="548">
        <f t="shared" si="0"/>
        <v>122296980</v>
      </c>
      <c r="O27" s="189">
        <v>1</v>
      </c>
      <c r="P27" s="1"/>
      <c r="Q27" s="1"/>
      <c r="R27" s="1"/>
      <c r="S27" s="1"/>
      <c r="T27" s="1"/>
      <c r="U27" s="1"/>
      <c r="V27" s="1"/>
      <c r="W27" s="1"/>
      <c r="X27" s="1"/>
    </row>
    <row r="28" spans="1:24" s="40" customFormat="1" ht="38.25" customHeight="1" x14ac:dyDescent="0.2">
      <c r="A28" s="16" t="s">
        <v>69</v>
      </c>
      <c r="B28" s="145">
        <v>0</v>
      </c>
      <c r="C28" s="145">
        <v>2310000</v>
      </c>
      <c r="D28" s="145">
        <v>0</v>
      </c>
      <c r="E28" s="145">
        <v>0</v>
      </c>
      <c r="F28" s="145"/>
      <c r="G28" s="145"/>
      <c r="H28" s="145"/>
      <c r="I28" s="145"/>
      <c r="J28" s="145"/>
      <c r="K28" s="145"/>
      <c r="L28" s="145"/>
      <c r="M28" s="145"/>
      <c r="N28" s="548">
        <f t="shared" si="0"/>
        <v>2310000</v>
      </c>
      <c r="O28" s="189">
        <f>N28/N27</f>
        <v>1.8888446795660856E-2</v>
      </c>
      <c r="P28" s="1"/>
      <c r="Q28" s="1"/>
      <c r="R28" s="1"/>
      <c r="S28" s="1"/>
      <c r="T28" s="1"/>
      <c r="U28" s="1"/>
      <c r="V28" s="1"/>
      <c r="W28" s="1"/>
      <c r="X28" s="1"/>
    </row>
    <row r="29" spans="1:24" s="40" customFormat="1" ht="38.25" customHeight="1" thickBot="1" x14ac:dyDescent="0.25">
      <c r="A29" s="17" t="s">
        <v>13</v>
      </c>
      <c r="B29" s="146">
        <v>29594869</v>
      </c>
      <c r="C29" s="146">
        <f>52331067-B29</f>
        <v>22736198</v>
      </c>
      <c r="D29" s="146">
        <f>68348209-B29-C29</f>
        <v>16017142</v>
      </c>
      <c r="E29" s="146">
        <f>89912055-B29-C29-D29</f>
        <v>21563846</v>
      </c>
      <c r="F29" s="146"/>
      <c r="G29" s="146"/>
      <c r="H29" s="146"/>
      <c r="I29" s="146"/>
      <c r="J29" s="146"/>
      <c r="K29" s="146"/>
      <c r="L29" s="146"/>
      <c r="M29" s="146"/>
      <c r="N29" s="549">
        <f t="shared" si="0"/>
        <v>89912055</v>
      </c>
      <c r="O29" s="190">
        <f>N29/N27</f>
        <v>0.73519440136624792</v>
      </c>
      <c r="P29" s="1"/>
      <c r="Q29" s="1"/>
      <c r="R29" s="1"/>
      <c r="S29" s="1"/>
      <c r="T29" s="1"/>
      <c r="U29" s="1"/>
      <c r="V29" s="1"/>
      <c r="W29" s="1"/>
      <c r="X29" s="1"/>
    </row>
    <row r="30" spans="1:24" x14ac:dyDescent="0.25">
      <c r="A30" s="19"/>
      <c r="B30" s="221"/>
      <c r="C30" s="19"/>
      <c r="D30" s="19"/>
      <c r="E30" s="19"/>
      <c r="F30" s="19"/>
      <c r="G30" s="19"/>
      <c r="H30" s="19"/>
      <c r="I30" s="19"/>
      <c r="J30" s="19"/>
      <c r="K30" s="19"/>
      <c r="L30" s="19"/>
      <c r="M30" s="19"/>
      <c r="N30" s="19"/>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283" t="s">
        <v>70</v>
      </c>
      <c r="B33" s="284"/>
      <c r="C33" s="284"/>
      <c r="D33" s="284"/>
      <c r="E33" s="284"/>
      <c r="F33" s="284"/>
      <c r="G33" s="284"/>
      <c r="H33" s="284"/>
      <c r="I33" s="285"/>
      <c r="J33" s="24"/>
      <c r="K33" s="1"/>
      <c r="L33" s="1"/>
      <c r="M33" s="1"/>
      <c r="N33" s="1"/>
      <c r="O33" s="1"/>
      <c r="P33" s="1"/>
      <c r="Q33" s="1"/>
      <c r="R33" s="1"/>
      <c r="S33" s="1"/>
      <c r="T33" s="1"/>
      <c r="U33" s="1"/>
      <c r="V33" s="1"/>
      <c r="W33" s="1"/>
      <c r="X33" s="1"/>
    </row>
    <row r="34" spans="1:24" ht="33.75" thickBot="1" x14ac:dyDescent="0.3">
      <c r="A34" s="28" t="s">
        <v>71</v>
      </c>
      <c r="B34" s="377" t="str">
        <f>+B12</f>
        <v>Realizar el 100% de atenciones en intervención de trabajo social a mujeres que realizan actividades sexuales pagadas.</v>
      </c>
      <c r="C34" s="378"/>
      <c r="D34" s="378"/>
      <c r="E34" s="378"/>
      <c r="F34" s="378"/>
      <c r="G34" s="378"/>
      <c r="H34" s="378"/>
      <c r="I34" s="379"/>
      <c r="J34" s="22"/>
      <c r="K34" s="1"/>
      <c r="L34" s="1"/>
      <c r="M34" s="128"/>
      <c r="N34" s="1"/>
      <c r="O34" s="1"/>
      <c r="P34" s="1"/>
      <c r="Q34" s="1"/>
      <c r="R34" s="1"/>
      <c r="S34" s="1"/>
      <c r="T34" s="1"/>
      <c r="U34" s="1"/>
      <c r="V34" s="1"/>
      <c r="W34" s="1"/>
      <c r="X34" s="1"/>
    </row>
    <row r="35" spans="1:24" ht="25.5" customHeight="1" thickBot="1" x14ac:dyDescent="0.3">
      <c r="A35" s="296" t="s">
        <v>14</v>
      </c>
      <c r="B35" s="176">
        <v>2024</v>
      </c>
      <c r="C35" s="176">
        <v>2025</v>
      </c>
      <c r="D35" s="176">
        <v>2026</v>
      </c>
      <c r="E35" s="176">
        <v>2027</v>
      </c>
      <c r="F35" s="176" t="s">
        <v>72</v>
      </c>
      <c r="G35" s="298" t="s">
        <v>15</v>
      </c>
      <c r="H35" s="380" t="s">
        <v>176</v>
      </c>
      <c r="I35" s="381"/>
      <c r="J35" s="22"/>
      <c r="K35" s="1"/>
      <c r="L35" s="1"/>
      <c r="M35" s="128"/>
      <c r="N35" s="1"/>
      <c r="O35" s="1"/>
      <c r="P35" s="1"/>
      <c r="Q35" s="1"/>
      <c r="R35" s="1"/>
      <c r="S35" s="1"/>
      <c r="T35" s="1"/>
      <c r="U35" s="1"/>
      <c r="V35" s="1"/>
      <c r="W35" s="1"/>
      <c r="X35" s="1"/>
    </row>
    <row r="36" spans="1:24" ht="30" customHeight="1" thickBot="1" x14ac:dyDescent="0.3">
      <c r="A36" s="297"/>
      <c r="B36" s="177">
        <v>1</v>
      </c>
      <c r="C36" s="177">
        <v>1</v>
      </c>
      <c r="D36" s="177">
        <v>1</v>
      </c>
      <c r="E36" s="177">
        <v>1</v>
      </c>
      <c r="F36" s="178">
        <v>1</v>
      </c>
      <c r="G36" s="298"/>
      <c r="H36" s="382"/>
      <c r="I36" s="383"/>
      <c r="J36" s="22"/>
      <c r="K36" s="1"/>
      <c r="L36" s="1"/>
      <c r="M36" s="128"/>
      <c r="N36" s="1"/>
      <c r="O36" s="1"/>
      <c r="P36" s="1"/>
      <c r="Q36" s="1"/>
      <c r="R36" s="1"/>
      <c r="S36" s="1"/>
      <c r="T36" s="1"/>
      <c r="U36" s="1"/>
      <c r="V36" s="1"/>
      <c r="W36" s="1"/>
      <c r="X36" s="1"/>
    </row>
    <row r="37" spans="1:24" ht="17.25" thickBot="1" x14ac:dyDescent="0.3">
      <c r="A37" s="29" t="s">
        <v>16</v>
      </c>
      <c r="B37" s="289">
        <v>0.4</v>
      </c>
      <c r="C37" s="290"/>
      <c r="D37" s="292" t="s">
        <v>73</v>
      </c>
      <c r="E37" s="293"/>
      <c r="F37" s="293"/>
      <c r="G37" s="293"/>
      <c r="H37" s="293"/>
      <c r="I37" s="294"/>
      <c r="J37" s="1"/>
      <c r="K37" s="1"/>
      <c r="L37" s="1"/>
      <c r="M37" s="1"/>
      <c r="N37" s="1"/>
      <c r="O37" s="1"/>
      <c r="P37" s="1"/>
      <c r="Q37" s="1"/>
      <c r="R37" s="1"/>
      <c r="S37" s="1"/>
      <c r="T37" s="1"/>
      <c r="U37" s="1"/>
      <c r="V37" s="1"/>
      <c r="W37" s="1"/>
      <c r="X37" s="1"/>
    </row>
    <row r="38" spans="1:24" ht="66.75" thickBot="1" x14ac:dyDescent="0.3">
      <c r="A38" s="282" t="s">
        <v>74</v>
      </c>
      <c r="B38" s="179" t="s">
        <v>75</v>
      </c>
      <c r="C38" s="179" t="s">
        <v>27</v>
      </c>
      <c r="D38" s="291" t="s">
        <v>28</v>
      </c>
      <c r="E38" s="291"/>
      <c r="F38" s="291" t="s">
        <v>29</v>
      </c>
      <c r="G38" s="291"/>
      <c r="H38" s="179" t="s">
        <v>30</v>
      </c>
      <c r="I38" s="180" t="s">
        <v>31</v>
      </c>
      <c r="J38" s="23"/>
      <c r="K38" s="23"/>
      <c r="L38" s="23"/>
      <c r="M38" s="129"/>
      <c r="N38" s="23"/>
      <c r="O38" s="23"/>
      <c r="P38" s="23"/>
      <c r="Q38" s="23"/>
      <c r="R38" s="23"/>
      <c r="S38" s="23"/>
      <c r="T38" s="23"/>
      <c r="U38" s="23"/>
      <c r="V38" s="23"/>
      <c r="W38" s="23"/>
      <c r="X38" s="23"/>
    </row>
    <row r="39" spans="1:24" ht="357.95" customHeight="1" thickBot="1" x14ac:dyDescent="0.3">
      <c r="A39" s="279"/>
      <c r="B39" s="181">
        <v>1</v>
      </c>
      <c r="C39" s="223">
        <v>1</v>
      </c>
      <c r="D39" s="384" t="s">
        <v>211</v>
      </c>
      <c r="E39" s="384"/>
      <c r="F39" s="281" t="s">
        <v>223</v>
      </c>
      <c r="G39" s="281"/>
      <c r="H39" s="229" t="s">
        <v>185</v>
      </c>
      <c r="I39" s="230" t="s">
        <v>191</v>
      </c>
      <c r="J39" s="1"/>
      <c r="K39" s="1"/>
      <c r="L39" s="1"/>
      <c r="M39" s="128"/>
      <c r="N39" s="1"/>
      <c r="O39" s="1"/>
      <c r="P39" s="1"/>
      <c r="Q39" s="1"/>
      <c r="R39" s="1"/>
      <c r="S39" s="1"/>
      <c r="T39" s="1"/>
      <c r="U39" s="1"/>
      <c r="V39" s="1"/>
      <c r="W39" s="1"/>
      <c r="X39" s="1"/>
    </row>
    <row r="40" spans="1:24" ht="66.75" thickBot="1" x14ac:dyDescent="0.3">
      <c r="A40" s="279" t="s">
        <v>76</v>
      </c>
      <c r="B40" s="182" t="s">
        <v>75</v>
      </c>
      <c r="C40" s="182" t="s">
        <v>27</v>
      </c>
      <c r="D40" s="271" t="s">
        <v>28</v>
      </c>
      <c r="E40" s="271"/>
      <c r="F40" s="271" t="s">
        <v>29</v>
      </c>
      <c r="G40" s="271"/>
      <c r="H40" s="182" t="s">
        <v>30</v>
      </c>
      <c r="I40" s="183" t="s">
        <v>31</v>
      </c>
      <c r="J40" s="23"/>
      <c r="K40" s="23"/>
      <c r="L40" s="23"/>
      <c r="M40" s="23"/>
      <c r="N40" s="23"/>
      <c r="O40" s="23"/>
      <c r="P40" s="23"/>
      <c r="Q40" s="23"/>
      <c r="R40" s="23"/>
      <c r="S40" s="23"/>
      <c r="T40" s="23"/>
      <c r="U40" s="23"/>
      <c r="V40" s="23"/>
      <c r="W40" s="23"/>
      <c r="X40" s="23"/>
    </row>
    <row r="41" spans="1:24" ht="408.95" customHeight="1" thickBot="1" x14ac:dyDescent="0.3">
      <c r="A41" s="279"/>
      <c r="B41" s="181">
        <v>1</v>
      </c>
      <c r="C41" s="223">
        <v>1</v>
      </c>
      <c r="D41" s="384" t="s">
        <v>247</v>
      </c>
      <c r="E41" s="384"/>
      <c r="F41" s="281" t="s">
        <v>249</v>
      </c>
      <c r="G41" s="281"/>
      <c r="H41" s="229" t="s">
        <v>185</v>
      </c>
      <c r="I41" s="230" t="s">
        <v>191</v>
      </c>
      <c r="J41" s="1"/>
      <c r="K41" s="1"/>
      <c r="L41" s="1"/>
      <c r="M41" s="1"/>
      <c r="N41" s="1"/>
      <c r="O41" s="1"/>
      <c r="P41" s="1"/>
      <c r="Q41" s="1"/>
      <c r="R41" s="1"/>
      <c r="S41" s="1"/>
      <c r="T41" s="1"/>
      <c r="U41" s="1"/>
      <c r="V41" s="1"/>
      <c r="W41" s="1"/>
      <c r="X41" s="1"/>
    </row>
    <row r="42" spans="1:24" ht="66.75" thickBot="1" x14ac:dyDescent="0.3">
      <c r="A42" s="279" t="s">
        <v>77</v>
      </c>
      <c r="B42" s="182" t="s">
        <v>75</v>
      </c>
      <c r="C42" s="182" t="s">
        <v>27</v>
      </c>
      <c r="D42" s="271" t="s">
        <v>28</v>
      </c>
      <c r="E42" s="271"/>
      <c r="F42" s="271" t="s">
        <v>29</v>
      </c>
      <c r="G42" s="271"/>
      <c r="H42" s="182" t="s">
        <v>30</v>
      </c>
      <c r="I42" s="183" t="s">
        <v>31</v>
      </c>
      <c r="J42" s="23"/>
      <c r="K42" s="23"/>
      <c r="L42" s="23"/>
      <c r="M42" s="23"/>
      <c r="N42" s="23"/>
      <c r="O42" s="23"/>
      <c r="P42" s="23"/>
      <c r="Q42" s="23"/>
      <c r="R42" s="23"/>
      <c r="S42" s="23"/>
      <c r="T42" s="23"/>
      <c r="U42" s="23"/>
      <c r="V42" s="23"/>
      <c r="W42" s="23"/>
      <c r="X42" s="23"/>
    </row>
    <row r="43" spans="1:24" ht="388.35" customHeight="1" thickBot="1" x14ac:dyDescent="0.3">
      <c r="A43" s="279"/>
      <c r="B43" s="181">
        <v>1</v>
      </c>
      <c r="C43" s="247">
        <v>1</v>
      </c>
      <c r="D43" s="281" t="s">
        <v>280</v>
      </c>
      <c r="E43" s="281"/>
      <c r="F43" s="281" t="s">
        <v>278</v>
      </c>
      <c r="G43" s="281"/>
      <c r="H43" s="229" t="s">
        <v>185</v>
      </c>
      <c r="I43" s="230" t="s">
        <v>191</v>
      </c>
      <c r="J43" s="1"/>
      <c r="K43" s="1"/>
      <c r="L43" s="1"/>
      <c r="M43" s="1"/>
      <c r="N43" s="1"/>
      <c r="O43" s="1"/>
      <c r="P43" s="1"/>
      <c r="Q43" s="1"/>
      <c r="R43" s="1"/>
      <c r="S43" s="1"/>
      <c r="T43" s="1"/>
      <c r="U43" s="1"/>
      <c r="V43" s="1"/>
      <c r="W43" s="1"/>
      <c r="X43" s="1"/>
    </row>
    <row r="44" spans="1:24" ht="66.75" thickBot="1" x14ac:dyDescent="0.3">
      <c r="A44" s="279" t="s">
        <v>78</v>
      </c>
      <c r="B44" s="182" t="s">
        <v>75</v>
      </c>
      <c r="C44" s="182" t="s">
        <v>27</v>
      </c>
      <c r="D44" s="271" t="s">
        <v>28</v>
      </c>
      <c r="E44" s="271"/>
      <c r="F44" s="271" t="s">
        <v>29</v>
      </c>
      <c r="G44" s="271"/>
      <c r="H44" s="182" t="s">
        <v>30</v>
      </c>
      <c r="I44" s="183" t="s">
        <v>31</v>
      </c>
      <c r="J44" s="23"/>
      <c r="K44" s="23"/>
      <c r="L44" s="23"/>
      <c r="M44" s="23"/>
      <c r="N44" s="23"/>
      <c r="O44" s="23"/>
      <c r="P44" s="23"/>
      <c r="Q44" s="23"/>
      <c r="R44" s="23"/>
      <c r="S44" s="23"/>
      <c r="T44" s="23"/>
      <c r="U44" s="23"/>
      <c r="V44" s="23"/>
      <c r="W44" s="23"/>
      <c r="X44" s="23"/>
    </row>
    <row r="45" spans="1:24" ht="408.95" customHeight="1" thickBot="1" x14ac:dyDescent="0.3">
      <c r="A45" s="279"/>
      <c r="B45" s="181">
        <v>1</v>
      </c>
      <c r="C45" s="223">
        <v>1</v>
      </c>
      <c r="D45" s="281" t="s">
        <v>297</v>
      </c>
      <c r="E45" s="281"/>
      <c r="F45" s="376" t="s">
        <v>298</v>
      </c>
      <c r="G45" s="376"/>
      <c r="H45" s="229" t="s">
        <v>185</v>
      </c>
      <c r="I45" s="230" t="s">
        <v>191</v>
      </c>
      <c r="J45" s="1"/>
      <c r="K45" s="1"/>
      <c r="L45" s="1"/>
      <c r="M45" s="1"/>
      <c r="N45" s="1"/>
      <c r="O45" s="1"/>
      <c r="P45" s="1"/>
      <c r="Q45" s="1"/>
      <c r="R45" s="1"/>
      <c r="S45" s="1"/>
      <c r="T45" s="1"/>
      <c r="U45" s="1"/>
      <c r="V45" s="1"/>
      <c r="W45" s="1"/>
      <c r="X45" s="1"/>
    </row>
    <row r="46" spans="1:24" ht="66" x14ac:dyDescent="0.25">
      <c r="A46" s="279" t="s">
        <v>79</v>
      </c>
      <c r="B46" s="182" t="s">
        <v>75</v>
      </c>
      <c r="C46" s="182" t="s">
        <v>27</v>
      </c>
      <c r="D46" s="271" t="s">
        <v>28</v>
      </c>
      <c r="E46" s="271"/>
      <c r="F46" s="271" t="s">
        <v>29</v>
      </c>
      <c r="G46" s="271"/>
      <c r="H46" s="182" t="s">
        <v>30</v>
      </c>
      <c r="I46" s="183" t="s">
        <v>31</v>
      </c>
      <c r="J46" s="23"/>
      <c r="K46" s="23"/>
      <c r="L46" s="23"/>
      <c r="M46" s="23"/>
      <c r="N46" s="23"/>
      <c r="O46" s="23"/>
      <c r="P46" s="23"/>
      <c r="Q46" s="23"/>
      <c r="R46" s="23"/>
      <c r="S46" s="23"/>
      <c r="T46" s="23"/>
      <c r="U46" s="23"/>
      <c r="V46" s="23"/>
      <c r="W46" s="23"/>
      <c r="X46" s="23"/>
    </row>
    <row r="47" spans="1:24" ht="16.5" x14ac:dyDescent="0.25">
      <c r="A47" s="279"/>
      <c r="B47" s="181">
        <v>1</v>
      </c>
      <c r="C47" s="175"/>
      <c r="D47" s="272"/>
      <c r="E47" s="272"/>
      <c r="F47" s="272"/>
      <c r="G47" s="272"/>
      <c r="H47" s="175"/>
      <c r="I47" s="184"/>
      <c r="J47" s="1"/>
      <c r="K47" s="1"/>
      <c r="L47" s="1"/>
      <c r="M47" s="1"/>
      <c r="N47" s="1"/>
      <c r="O47" s="1"/>
      <c r="P47" s="1"/>
      <c r="Q47" s="1"/>
      <c r="R47" s="1"/>
      <c r="S47" s="1"/>
      <c r="T47" s="1"/>
      <c r="U47" s="1"/>
      <c r="V47" s="1"/>
      <c r="W47" s="1"/>
      <c r="X47" s="1"/>
    </row>
    <row r="48" spans="1:24" ht="66" x14ac:dyDescent="0.25">
      <c r="A48" s="279" t="s">
        <v>80</v>
      </c>
      <c r="B48" s="182" t="s">
        <v>75</v>
      </c>
      <c r="C48" s="182" t="s">
        <v>27</v>
      </c>
      <c r="D48" s="271" t="s">
        <v>28</v>
      </c>
      <c r="E48" s="271"/>
      <c r="F48" s="271" t="s">
        <v>29</v>
      </c>
      <c r="G48" s="271"/>
      <c r="H48" s="182" t="s">
        <v>30</v>
      </c>
      <c r="I48" s="183" t="s">
        <v>31</v>
      </c>
      <c r="J48" s="23"/>
      <c r="K48" s="23"/>
      <c r="L48" s="23"/>
      <c r="M48" s="23"/>
      <c r="N48" s="23"/>
      <c r="O48" s="23"/>
      <c r="P48" s="23"/>
      <c r="Q48" s="23"/>
      <c r="R48" s="23"/>
      <c r="S48" s="23"/>
      <c r="T48" s="23"/>
      <c r="U48" s="23"/>
      <c r="V48" s="23"/>
      <c r="W48" s="23"/>
      <c r="X48" s="23"/>
    </row>
    <row r="49" spans="1:24" ht="16.5" x14ac:dyDescent="0.25">
      <c r="A49" s="279"/>
      <c r="B49" s="181">
        <v>1</v>
      </c>
      <c r="C49" s="175"/>
      <c r="D49" s="272"/>
      <c r="E49" s="272"/>
      <c r="F49" s="272"/>
      <c r="G49" s="272"/>
      <c r="H49" s="175"/>
      <c r="I49" s="184"/>
      <c r="J49" s="1"/>
      <c r="K49" s="1"/>
      <c r="L49" s="1"/>
      <c r="M49" s="1"/>
      <c r="N49" s="1"/>
      <c r="O49" s="1"/>
      <c r="P49" s="1"/>
      <c r="Q49" s="1"/>
      <c r="R49" s="1"/>
      <c r="S49" s="1"/>
      <c r="T49" s="1"/>
      <c r="U49" s="1"/>
      <c r="V49" s="1"/>
      <c r="W49" s="1"/>
      <c r="X49" s="1"/>
    </row>
    <row r="50" spans="1:24" ht="66" x14ac:dyDescent="0.25">
      <c r="A50" s="279" t="s">
        <v>81</v>
      </c>
      <c r="B50" s="182" t="s">
        <v>75</v>
      </c>
      <c r="C50" s="182" t="s">
        <v>27</v>
      </c>
      <c r="D50" s="271" t="s">
        <v>28</v>
      </c>
      <c r="E50" s="271"/>
      <c r="F50" s="271" t="s">
        <v>29</v>
      </c>
      <c r="G50" s="271"/>
      <c r="H50" s="182" t="s">
        <v>30</v>
      </c>
      <c r="I50" s="183" t="s">
        <v>31</v>
      </c>
      <c r="J50" s="1"/>
      <c r="K50" s="1"/>
      <c r="L50" s="1"/>
      <c r="M50" s="1"/>
      <c r="N50" s="1"/>
      <c r="O50" s="1"/>
      <c r="P50" s="1"/>
      <c r="Q50" s="1"/>
      <c r="R50" s="1"/>
      <c r="S50" s="1"/>
      <c r="T50" s="1"/>
      <c r="U50" s="1"/>
      <c r="V50" s="1"/>
      <c r="W50" s="1"/>
      <c r="X50" s="1"/>
    </row>
    <row r="51" spans="1:24" ht="16.5" x14ac:dyDescent="0.25">
      <c r="A51" s="279"/>
      <c r="B51" s="181">
        <v>1</v>
      </c>
      <c r="C51" s="175"/>
      <c r="D51" s="272"/>
      <c r="E51" s="272"/>
      <c r="F51" s="272"/>
      <c r="G51" s="272"/>
      <c r="H51" s="175"/>
      <c r="I51" s="184"/>
      <c r="J51" s="1"/>
      <c r="K51" s="1"/>
      <c r="L51" s="1"/>
      <c r="M51" s="1"/>
      <c r="N51" s="1"/>
      <c r="O51" s="1"/>
      <c r="P51" s="1"/>
      <c r="Q51" s="1"/>
      <c r="R51" s="1"/>
      <c r="S51" s="1"/>
      <c r="T51" s="1"/>
      <c r="U51" s="1"/>
      <c r="V51" s="1"/>
      <c r="W51" s="1"/>
      <c r="X51" s="1"/>
    </row>
    <row r="52" spans="1:24" ht="66" x14ac:dyDescent="0.25">
      <c r="A52" s="279" t="s">
        <v>82</v>
      </c>
      <c r="B52" s="182" t="s">
        <v>75</v>
      </c>
      <c r="C52" s="182" t="s">
        <v>27</v>
      </c>
      <c r="D52" s="271" t="s">
        <v>28</v>
      </c>
      <c r="E52" s="271"/>
      <c r="F52" s="271" t="s">
        <v>29</v>
      </c>
      <c r="G52" s="271"/>
      <c r="H52" s="182" t="s">
        <v>30</v>
      </c>
      <c r="I52" s="183" t="s">
        <v>31</v>
      </c>
      <c r="J52" s="1"/>
      <c r="K52" s="1"/>
      <c r="L52" s="1"/>
      <c r="M52" s="1"/>
      <c r="N52" s="1"/>
      <c r="O52" s="1"/>
      <c r="P52" s="1"/>
      <c r="Q52" s="1"/>
      <c r="R52" s="1"/>
      <c r="S52" s="1"/>
      <c r="T52" s="1"/>
      <c r="U52" s="1"/>
      <c r="V52" s="1"/>
      <c r="W52" s="1"/>
      <c r="X52" s="1"/>
    </row>
    <row r="53" spans="1:24" ht="16.5" x14ac:dyDescent="0.25">
      <c r="A53" s="279"/>
      <c r="B53" s="181">
        <v>1</v>
      </c>
      <c r="C53" s="175"/>
      <c r="D53" s="272"/>
      <c r="E53" s="272"/>
      <c r="F53" s="272"/>
      <c r="G53" s="272"/>
      <c r="H53" s="175"/>
      <c r="I53" s="184"/>
      <c r="J53" s="1"/>
      <c r="K53" s="1"/>
      <c r="L53" s="1"/>
      <c r="M53" s="1"/>
      <c r="N53" s="1"/>
      <c r="O53" s="1"/>
      <c r="P53" s="1"/>
      <c r="Q53" s="1"/>
      <c r="R53" s="1"/>
      <c r="S53" s="1"/>
      <c r="T53" s="1"/>
      <c r="U53" s="1"/>
      <c r="V53" s="1"/>
      <c r="W53" s="1"/>
      <c r="X53" s="1"/>
    </row>
    <row r="54" spans="1:24" ht="66" x14ac:dyDescent="0.25">
      <c r="A54" s="279" t="s">
        <v>83</v>
      </c>
      <c r="B54" s="182" t="s">
        <v>75</v>
      </c>
      <c r="C54" s="182" t="s">
        <v>27</v>
      </c>
      <c r="D54" s="271" t="s">
        <v>28</v>
      </c>
      <c r="E54" s="271"/>
      <c r="F54" s="271" t="s">
        <v>29</v>
      </c>
      <c r="G54" s="271"/>
      <c r="H54" s="182" t="s">
        <v>30</v>
      </c>
      <c r="I54" s="183" t="s">
        <v>31</v>
      </c>
      <c r="J54" s="1"/>
      <c r="K54" s="1"/>
      <c r="L54" s="1"/>
      <c r="M54" s="1"/>
      <c r="N54" s="1"/>
      <c r="O54" s="1"/>
      <c r="P54" s="1"/>
      <c r="Q54" s="1"/>
      <c r="R54" s="1"/>
      <c r="S54" s="1"/>
      <c r="T54" s="1"/>
      <c r="U54" s="1"/>
      <c r="V54" s="1"/>
      <c r="W54" s="1"/>
      <c r="X54" s="1"/>
    </row>
    <row r="55" spans="1:24" ht="16.5" x14ac:dyDescent="0.25">
      <c r="A55" s="279"/>
      <c r="B55" s="181">
        <v>1</v>
      </c>
      <c r="C55" s="175"/>
      <c r="D55" s="272"/>
      <c r="E55" s="272"/>
      <c r="F55" s="272"/>
      <c r="G55" s="272"/>
      <c r="H55" s="175"/>
      <c r="I55" s="184"/>
      <c r="J55" s="1"/>
      <c r="K55" s="1"/>
      <c r="L55" s="1"/>
      <c r="M55" s="1"/>
      <c r="N55" s="1"/>
      <c r="O55" s="1"/>
      <c r="P55" s="1"/>
      <c r="Q55" s="1"/>
      <c r="R55" s="1"/>
      <c r="S55" s="1"/>
      <c r="T55" s="1"/>
      <c r="U55" s="1"/>
      <c r="V55" s="1"/>
      <c r="W55" s="1"/>
      <c r="X55" s="1"/>
    </row>
    <row r="56" spans="1:24" ht="66" x14ac:dyDescent="0.25">
      <c r="A56" s="279" t="s">
        <v>84</v>
      </c>
      <c r="B56" s="182" t="s">
        <v>75</v>
      </c>
      <c r="C56" s="182" t="s">
        <v>27</v>
      </c>
      <c r="D56" s="271" t="s">
        <v>28</v>
      </c>
      <c r="E56" s="271"/>
      <c r="F56" s="271" t="s">
        <v>29</v>
      </c>
      <c r="G56" s="271"/>
      <c r="H56" s="182" t="s">
        <v>30</v>
      </c>
      <c r="I56" s="183" t="s">
        <v>31</v>
      </c>
      <c r="J56" s="1"/>
      <c r="K56" s="1"/>
      <c r="L56" s="1"/>
      <c r="M56" s="1"/>
      <c r="N56" s="1"/>
      <c r="O56" s="1"/>
      <c r="P56" s="1"/>
      <c r="Q56" s="1"/>
      <c r="R56" s="1"/>
      <c r="S56" s="1"/>
      <c r="T56" s="1"/>
      <c r="U56" s="1"/>
      <c r="V56" s="1"/>
      <c r="W56" s="1"/>
      <c r="X56" s="1"/>
    </row>
    <row r="57" spans="1:24" ht="16.5" x14ac:dyDescent="0.25">
      <c r="A57" s="279"/>
      <c r="B57" s="181">
        <v>1</v>
      </c>
      <c r="C57" s="175"/>
      <c r="D57" s="272"/>
      <c r="E57" s="272"/>
      <c r="F57" s="272"/>
      <c r="G57" s="272"/>
      <c r="H57" s="175"/>
      <c r="I57" s="184"/>
      <c r="J57" s="1"/>
      <c r="K57" s="1"/>
      <c r="L57" s="1"/>
      <c r="M57" s="1"/>
      <c r="N57" s="1"/>
      <c r="O57" s="1"/>
      <c r="P57" s="1"/>
      <c r="Q57" s="1"/>
      <c r="R57" s="1"/>
      <c r="S57" s="1"/>
      <c r="T57" s="1"/>
      <c r="U57" s="1"/>
      <c r="V57" s="1"/>
      <c r="W57" s="1"/>
      <c r="X57" s="1"/>
    </row>
    <row r="58" spans="1:24" ht="66" x14ac:dyDescent="0.25">
      <c r="A58" s="279" t="s">
        <v>85</v>
      </c>
      <c r="B58" s="182" t="s">
        <v>75</v>
      </c>
      <c r="C58" s="182" t="s">
        <v>27</v>
      </c>
      <c r="D58" s="271" t="s">
        <v>28</v>
      </c>
      <c r="E58" s="271"/>
      <c r="F58" s="271" t="s">
        <v>29</v>
      </c>
      <c r="G58" s="271"/>
      <c r="H58" s="182" t="s">
        <v>30</v>
      </c>
      <c r="I58" s="183" t="s">
        <v>31</v>
      </c>
      <c r="J58" s="1"/>
      <c r="K58" s="1"/>
      <c r="L58" s="1"/>
      <c r="M58" s="1"/>
      <c r="N58" s="1"/>
      <c r="O58" s="1"/>
      <c r="P58" s="1"/>
      <c r="Q58" s="1"/>
      <c r="R58" s="1"/>
      <c r="S58" s="1"/>
      <c r="T58" s="1"/>
      <c r="U58" s="1"/>
      <c r="V58" s="1"/>
      <c r="W58" s="1"/>
      <c r="X58" s="1"/>
    </row>
    <row r="59" spans="1:24" ht="16.5" x14ac:dyDescent="0.25">
      <c r="A59" s="279"/>
      <c r="B59" s="181">
        <v>1</v>
      </c>
      <c r="C59" s="175"/>
      <c r="D59" s="272"/>
      <c r="E59" s="272"/>
      <c r="F59" s="272"/>
      <c r="G59" s="272"/>
      <c r="H59" s="175"/>
      <c r="I59" s="184"/>
      <c r="J59" s="1"/>
      <c r="K59" s="1"/>
      <c r="L59" s="1"/>
      <c r="M59" s="1"/>
      <c r="N59" s="1"/>
      <c r="O59" s="1"/>
      <c r="P59" s="1"/>
      <c r="Q59" s="1"/>
      <c r="R59" s="1"/>
      <c r="S59" s="1"/>
      <c r="T59" s="1"/>
      <c r="U59" s="1"/>
      <c r="V59" s="1"/>
      <c r="W59" s="1"/>
      <c r="X59" s="1"/>
    </row>
    <row r="60" spans="1:24" ht="66" x14ac:dyDescent="0.25">
      <c r="A60" s="279" t="s">
        <v>86</v>
      </c>
      <c r="B60" s="182" t="s">
        <v>75</v>
      </c>
      <c r="C60" s="182" t="s">
        <v>27</v>
      </c>
      <c r="D60" s="271" t="s">
        <v>28</v>
      </c>
      <c r="E60" s="271"/>
      <c r="F60" s="271" t="s">
        <v>29</v>
      </c>
      <c r="G60" s="271"/>
      <c r="H60" s="182" t="s">
        <v>30</v>
      </c>
      <c r="I60" s="183" t="s">
        <v>31</v>
      </c>
      <c r="J60" s="1"/>
      <c r="K60" s="1"/>
      <c r="L60" s="1"/>
      <c r="M60" s="1"/>
      <c r="N60" s="1"/>
      <c r="O60" s="1"/>
      <c r="P60" s="1"/>
      <c r="Q60" s="1"/>
      <c r="R60" s="1"/>
      <c r="S60" s="1"/>
      <c r="T60" s="1"/>
      <c r="U60" s="1"/>
      <c r="V60" s="1"/>
      <c r="W60" s="1"/>
      <c r="X60" s="1"/>
    </row>
    <row r="61" spans="1:24" ht="17.25" thickBot="1" x14ac:dyDescent="0.3">
      <c r="A61" s="280"/>
      <c r="B61" s="185">
        <v>1</v>
      </c>
      <c r="C61" s="186"/>
      <c r="D61" s="273"/>
      <c r="E61" s="273"/>
      <c r="F61" s="273"/>
      <c r="G61" s="273"/>
      <c r="H61" s="186"/>
      <c r="I61" s="187"/>
      <c r="J61" s="1"/>
      <c r="K61" s="1"/>
      <c r="L61" s="1"/>
      <c r="M61" s="1"/>
      <c r="N61" s="1"/>
      <c r="O61" s="1"/>
      <c r="P61" s="1"/>
      <c r="Q61" s="1"/>
      <c r="R61" s="1"/>
      <c r="S61" s="1"/>
      <c r="T61" s="1"/>
      <c r="U61" s="1"/>
      <c r="V61" s="1"/>
      <c r="W61" s="1"/>
      <c r="X61" s="1"/>
    </row>
    <row r="62" spans="1:24" x14ac:dyDescent="0.25">
      <c r="A62" s="1"/>
      <c r="B62" s="120"/>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389" t="s">
        <v>17</v>
      </c>
      <c r="B65" s="390"/>
      <c r="C65" s="390"/>
      <c r="D65" s="390"/>
      <c r="E65" s="390"/>
      <c r="F65" s="390"/>
      <c r="G65" s="391"/>
      <c r="H65" s="220"/>
      <c r="I65" s="220"/>
      <c r="J65" s="1"/>
      <c r="K65" s="1"/>
      <c r="L65" s="1"/>
      <c r="M65" s="1"/>
      <c r="N65" s="1"/>
      <c r="O65" s="1"/>
      <c r="P65" s="1"/>
      <c r="Q65" s="1"/>
      <c r="R65" s="1"/>
      <c r="S65" s="1"/>
      <c r="T65" s="1"/>
      <c r="U65" s="1"/>
      <c r="V65" s="1"/>
      <c r="W65" s="1"/>
      <c r="X65" s="1"/>
    </row>
    <row r="66" spans="1:24" ht="129" customHeight="1" x14ac:dyDescent="0.25">
      <c r="A66" s="30" t="s">
        <v>18</v>
      </c>
      <c r="B66" s="274" t="s">
        <v>179</v>
      </c>
      <c r="C66" s="275"/>
      <c r="D66" s="274" t="s">
        <v>177</v>
      </c>
      <c r="E66" s="275"/>
      <c r="F66" s="274" t="s">
        <v>178</v>
      </c>
      <c r="G66" s="275"/>
      <c r="H66" s="1"/>
      <c r="I66" s="1"/>
      <c r="J66" s="1"/>
      <c r="K66" s="1"/>
      <c r="L66" s="1"/>
      <c r="M66" s="1"/>
      <c r="N66" s="1"/>
      <c r="O66" s="1"/>
      <c r="P66" s="1"/>
      <c r="Q66" s="1"/>
      <c r="R66" s="1"/>
      <c r="S66" s="1"/>
      <c r="T66" s="1"/>
      <c r="U66" s="1"/>
      <c r="V66" s="1"/>
    </row>
    <row r="67" spans="1:24" ht="49.5" x14ac:dyDescent="0.25">
      <c r="A67" s="30" t="s">
        <v>87</v>
      </c>
      <c r="B67" s="355">
        <v>0.15</v>
      </c>
      <c r="C67" s="356"/>
      <c r="D67" s="355">
        <v>0.1</v>
      </c>
      <c r="E67" s="356"/>
      <c r="F67" s="355">
        <v>0.15</v>
      </c>
      <c r="G67" s="356"/>
      <c r="H67" s="1"/>
      <c r="I67" s="1"/>
      <c r="J67" s="1"/>
      <c r="K67" s="1"/>
      <c r="L67" s="1"/>
      <c r="M67" s="1"/>
      <c r="N67" s="1"/>
      <c r="O67" s="1"/>
      <c r="P67" s="1"/>
      <c r="Q67" s="1"/>
      <c r="R67" s="1"/>
      <c r="S67" s="1"/>
      <c r="T67" s="1"/>
      <c r="U67" s="1"/>
      <c r="V67" s="1"/>
    </row>
    <row r="68" spans="1:24" ht="16.5" x14ac:dyDescent="0.25">
      <c r="A68" s="349"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350"/>
      <c r="B69" s="163">
        <v>8.3299999999999999E-2</v>
      </c>
      <c r="C69" s="228">
        <v>8.3299999999999999E-2</v>
      </c>
      <c r="D69" s="32">
        <v>0</v>
      </c>
      <c r="E69" s="32">
        <v>0</v>
      </c>
      <c r="F69" s="163">
        <v>8.3299999999999999E-2</v>
      </c>
      <c r="G69" s="228">
        <v>8.3299999999999999E-2</v>
      </c>
      <c r="H69" s="1"/>
      <c r="I69" s="1"/>
      <c r="J69" s="1"/>
      <c r="K69" s="1"/>
      <c r="L69" s="1"/>
      <c r="M69" s="1"/>
      <c r="N69" s="1"/>
      <c r="O69" s="1"/>
      <c r="P69" s="1"/>
      <c r="Q69" s="1"/>
      <c r="R69" s="1"/>
      <c r="S69" s="1"/>
      <c r="T69" s="1"/>
      <c r="U69" s="1"/>
      <c r="V69" s="1"/>
    </row>
    <row r="70" spans="1:24" ht="287.10000000000002" customHeight="1" x14ac:dyDescent="0.25">
      <c r="A70" s="30" t="s">
        <v>88</v>
      </c>
      <c r="B70" s="277" t="s">
        <v>212</v>
      </c>
      <c r="C70" s="399"/>
      <c r="D70" s="300" t="s">
        <v>204</v>
      </c>
      <c r="E70" s="301"/>
      <c r="F70" s="401" t="s">
        <v>226</v>
      </c>
      <c r="G70" s="405"/>
      <c r="H70" s="1"/>
      <c r="I70" s="1"/>
      <c r="J70" s="1"/>
      <c r="K70" s="1"/>
      <c r="L70" s="1"/>
      <c r="M70" s="1"/>
      <c r="N70" s="1"/>
      <c r="O70" s="1"/>
      <c r="P70" s="1"/>
      <c r="Q70" s="1"/>
      <c r="R70" s="1"/>
      <c r="S70" s="1"/>
      <c r="T70" s="1"/>
      <c r="U70" s="1"/>
      <c r="V70" s="1"/>
    </row>
    <row r="71" spans="1:24" s="232" customFormat="1" ht="113.1" customHeight="1" x14ac:dyDescent="0.25">
      <c r="A71" s="30" t="s">
        <v>89</v>
      </c>
      <c r="B71" s="263" t="s">
        <v>205</v>
      </c>
      <c r="C71" s="276"/>
      <c r="D71" s="299"/>
      <c r="E71" s="276"/>
      <c r="F71" s="263" t="s">
        <v>206</v>
      </c>
      <c r="G71" s="276"/>
      <c r="H71" s="231"/>
      <c r="I71" s="231"/>
      <c r="J71" s="231"/>
      <c r="K71" s="231"/>
      <c r="L71" s="231"/>
      <c r="M71" s="231"/>
      <c r="N71" s="231"/>
      <c r="O71" s="231"/>
      <c r="P71" s="231"/>
      <c r="Q71" s="231"/>
      <c r="R71" s="231"/>
      <c r="S71" s="231"/>
      <c r="T71" s="231"/>
      <c r="U71" s="231"/>
      <c r="V71" s="231"/>
    </row>
    <row r="72" spans="1:24" ht="16.5" x14ac:dyDescent="0.25">
      <c r="A72" s="349"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350"/>
      <c r="B73" s="163">
        <v>8.3299999999999999E-2</v>
      </c>
      <c r="C73" s="156">
        <v>8.3299999999999999E-2</v>
      </c>
      <c r="D73" s="32">
        <v>0</v>
      </c>
      <c r="E73" s="32">
        <v>0.05</v>
      </c>
      <c r="F73" s="163">
        <v>8.3299999999999999E-2</v>
      </c>
      <c r="G73" s="156">
        <v>8.3299999999999999E-2</v>
      </c>
      <c r="H73" s="1"/>
      <c r="I73" s="1"/>
      <c r="J73" s="1"/>
      <c r="K73" s="1"/>
      <c r="L73" s="1"/>
      <c r="M73" s="1"/>
      <c r="N73" s="1"/>
      <c r="O73" s="1"/>
      <c r="P73" s="1"/>
      <c r="Q73" s="1"/>
      <c r="R73" s="1"/>
      <c r="S73" s="1"/>
      <c r="T73" s="1"/>
      <c r="U73" s="1"/>
      <c r="V73" s="1"/>
    </row>
    <row r="74" spans="1:24" ht="408.95" customHeight="1" x14ac:dyDescent="0.25">
      <c r="A74" s="30" t="s">
        <v>88</v>
      </c>
      <c r="B74" s="269" t="s">
        <v>246</v>
      </c>
      <c r="C74" s="270"/>
      <c r="D74" s="403" t="s">
        <v>224</v>
      </c>
      <c r="E74" s="404"/>
      <c r="F74" s="269" t="s">
        <v>225</v>
      </c>
      <c r="G74" s="270"/>
      <c r="H74" s="1"/>
      <c r="I74" s="1"/>
      <c r="J74" s="1"/>
      <c r="K74" s="1"/>
      <c r="L74" s="1"/>
      <c r="M74" s="1"/>
      <c r="N74" s="1"/>
      <c r="O74" s="1"/>
      <c r="P74" s="1"/>
      <c r="Q74" s="1"/>
      <c r="R74" s="1"/>
      <c r="S74" s="1"/>
      <c r="T74" s="1"/>
      <c r="U74" s="1"/>
      <c r="V74" s="1"/>
    </row>
    <row r="75" spans="1:24" s="232" customFormat="1" ht="72" customHeight="1" x14ac:dyDescent="0.25">
      <c r="A75" s="30" t="s">
        <v>89</v>
      </c>
      <c r="B75" s="263" t="s">
        <v>238</v>
      </c>
      <c r="C75" s="276"/>
      <c r="D75" s="263" t="s">
        <v>239</v>
      </c>
      <c r="E75" s="276"/>
      <c r="F75" s="263" t="s">
        <v>240</v>
      </c>
      <c r="G75" s="276"/>
      <c r="H75" s="231"/>
      <c r="I75" s="231"/>
      <c r="J75" s="231"/>
      <c r="K75" s="231"/>
      <c r="L75" s="231"/>
      <c r="M75" s="231"/>
      <c r="N75" s="231"/>
      <c r="O75" s="231"/>
      <c r="P75" s="231"/>
      <c r="Q75" s="231"/>
      <c r="R75" s="231"/>
      <c r="S75" s="231"/>
      <c r="T75" s="231"/>
      <c r="U75" s="231"/>
      <c r="V75" s="231"/>
    </row>
    <row r="76" spans="1:24" ht="16.5" x14ac:dyDescent="0.25">
      <c r="A76" s="349"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350"/>
      <c r="B77" s="163">
        <v>8.3299999999999999E-2</v>
      </c>
      <c r="C77" s="32">
        <v>8.3299999999999999E-2</v>
      </c>
      <c r="D77" s="32">
        <v>0.15</v>
      </c>
      <c r="E77" s="32">
        <v>0.15</v>
      </c>
      <c r="F77" s="163">
        <v>8.3299999999999999E-2</v>
      </c>
      <c r="G77" s="156">
        <v>8.3299999999999999E-2</v>
      </c>
      <c r="H77" s="1"/>
      <c r="I77" s="1"/>
      <c r="J77" s="1"/>
      <c r="K77" s="1"/>
      <c r="L77" s="1"/>
      <c r="M77" s="1"/>
      <c r="N77" s="1"/>
      <c r="O77" s="1"/>
      <c r="P77" s="1"/>
      <c r="Q77" s="1"/>
      <c r="R77" s="1"/>
      <c r="S77" s="1"/>
      <c r="T77" s="1"/>
      <c r="U77" s="1"/>
      <c r="V77" s="1"/>
    </row>
    <row r="78" spans="1:24" ht="408.95" customHeight="1" x14ac:dyDescent="0.25">
      <c r="A78" s="30" t="s">
        <v>88</v>
      </c>
      <c r="B78" s="406" t="s">
        <v>275</v>
      </c>
      <c r="C78" s="407"/>
      <c r="D78" s="406" t="s">
        <v>276</v>
      </c>
      <c r="E78" s="407"/>
      <c r="F78" s="406" t="s">
        <v>277</v>
      </c>
      <c r="G78" s="407"/>
      <c r="H78" s="1"/>
      <c r="I78" s="1"/>
      <c r="J78" s="1"/>
      <c r="K78" s="1"/>
      <c r="L78" s="1"/>
      <c r="M78" s="1"/>
      <c r="N78" s="1"/>
      <c r="O78" s="1"/>
      <c r="P78" s="1"/>
      <c r="Q78" s="1"/>
      <c r="R78" s="1"/>
      <c r="S78" s="1"/>
      <c r="T78" s="1"/>
      <c r="U78" s="1"/>
      <c r="V78" s="1"/>
    </row>
    <row r="79" spans="1:24" ht="95.1" customHeight="1" x14ac:dyDescent="0.25">
      <c r="A79" s="30" t="s">
        <v>89</v>
      </c>
      <c r="B79" s="263" t="s">
        <v>260</v>
      </c>
      <c r="C79" s="276"/>
      <c r="D79" s="263" t="s">
        <v>261</v>
      </c>
      <c r="E79" s="276"/>
      <c r="F79" s="263" t="s">
        <v>262</v>
      </c>
      <c r="G79" s="276"/>
      <c r="H79" s="1"/>
      <c r="I79" s="1"/>
      <c r="J79" s="1"/>
      <c r="K79" s="1"/>
      <c r="L79" s="1"/>
      <c r="M79" s="1"/>
      <c r="N79" s="1"/>
      <c r="O79" s="1"/>
      <c r="P79" s="1"/>
      <c r="Q79" s="1"/>
      <c r="R79" s="1"/>
      <c r="S79" s="1"/>
      <c r="T79" s="1"/>
      <c r="U79" s="1"/>
      <c r="V79" s="1"/>
    </row>
    <row r="80" spans="1:24" ht="16.5" x14ac:dyDescent="0.25">
      <c r="A80" s="349"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350"/>
      <c r="B81" s="163">
        <v>8.3299999999999999E-2</v>
      </c>
      <c r="C81" s="156">
        <v>8.3299999999999999E-2</v>
      </c>
      <c r="D81" s="32">
        <v>0.15</v>
      </c>
      <c r="E81" s="32">
        <v>0.15</v>
      </c>
      <c r="F81" s="163">
        <v>8.3299999999999999E-2</v>
      </c>
      <c r="G81" s="156">
        <v>8.3299999999999999E-2</v>
      </c>
      <c r="H81" s="1"/>
      <c r="I81" s="1"/>
      <c r="J81" s="1"/>
      <c r="K81" s="1"/>
      <c r="L81" s="1"/>
      <c r="M81" s="1"/>
      <c r="N81" s="1"/>
      <c r="O81" s="1"/>
      <c r="P81" s="1"/>
      <c r="Q81" s="1"/>
      <c r="R81" s="1"/>
      <c r="S81" s="1"/>
      <c r="T81" s="1"/>
      <c r="U81" s="1"/>
      <c r="V81" s="1"/>
    </row>
    <row r="82" spans="1:22" ht="408.95" customHeight="1" x14ac:dyDescent="0.25">
      <c r="A82" s="30" t="s">
        <v>88</v>
      </c>
      <c r="B82" s="403" t="s">
        <v>294</v>
      </c>
      <c r="C82" s="404"/>
      <c r="D82" s="265" t="s">
        <v>295</v>
      </c>
      <c r="E82" s="266"/>
      <c r="F82" s="265" t="s">
        <v>296</v>
      </c>
      <c r="G82" s="266"/>
      <c r="H82" s="1"/>
      <c r="I82" s="1"/>
      <c r="J82" s="1"/>
      <c r="K82" s="1"/>
      <c r="L82" s="1"/>
      <c r="M82" s="1"/>
      <c r="N82" s="1"/>
      <c r="O82" s="1"/>
      <c r="P82" s="1"/>
      <c r="Q82" s="1"/>
      <c r="R82" s="1"/>
      <c r="S82" s="1"/>
      <c r="T82" s="1"/>
      <c r="U82" s="1"/>
      <c r="V82" s="1"/>
    </row>
    <row r="83" spans="1:22" s="232" customFormat="1" ht="143.1" customHeight="1" x14ac:dyDescent="0.25">
      <c r="A83" s="30" t="s">
        <v>89</v>
      </c>
      <c r="B83" s="263" t="s">
        <v>310</v>
      </c>
      <c r="C83" s="276"/>
      <c r="D83" s="263" t="s">
        <v>311</v>
      </c>
      <c r="E83" s="276"/>
      <c r="F83" s="263" t="s">
        <v>312</v>
      </c>
      <c r="G83" s="276"/>
      <c r="H83" s="231"/>
      <c r="I83" s="231"/>
      <c r="J83" s="231"/>
      <c r="K83" s="231"/>
      <c r="L83" s="231"/>
      <c r="M83" s="231"/>
      <c r="N83" s="231"/>
      <c r="O83" s="231"/>
      <c r="P83" s="231"/>
      <c r="Q83" s="231"/>
      <c r="R83" s="231"/>
      <c r="S83" s="231"/>
      <c r="T83" s="231"/>
      <c r="U83" s="231"/>
      <c r="V83" s="231"/>
    </row>
    <row r="84" spans="1:22" ht="16.5" x14ac:dyDescent="0.25">
      <c r="A84" s="349"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350"/>
      <c r="B85" s="163">
        <v>8.3299999999999999E-2</v>
      </c>
      <c r="C85" s="32"/>
      <c r="D85" s="32">
        <v>0.1</v>
      </c>
      <c r="E85" s="32"/>
      <c r="F85" s="163">
        <v>8.3299999999999999E-2</v>
      </c>
      <c r="G85" s="32"/>
      <c r="H85" s="1"/>
      <c r="I85" s="1"/>
      <c r="J85" s="1"/>
      <c r="K85" s="1"/>
      <c r="L85" s="1"/>
      <c r="M85" s="1"/>
      <c r="N85" s="1"/>
      <c r="O85" s="1"/>
      <c r="P85" s="1"/>
      <c r="Q85" s="1"/>
      <c r="R85" s="1"/>
      <c r="S85" s="1"/>
      <c r="T85" s="1"/>
      <c r="U85" s="1"/>
      <c r="V85" s="1"/>
    </row>
    <row r="86" spans="1:22" ht="66" x14ac:dyDescent="0.25">
      <c r="A86" s="30" t="s">
        <v>88</v>
      </c>
      <c r="B86" s="272"/>
      <c r="C86" s="272"/>
      <c r="D86" s="272"/>
      <c r="E86" s="272"/>
      <c r="F86" s="272"/>
      <c r="G86" s="272"/>
      <c r="H86" s="1"/>
      <c r="I86" s="1"/>
      <c r="J86" s="1"/>
      <c r="K86" s="1"/>
      <c r="L86" s="1"/>
      <c r="M86" s="1"/>
      <c r="N86" s="1"/>
      <c r="O86" s="1"/>
      <c r="P86" s="1"/>
      <c r="Q86" s="1"/>
      <c r="R86" s="1"/>
      <c r="S86" s="1"/>
      <c r="T86" s="1"/>
      <c r="U86" s="1"/>
      <c r="V86" s="1"/>
    </row>
    <row r="87" spans="1:22" ht="33" x14ac:dyDescent="0.25">
      <c r="A87" s="30" t="s">
        <v>89</v>
      </c>
      <c r="B87" s="258"/>
      <c r="C87" s="259"/>
      <c r="D87" s="258"/>
      <c r="E87" s="259"/>
      <c r="F87" s="258"/>
      <c r="G87" s="259"/>
      <c r="H87" s="1"/>
      <c r="I87" s="1"/>
      <c r="J87" s="1"/>
      <c r="K87" s="1"/>
      <c r="L87" s="1"/>
      <c r="M87" s="1"/>
      <c r="N87" s="1"/>
      <c r="O87" s="1"/>
      <c r="P87" s="1"/>
      <c r="Q87" s="1"/>
      <c r="R87" s="1"/>
      <c r="S87" s="1"/>
      <c r="T87" s="1"/>
      <c r="U87" s="1"/>
      <c r="V87" s="1"/>
    </row>
    <row r="88" spans="1:22" ht="16.5" x14ac:dyDescent="0.25">
      <c r="A88" s="349"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350"/>
      <c r="B89" s="163">
        <v>8.3299999999999999E-2</v>
      </c>
      <c r="C89" s="34"/>
      <c r="D89" s="32">
        <v>0.1</v>
      </c>
      <c r="E89" s="32"/>
      <c r="F89" s="163">
        <v>8.3299999999999999E-2</v>
      </c>
      <c r="G89" s="34"/>
      <c r="H89" s="1"/>
      <c r="I89" s="1"/>
      <c r="J89" s="1"/>
      <c r="K89" s="1"/>
      <c r="L89" s="1"/>
      <c r="M89" s="1"/>
      <c r="N89" s="1"/>
      <c r="O89" s="1"/>
      <c r="P89" s="1"/>
      <c r="Q89" s="1"/>
      <c r="R89" s="1"/>
      <c r="S89" s="1"/>
      <c r="T89" s="1"/>
      <c r="U89" s="1"/>
      <c r="V89" s="1"/>
    </row>
    <row r="90" spans="1:22" ht="66" x14ac:dyDescent="0.25">
      <c r="A90" s="30" t="s">
        <v>88</v>
      </c>
      <c r="B90" s="257"/>
      <c r="C90" s="257"/>
      <c r="D90" s="257"/>
      <c r="E90" s="257"/>
      <c r="F90" s="257"/>
      <c r="G90" s="257"/>
      <c r="H90" s="1"/>
      <c r="I90" s="1"/>
      <c r="J90" s="1"/>
      <c r="K90" s="1"/>
      <c r="L90" s="1"/>
      <c r="M90" s="1"/>
      <c r="N90" s="1"/>
      <c r="O90" s="1"/>
      <c r="P90" s="1"/>
      <c r="Q90" s="1"/>
      <c r="R90" s="1"/>
      <c r="S90" s="1"/>
      <c r="T90" s="1"/>
      <c r="U90" s="1"/>
      <c r="V90" s="1"/>
    </row>
    <row r="91" spans="1:22" ht="33" x14ac:dyDescent="0.25">
      <c r="A91" s="30" t="s">
        <v>89</v>
      </c>
      <c r="B91" s="258"/>
      <c r="C91" s="259"/>
      <c r="D91" s="258"/>
      <c r="E91" s="259"/>
      <c r="F91" s="258"/>
      <c r="G91" s="259"/>
      <c r="H91" s="1"/>
      <c r="I91" s="1"/>
      <c r="J91" s="1"/>
      <c r="K91" s="1"/>
      <c r="L91" s="1"/>
      <c r="M91" s="1"/>
      <c r="N91" s="1"/>
      <c r="O91" s="1"/>
      <c r="P91" s="1"/>
      <c r="Q91" s="1"/>
      <c r="R91" s="1"/>
      <c r="S91" s="1"/>
      <c r="T91" s="1"/>
      <c r="U91" s="1"/>
      <c r="V91" s="1"/>
    </row>
    <row r="92" spans="1:22" ht="16.5" x14ac:dyDescent="0.25">
      <c r="A92" s="349"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350"/>
      <c r="B93" s="163">
        <v>8.3299999999999999E-2</v>
      </c>
      <c r="C93" s="34"/>
      <c r="D93" s="32">
        <v>0.1</v>
      </c>
      <c r="E93" s="32"/>
      <c r="F93" s="163">
        <v>8.3299999999999999E-2</v>
      </c>
      <c r="G93" s="34"/>
      <c r="H93" s="1"/>
      <c r="I93" s="1"/>
      <c r="J93" s="1"/>
      <c r="K93" s="1"/>
      <c r="L93" s="1"/>
      <c r="M93" s="1"/>
      <c r="N93" s="1"/>
      <c r="O93" s="1"/>
      <c r="P93" s="1"/>
      <c r="Q93" s="1"/>
      <c r="R93" s="1"/>
      <c r="S93" s="1"/>
      <c r="T93" s="1"/>
      <c r="U93" s="1"/>
      <c r="V93" s="1"/>
    </row>
    <row r="94" spans="1:22" ht="66" x14ac:dyDescent="0.25">
      <c r="A94" s="30" t="s">
        <v>88</v>
      </c>
      <c r="B94" s="257"/>
      <c r="C94" s="257"/>
      <c r="D94" s="257"/>
      <c r="E94" s="257"/>
      <c r="F94" s="257"/>
      <c r="G94" s="257"/>
      <c r="H94" s="1"/>
      <c r="I94" s="1"/>
      <c r="J94" s="1"/>
      <c r="K94" s="1"/>
      <c r="L94" s="1"/>
      <c r="M94" s="1"/>
      <c r="N94" s="1"/>
      <c r="O94" s="1"/>
      <c r="P94" s="1"/>
      <c r="Q94" s="1"/>
      <c r="R94" s="1"/>
      <c r="S94" s="1"/>
      <c r="T94" s="1"/>
      <c r="U94" s="1"/>
      <c r="V94" s="1"/>
    </row>
    <row r="95" spans="1:22" ht="33" x14ac:dyDescent="0.25">
      <c r="A95" s="30" t="s">
        <v>89</v>
      </c>
      <c r="B95" s="258"/>
      <c r="C95" s="259"/>
      <c r="D95" s="258"/>
      <c r="E95" s="259"/>
      <c r="F95" s="258"/>
      <c r="G95" s="259"/>
      <c r="H95" s="1"/>
      <c r="I95" s="1"/>
      <c r="J95" s="1"/>
      <c r="K95" s="1"/>
      <c r="L95" s="1"/>
      <c r="M95" s="1"/>
      <c r="N95" s="1"/>
      <c r="O95" s="1"/>
      <c r="P95" s="1"/>
      <c r="Q95" s="1"/>
      <c r="R95" s="1"/>
      <c r="S95" s="1"/>
      <c r="T95" s="1"/>
      <c r="U95" s="1"/>
      <c r="V95" s="1"/>
    </row>
    <row r="96" spans="1:22" ht="16.5" x14ac:dyDescent="0.25">
      <c r="A96" s="349"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350"/>
      <c r="B97" s="163">
        <v>8.3299999999999999E-2</v>
      </c>
      <c r="C97" s="34"/>
      <c r="D97" s="32">
        <v>0.1</v>
      </c>
      <c r="E97" s="32"/>
      <c r="F97" s="163">
        <v>8.3299999999999999E-2</v>
      </c>
      <c r="G97" s="34"/>
      <c r="H97" s="1"/>
      <c r="I97" s="1"/>
      <c r="J97" s="1"/>
      <c r="K97" s="1"/>
      <c r="L97" s="1"/>
      <c r="M97" s="1"/>
      <c r="N97" s="1"/>
      <c r="O97" s="1"/>
      <c r="P97" s="1"/>
      <c r="Q97" s="1"/>
      <c r="R97" s="1"/>
      <c r="S97" s="1"/>
      <c r="T97" s="1"/>
      <c r="U97" s="1"/>
      <c r="V97" s="1"/>
    </row>
    <row r="98" spans="1:22" ht="66" x14ac:dyDescent="0.25">
      <c r="A98" s="30" t="s">
        <v>88</v>
      </c>
      <c r="B98" s="257"/>
      <c r="C98" s="257"/>
      <c r="D98" s="257"/>
      <c r="E98" s="257"/>
      <c r="F98" s="257"/>
      <c r="G98" s="257"/>
      <c r="H98" s="1"/>
      <c r="I98" s="1"/>
      <c r="J98" s="1"/>
      <c r="K98" s="1"/>
      <c r="L98" s="1"/>
      <c r="M98" s="1"/>
      <c r="N98" s="1"/>
      <c r="O98" s="1"/>
      <c r="P98" s="1"/>
      <c r="Q98" s="1"/>
      <c r="R98" s="1"/>
      <c r="S98" s="1"/>
      <c r="T98" s="1"/>
      <c r="U98" s="1"/>
      <c r="V98" s="1"/>
    </row>
    <row r="99" spans="1:22" ht="33" x14ac:dyDescent="0.25">
      <c r="A99" s="30" t="s">
        <v>89</v>
      </c>
      <c r="B99" s="258"/>
      <c r="C99" s="259"/>
      <c r="D99" s="258"/>
      <c r="E99" s="259"/>
      <c r="F99" s="258"/>
      <c r="G99" s="259"/>
      <c r="H99" s="1"/>
      <c r="I99" s="1"/>
      <c r="J99" s="1"/>
      <c r="K99" s="1"/>
      <c r="L99" s="1"/>
      <c r="M99" s="1"/>
      <c r="N99" s="1"/>
      <c r="O99" s="1"/>
      <c r="P99" s="1"/>
      <c r="Q99" s="1"/>
      <c r="R99" s="1"/>
      <c r="S99" s="1"/>
      <c r="T99" s="1"/>
      <c r="U99" s="1"/>
      <c r="V99" s="1"/>
    </row>
    <row r="100" spans="1:22" ht="16.5" x14ac:dyDescent="0.25">
      <c r="A100" s="349"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350"/>
      <c r="B101" s="163">
        <v>8.3299999999999999E-2</v>
      </c>
      <c r="C101" s="34"/>
      <c r="D101" s="32">
        <v>0.15</v>
      </c>
      <c r="E101" s="32"/>
      <c r="F101" s="163">
        <v>8.3299999999999999E-2</v>
      </c>
      <c r="G101" s="34"/>
      <c r="H101" s="1"/>
      <c r="I101" s="1"/>
      <c r="J101" s="1"/>
      <c r="K101" s="1"/>
      <c r="L101" s="1"/>
      <c r="M101" s="1"/>
      <c r="N101" s="1"/>
      <c r="O101" s="1"/>
      <c r="P101" s="1"/>
      <c r="Q101" s="1"/>
      <c r="R101" s="1"/>
      <c r="S101" s="1"/>
      <c r="T101" s="1"/>
      <c r="U101" s="1"/>
      <c r="V101" s="1"/>
    </row>
    <row r="102" spans="1:22" ht="66" x14ac:dyDescent="0.25">
      <c r="A102" s="30" t="s">
        <v>88</v>
      </c>
      <c r="B102" s="257"/>
      <c r="C102" s="257"/>
      <c r="D102" s="257"/>
      <c r="E102" s="257"/>
      <c r="F102" s="257"/>
      <c r="G102" s="257"/>
      <c r="H102" s="1"/>
      <c r="I102" s="1"/>
      <c r="J102" s="1"/>
      <c r="K102" s="1"/>
      <c r="L102" s="1"/>
      <c r="M102" s="1"/>
      <c r="N102" s="1"/>
      <c r="O102" s="1"/>
      <c r="P102" s="1"/>
      <c r="Q102" s="1"/>
      <c r="R102" s="1"/>
      <c r="S102" s="1"/>
      <c r="T102" s="1"/>
      <c r="U102" s="1"/>
      <c r="V102" s="1"/>
    </row>
    <row r="103" spans="1:22" ht="33" x14ac:dyDescent="0.25">
      <c r="A103" s="30" t="s">
        <v>89</v>
      </c>
      <c r="B103" s="258"/>
      <c r="C103" s="259"/>
      <c r="D103" s="258"/>
      <c r="E103" s="259"/>
      <c r="F103" s="258"/>
      <c r="G103" s="259"/>
      <c r="H103" s="1"/>
      <c r="I103" s="1"/>
      <c r="J103" s="1"/>
      <c r="K103" s="1"/>
      <c r="L103" s="1"/>
      <c r="M103" s="1"/>
      <c r="N103" s="1"/>
      <c r="O103" s="1"/>
      <c r="P103" s="1"/>
      <c r="Q103" s="1"/>
      <c r="R103" s="1"/>
      <c r="S103" s="1"/>
      <c r="T103" s="1"/>
      <c r="U103" s="1"/>
      <c r="V103" s="1"/>
    </row>
    <row r="104" spans="1:22" ht="16.5" x14ac:dyDescent="0.25">
      <c r="A104" s="349"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350"/>
      <c r="B105" s="163">
        <v>8.3299999999999999E-2</v>
      </c>
      <c r="C105" s="34"/>
      <c r="D105" s="32">
        <v>0.15</v>
      </c>
      <c r="E105" s="32"/>
      <c r="F105" s="163">
        <v>8.3299999999999999E-2</v>
      </c>
      <c r="G105" s="34"/>
      <c r="H105" s="1"/>
      <c r="I105" s="1"/>
      <c r="J105" s="1"/>
      <c r="K105" s="1"/>
      <c r="L105" s="1"/>
      <c r="M105" s="1"/>
      <c r="N105" s="1"/>
      <c r="O105" s="1"/>
      <c r="P105" s="1"/>
      <c r="Q105" s="1"/>
      <c r="R105" s="1"/>
      <c r="S105" s="1"/>
      <c r="T105" s="1"/>
      <c r="U105" s="1"/>
      <c r="V105" s="1"/>
    </row>
    <row r="106" spans="1:22" ht="66" x14ac:dyDescent="0.25">
      <c r="A106" s="30" t="s">
        <v>88</v>
      </c>
      <c r="B106" s="257"/>
      <c r="C106" s="257"/>
      <c r="D106" s="257"/>
      <c r="E106" s="257"/>
      <c r="F106" s="257"/>
      <c r="G106" s="257"/>
      <c r="H106" s="1"/>
      <c r="I106" s="1"/>
      <c r="J106" s="1"/>
      <c r="K106" s="1"/>
      <c r="L106" s="1"/>
      <c r="M106" s="1"/>
      <c r="N106" s="1"/>
      <c r="O106" s="1"/>
      <c r="P106" s="1"/>
      <c r="Q106" s="1"/>
      <c r="R106" s="1"/>
      <c r="S106" s="1"/>
      <c r="T106" s="1"/>
      <c r="U106" s="1"/>
      <c r="V106" s="1"/>
    </row>
    <row r="107" spans="1:22" ht="33" x14ac:dyDescent="0.25">
      <c r="A107" s="30" t="s">
        <v>89</v>
      </c>
      <c r="B107" s="258"/>
      <c r="C107" s="259"/>
      <c r="D107" s="258"/>
      <c r="E107" s="259"/>
      <c r="F107" s="258"/>
      <c r="G107" s="259"/>
      <c r="H107" s="1"/>
      <c r="I107" s="1"/>
      <c r="J107" s="1"/>
      <c r="K107" s="1"/>
      <c r="L107" s="1"/>
      <c r="M107" s="1"/>
      <c r="N107" s="1"/>
      <c r="O107" s="1"/>
      <c r="P107" s="1"/>
      <c r="Q107" s="1"/>
      <c r="R107" s="1"/>
      <c r="S107" s="1"/>
      <c r="T107" s="1"/>
      <c r="U107" s="1"/>
      <c r="V107" s="1"/>
    </row>
    <row r="108" spans="1:22" ht="16.5" x14ac:dyDescent="0.25">
      <c r="A108" s="349"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350"/>
      <c r="B109" s="163">
        <v>8.3299999999999999E-2</v>
      </c>
      <c r="C109" s="34"/>
      <c r="D109" s="32">
        <v>0</v>
      </c>
      <c r="E109" s="32"/>
      <c r="F109" s="163">
        <v>8.3299999999999999E-2</v>
      </c>
      <c r="G109" s="34"/>
      <c r="H109" s="1"/>
      <c r="I109" s="1"/>
      <c r="J109" s="1"/>
      <c r="K109" s="1"/>
      <c r="L109" s="1"/>
      <c r="M109" s="1"/>
      <c r="N109" s="1"/>
      <c r="O109" s="1"/>
      <c r="P109" s="1"/>
      <c r="Q109" s="1"/>
      <c r="R109" s="1"/>
      <c r="S109" s="1"/>
      <c r="T109" s="1"/>
      <c r="U109" s="1"/>
      <c r="V109" s="1"/>
    </row>
    <row r="110" spans="1:22" ht="66" x14ac:dyDescent="0.25">
      <c r="A110" s="30" t="s">
        <v>88</v>
      </c>
      <c r="B110" s="257"/>
      <c r="C110" s="257"/>
      <c r="D110" s="257"/>
      <c r="E110" s="257"/>
      <c r="F110" s="257"/>
      <c r="G110" s="257"/>
      <c r="H110" s="1"/>
      <c r="I110" s="1"/>
      <c r="J110" s="1"/>
      <c r="K110" s="1"/>
      <c r="L110" s="1"/>
      <c r="M110" s="1"/>
      <c r="N110" s="1"/>
      <c r="O110" s="1"/>
      <c r="P110" s="1"/>
      <c r="Q110" s="1"/>
      <c r="R110" s="1"/>
      <c r="S110" s="1"/>
      <c r="T110" s="1"/>
      <c r="U110" s="1"/>
      <c r="V110" s="1"/>
    </row>
    <row r="111" spans="1:22" ht="33" x14ac:dyDescent="0.25">
      <c r="A111" s="30" t="s">
        <v>89</v>
      </c>
      <c r="B111" s="258"/>
      <c r="C111" s="259"/>
      <c r="D111" s="258"/>
      <c r="E111" s="259"/>
      <c r="F111" s="258"/>
      <c r="G111" s="259"/>
      <c r="H111" s="1"/>
      <c r="I111" s="1"/>
      <c r="J111" s="1"/>
      <c r="K111" s="1"/>
      <c r="L111" s="1"/>
      <c r="M111" s="1"/>
      <c r="N111" s="1"/>
      <c r="O111" s="1"/>
      <c r="P111" s="1"/>
      <c r="Q111" s="1"/>
      <c r="R111" s="1"/>
      <c r="S111" s="1"/>
      <c r="T111" s="1"/>
      <c r="U111" s="1"/>
      <c r="V111" s="1"/>
    </row>
    <row r="112" spans="1:22" ht="16.5" x14ac:dyDescent="0.25">
      <c r="A112" s="349"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350"/>
      <c r="B113" s="163">
        <v>8.3299999999999999E-2</v>
      </c>
      <c r="C113" s="118"/>
      <c r="D113" s="32">
        <v>0</v>
      </c>
      <c r="E113" s="118"/>
      <c r="F113" s="163">
        <v>8.3299999999999999E-2</v>
      </c>
      <c r="G113" s="118"/>
      <c r="H113" s="1"/>
      <c r="I113" s="1"/>
      <c r="J113" s="1"/>
      <c r="K113" s="1"/>
      <c r="L113" s="1"/>
      <c r="M113" s="1"/>
      <c r="N113" s="1"/>
      <c r="O113" s="1"/>
      <c r="P113" s="1"/>
      <c r="Q113" s="1"/>
      <c r="R113" s="1"/>
      <c r="S113" s="1"/>
      <c r="T113" s="1"/>
      <c r="U113" s="1"/>
      <c r="V113" s="1"/>
    </row>
    <row r="114" spans="1:24" ht="66" x14ac:dyDescent="0.25">
      <c r="A114" s="30" t="s">
        <v>88</v>
      </c>
      <c r="B114" s="260"/>
      <c r="C114" s="260"/>
      <c r="D114" s="260"/>
      <c r="E114" s="260"/>
      <c r="F114" s="260"/>
      <c r="G114" s="260"/>
      <c r="H114" s="1"/>
      <c r="I114" s="1"/>
      <c r="J114" s="1"/>
      <c r="K114" s="1"/>
      <c r="L114" s="1"/>
      <c r="M114" s="1"/>
      <c r="N114" s="1"/>
      <c r="O114" s="1"/>
      <c r="P114" s="1"/>
      <c r="Q114" s="1"/>
      <c r="R114" s="1"/>
      <c r="S114" s="1"/>
      <c r="T114" s="1"/>
      <c r="U114" s="1"/>
      <c r="V114" s="1"/>
    </row>
    <row r="115" spans="1:24" ht="33" x14ac:dyDescent="0.25">
      <c r="A115" s="30" t="s">
        <v>89</v>
      </c>
      <c r="B115" s="258"/>
      <c r="C115" s="259"/>
      <c r="D115" s="258"/>
      <c r="E115" s="259"/>
      <c r="F115" s="258"/>
      <c r="G115" s="259"/>
      <c r="H115" s="1"/>
      <c r="I115" s="1"/>
      <c r="J115" s="1"/>
      <c r="K115" s="1"/>
      <c r="L115" s="1"/>
      <c r="M115" s="1"/>
      <c r="N115" s="1"/>
      <c r="O115" s="1"/>
      <c r="P115" s="1"/>
      <c r="Q115" s="1"/>
      <c r="R115" s="1"/>
      <c r="S115" s="1"/>
      <c r="T115" s="1"/>
      <c r="U115" s="1"/>
      <c r="V115" s="1"/>
    </row>
    <row r="116" spans="1:24" ht="16.5" x14ac:dyDescent="0.25">
      <c r="A116" s="31" t="s">
        <v>90</v>
      </c>
      <c r="B116" s="35">
        <f t="shared" ref="B116:G116" si="1">(B69+B73+B77+B81+B85+B89+B93+B97+B101+B105+B109+B113)</f>
        <v>0.99960000000000016</v>
      </c>
      <c r="C116" s="35">
        <f t="shared" si="1"/>
        <v>0.3332</v>
      </c>
      <c r="D116" s="35">
        <f t="shared" si="1"/>
        <v>1</v>
      </c>
      <c r="E116" s="35">
        <f>(E69+E73+E77+E81+E85+E89+E93+E97+E101+E105+E109+E113)</f>
        <v>0.35</v>
      </c>
      <c r="F116" s="35">
        <f t="shared" si="1"/>
        <v>0.99960000000000016</v>
      </c>
      <c r="G116" s="35">
        <f t="shared" si="1"/>
        <v>0.3332</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B71:C71"/>
    <mergeCell ref="D71:E71"/>
    <mergeCell ref="F71:G71"/>
    <mergeCell ref="B70:C70"/>
    <mergeCell ref="F70:G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3ED3F8D9-36E8-8F44-AD2C-FEAFFFCE4F0B}"/>
    <hyperlink ref="F71" r:id="rId2" xr:uid="{8E9B257C-874F-E34A-9F01-D0D5D3468AE3}"/>
    <hyperlink ref="B75" r:id="rId3" xr:uid="{D1885409-A5AE-3F43-B080-A4A61A7284B6}"/>
    <hyperlink ref="D75" r:id="rId4" xr:uid="{03ACC6F0-ED37-CB41-963D-9279D50DCEEA}"/>
    <hyperlink ref="F75" r:id="rId5" xr:uid="{025978A1-A5A1-1F4A-8E2A-D8BCA87D3149}"/>
    <hyperlink ref="B79" r:id="rId6" xr:uid="{0E2A4481-EFC0-EB4F-BFE0-E0E24AA18512}"/>
    <hyperlink ref="D79" r:id="rId7" xr:uid="{7CA76943-BA88-5B46-A10F-1683FCD87C5D}"/>
    <hyperlink ref="F79" r:id="rId8" xr:uid="{979D2255-DB8D-4249-B442-A1CED408B203}"/>
    <hyperlink ref="B83" r:id="rId9" xr:uid="{2CB0831D-591D-0A45-9B50-F88637DCE277}"/>
    <hyperlink ref="D83" r:id="rId10" xr:uid="{EFD05C95-046E-F747-BD22-D06E35A5339C}"/>
    <hyperlink ref="F83" r:id="rId11" xr:uid="{307CAB16-9E5A-8647-97DE-F48E70DBA0DD}"/>
  </hyperlinks>
  <pageMargins left="0.7" right="0.7" top="0.75" bottom="0.75" header="0.3" footer="0.3"/>
  <pageSetup paperSize="9" orientation="portrait" r:id="rId12"/>
  <drawing r:id="rId13"/>
  <legacyDrawing r:id="rId1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34" zoomScale="75" zoomScaleNormal="85" workbookViewId="0">
      <selection activeCell="F35" sqref="F35:G35"/>
    </sheetView>
  </sheetViews>
  <sheetFormatPr baseColWidth="10" defaultColWidth="10.85546875" defaultRowHeight="14.25" x14ac:dyDescent="0.25"/>
  <cols>
    <col min="1" max="1" width="42.42578125" style="1" customWidth="1"/>
    <col min="2" max="3" width="35.7109375" style="1" customWidth="1"/>
    <col min="4" max="4" width="109.42578125" style="1" customWidth="1"/>
    <col min="5" max="5" width="103.140625" style="1" customWidth="1"/>
    <col min="6" max="6" width="107.7109375" style="1" customWidth="1"/>
    <col min="7" max="7" width="111.7109375" style="1" customWidth="1"/>
    <col min="8" max="8" width="35.7109375" style="1" customWidth="1"/>
    <col min="9" max="9" width="58.140625" style="1" customWidth="1"/>
    <col min="10" max="10" width="49" style="1" customWidth="1"/>
    <col min="11"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14"/>
      <c r="B1" s="309" t="s">
        <v>43</v>
      </c>
      <c r="C1" s="310"/>
      <c r="D1" s="310"/>
      <c r="E1" s="310"/>
      <c r="F1" s="310"/>
      <c r="G1" s="310"/>
      <c r="H1" s="311"/>
      <c r="I1" s="38" t="s">
        <v>91</v>
      </c>
      <c r="J1" s="306" t="s">
        <v>129</v>
      </c>
      <c r="K1" s="307"/>
      <c r="L1" s="308"/>
      <c r="M1" s="69"/>
    </row>
    <row r="2" spans="1:25" ht="24" customHeight="1" thickBot="1" x14ac:dyDescent="0.3">
      <c r="A2" s="415"/>
      <c r="B2" s="312" t="s">
        <v>44</v>
      </c>
      <c r="C2" s="313"/>
      <c r="D2" s="313"/>
      <c r="E2" s="313"/>
      <c r="F2" s="313"/>
      <c r="G2" s="313"/>
      <c r="H2" s="314"/>
      <c r="I2" s="38" t="s">
        <v>92</v>
      </c>
      <c r="J2" s="306" t="s">
        <v>130</v>
      </c>
      <c r="K2" s="307"/>
      <c r="L2" s="308"/>
      <c r="M2" s="69"/>
    </row>
    <row r="3" spans="1:25" ht="24" customHeight="1" thickBot="1" x14ac:dyDescent="0.3">
      <c r="A3" s="415"/>
      <c r="B3" s="312" t="s">
        <v>0</v>
      </c>
      <c r="C3" s="313"/>
      <c r="D3" s="313"/>
      <c r="E3" s="313"/>
      <c r="F3" s="313"/>
      <c r="G3" s="313"/>
      <c r="H3" s="314"/>
      <c r="I3" s="38" t="s">
        <v>93</v>
      </c>
      <c r="J3" s="306" t="s">
        <v>131</v>
      </c>
      <c r="K3" s="307"/>
      <c r="L3" s="308"/>
      <c r="M3" s="69"/>
    </row>
    <row r="4" spans="1:25" ht="24" customHeight="1" thickBot="1" x14ac:dyDescent="0.3">
      <c r="A4" s="416"/>
      <c r="B4" s="315" t="s">
        <v>94</v>
      </c>
      <c r="C4" s="316"/>
      <c r="D4" s="316"/>
      <c r="E4" s="316"/>
      <c r="F4" s="316"/>
      <c r="G4" s="316"/>
      <c r="H4" s="317"/>
      <c r="I4" s="38" t="s">
        <v>46</v>
      </c>
      <c r="J4" s="306" t="s">
        <v>133</v>
      </c>
      <c r="K4" s="307"/>
      <c r="L4" s="308"/>
      <c r="M4" s="69"/>
    </row>
    <row r="6" spans="1:25" ht="15" customHeight="1" thickBot="1" x14ac:dyDescent="0.3">
      <c r="A6" s="4"/>
      <c r="B6" s="5"/>
      <c r="C6" s="5"/>
      <c r="D6" s="7"/>
      <c r="E6" s="6"/>
      <c r="F6" s="6"/>
      <c r="G6" s="140"/>
      <c r="H6" s="140"/>
      <c r="I6" s="8"/>
      <c r="J6" s="8"/>
      <c r="K6" s="5"/>
      <c r="L6" s="5"/>
      <c r="M6" s="5"/>
      <c r="N6" s="5"/>
      <c r="O6" s="5"/>
      <c r="P6" s="5"/>
      <c r="Q6" s="5"/>
      <c r="R6" s="5"/>
      <c r="S6" s="5"/>
      <c r="T6" s="9"/>
      <c r="U6" s="5"/>
      <c r="V6" s="5"/>
      <c r="X6" s="10"/>
      <c r="Y6" s="11"/>
    </row>
    <row r="7" spans="1:25" ht="15" customHeight="1" x14ac:dyDescent="0.25">
      <c r="A7" s="422" t="s">
        <v>1</v>
      </c>
      <c r="B7" s="429" t="s">
        <v>137</v>
      </c>
      <c r="C7" s="430"/>
      <c r="D7" s="430"/>
      <c r="E7" s="430"/>
      <c r="F7" s="430"/>
      <c r="G7" s="430"/>
      <c r="H7" s="431"/>
      <c r="I7" s="422" t="s">
        <v>48</v>
      </c>
      <c r="J7" s="425">
        <v>2024110010308</v>
      </c>
      <c r="K7" s="5"/>
      <c r="L7" s="5"/>
      <c r="M7" s="5"/>
      <c r="N7" s="5"/>
      <c r="O7" s="5"/>
      <c r="P7" s="5"/>
      <c r="Q7" s="5"/>
      <c r="R7" s="5"/>
      <c r="S7" s="5"/>
      <c r="T7" s="5"/>
      <c r="U7" s="5"/>
      <c r="V7" s="5"/>
      <c r="W7" s="5"/>
      <c r="X7" s="5"/>
      <c r="Y7" s="5"/>
    </row>
    <row r="8" spans="1:25" ht="15" customHeight="1" x14ac:dyDescent="0.25">
      <c r="A8" s="423"/>
      <c r="B8" s="432"/>
      <c r="C8" s="433"/>
      <c r="D8" s="433"/>
      <c r="E8" s="433"/>
      <c r="F8" s="433"/>
      <c r="G8" s="433"/>
      <c r="H8" s="434"/>
      <c r="I8" s="423"/>
      <c r="J8" s="426"/>
      <c r="K8" s="5"/>
      <c r="L8" s="5"/>
      <c r="M8" s="5"/>
      <c r="N8" s="5"/>
      <c r="O8" s="5"/>
      <c r="P8" s="5"/>
      <c r="Q8" s="5"/>
      <c r="R8" s="5"/>
      <c r="S8" s="5"/>
      <c r="T8" s="5"/>
      <c r="U8" s="5"/>
      <c r="V8" s="5"/>
      <c r="W8" s="5"/>
      <c r="X8" s="5"/>
      <c r="Y8" s="5"/>
    </row>
    <row r="9" spans="1:25" ht="15" customHeight="1" x14ac:dyDescent="0.25">
      <c r="A9" s="423"/>
      <c r="B9" s="432"/>
      <c r="C9" s="433"/>
      <c r="D9" s="433"/>
      <c r="E9" s="433"/>
      <c r="F9" s="433"/>
      <c r="G9" s="433"/>
      <c r="H9" s="434"/>
      <c r="I9" s="423"/>
      <c r="J9" s="426"/>
      <c r="K9" s="5"/>
      <c r="L9" s="5"/>
      <c r="M9" s="5"/>
      <c r="N9" s="5"/>
      <c r="O9" s="5"/>
      <c r="P9" s="5"/>
      <c r="Q9" s="5"/>
      <c r="R9" s="5"/>
      <c r="S9" s="5"/>
      <c r="T9" s="5"/>
      <c r="U9" s="5"/>
      <c r="V9" s="5"/>
      <c r="W9" s="5"/>
      <c r="X9" s="5"/>
      <c r="Y9" s="5"/>
    </row>
    <row r="10" spans="1:25" ht="15" customHeight="1" thickBot="1" x14ac:dyDescent="0.3">
      <c r="A10" s="424"/>
      <c r="B10" s="435"/>
      <c r="C10" s="436"/>
      <c r="D10" s="436"/>
      <c r="E10" s="436"/>
      <c r="F10" s="436"/>
      <c r="G10" s="436"/>
      <c r="H10" s="437"/>
      <c r="I10" s="424"/>
      <c r="J10" s="427"/>
      <c r="K10" s="5"/>
      <c r="L10" s="5"/>
      <c r="M10" s="5"/>
      <c r="N10" s="5"/>
      <c r="O10" s="5"/>
      <c r="P10" s="5"/>
      <c r="Q10" s="5"/>
      <c r="R10" s="5"/>
      <c r="S10" s="5"/>
      <c r="T10" s="5"/>
      <c r="U10" s="5"/>
      <c r="V10" s="5"/>
      <c r="W10" s="5"/>
      <c r="X10" s="5"/>
      <c r="Y10" s="5"/>
    </row>
    <row r="11" spans="1:25" ht="9" customHeight="1" thickBot="1" x14ac:dyDescent="0.3">
      <c r="A11" s="12"/>
      <c r="B11" s="63"/>
      <c r="C11" s="5"/>
      <c r="D11" s="5"/>
      <c r="E11" s="5"/>
      <c r="F11" s="5"/>
      <c r="G11" s="5"/>
      <c r="H11" s="5"/>
      <c r="I11" s="5"/>
      <c r="J11" s="5"/>
      <c r="K11" s="5"/>
      <c r="L11" s="5"/>
      <c r="M11" s="5"/>
      <c r="N11" s="5"/>
      <c r="O11" s="5"/>
      <c r="P11" s="5"/>
      <c r="Q11" s="5"/>
      <c r="R11" s="5"/>
      <c r="S11" s="5"/>
      <c r="T11" s="5"/>
      <c r="U11" s="5"/>
      <c r="V11" s="5"/>
      <c r="W11" s="5"/>
      <c r="X11" s="5"/>
      <c r="Y11" s="5"/>
    </row>
    <row r="12" spans="1:25" s="64" customFormat="1" ht="21.75" customHeight="1" thickBot="1" x14ac:dyDescent="0.3">
      <c r="A12" s="342" t="s">
        <v>2</v>
      </c>
      <c r="B12" s="96" t="s">
        <v>49</v>
      </c>
      <c r="C12" s="240"/>
      <c r="D12" s="96" t="s">
        <v>50</v>
      </c>
      <c r="E12" s="240"/>
      <c r="F12" s="96" t="s">
        <v>51</v>
      </c>
      <c r="G12" s="110"/>
      <c r="H12" s="96" t="s">
        <v>52</v>
      </c>
      <c r="I12" s="111" t="s">
        <v>151</v>
      </c>
    </row>
    <row r="13" spans="1:25" s="64" customFormat="1" ht="21.75" customHeight="1" thickBot="1" x14ac:dyDescent="0.3">
      <c r="A13" s="342"/>
      <c r="B13" s="98" t="s">
        <v>54</v>
      </c>
      <c r="C13" s="70"/>
      <c r="D13" s="96" t="s">
        <v>55</v>
      </c>
      <c r="E13" s="39"/>
      <c r="F13" s="96" t="s">
        <v>56</v>
      </c>
      <c r="G13" s="39"/>
      <c r="H13" s="96" t="s">
        <v>57</v>
      </c>
      <c r="I13" s="111"/>
    </row>
    <row r="14" spans="1:25" s="64" customFormat="1" ht="21.75" customHeight="1" thickBot="1" x14ac:dyDescent="0.3">
      <c r="A14" s="342"/>
      <c r="B14" s="96" t="s">
        <v>59</v>
      </c>
      <c r="C14" s="110"/>
      <c r="D14" s="96" t="s">
        <v>60</v>
      </c>
      <c r="E14" s="39"/>
      <c r="F14" s="96" t="s">
        <v>61</v>
      </c>
      <c r="G14" s="39"/>
      <c r="H14" s="96" t="s">
        <v>62</v>
      </c>
      <c r="I14" s="111"/>
    </row>
    <row r="15" spans="1:25" s="64" customFormat="1" ht="21.75" customHeight="1" thickBot="1" x14ac:dyDescent="0.3">
      <c r="A15" s="1"/>
      <c r="B15" s="1"/>
      <c r="C15" s="1"/>
      <c r="D15" s="1"/>
      <c r="E15" s="1"/>
      <c r="F15" s="1"/>
      <c r="G15" s="1"/>
      <c r="H15" s="1"/>
      <c r="I15" s="1"/>
      <c r="J15" s="1"/>
      <c r="K15" s="1"/>
      <c r="L15" s="72"/>
      <c r="M15" s="73"/>
      <c r="N15" s="73"/>
      <c r="O15" s="73"/>
    </row>
    <row r="16" spans="1:25" s="64" customFormat="1" ht="21.75" customHeight="1" thickBot="1" x14ac:dyDescent="0.3">
      <c r="A16" s="334" t="s">
        <v>3</v>
      </c>
      <c r="B16" s="334"/>
      <c r="C16" s="107" t="s">
        <v>53</v>
      </c>
      <c r="D16" s="351"/>
      <c r="E16" s="351"/>
      <c r="F16" s="351"/>
      <c r="G16" s="1"/>
      <c r="H16" s="1"/>
      <c r="I16" s="1"/>
      <c r="J16" s="1"/>
      <c r="K16" s="1"/>
      <c r="L16" s="72"/>
      <c r="M16" s="73"/>
      <c r="N16" s="73"/>
      <c r="O16" s="73"/>
    </row>
    <row r="17" spans="1:15" s="64" customFormat="1" ht="21.75" customHeight="1" thickBot="1" x14ac:dyDescent="0.3">
      <c r="A17" s="334"/>
      <c r="B17" s="334"/>
      <c r="C17" s="107" t="s">
        <v>58</v>
      </c>
      <c r="D17" s="351"/>
      <c r="E17" s="351"/>
      <c r="F17" s="351"/>
      <c r="G17" s="1"/>
      <c r="H17" s="1"/>
      <c r="I17" s="1"/>
      <c r="J17" s="1"/>
      <c r="K17" s="1"/>
      <c r="L17" s="72"/>
      <c r="M17" s="73"/>
      <c r="N17" s="73"/>
      <c r="O17" s="73"/>
    </row>
    <row r="18" spans="1:15" s="64" customFormat="1" ht="21.75" customHeight="1" thickBot="1" x14ac:dyDescent="0.3">
      <c r="A18" s="334"/>
      <c r="B18" s="334"/>
      <c r="C18" s="107" t="s">
        <v>63</v>
      </c>
      <c r="D18" s="351" t="s">
        <v>151</v>
      </c>
      <c r="E18" s="351"/>
      <c r="F18" s="351"/>
      <c r="G18" s="1"/>
      <c r="H18" s="1"/>
      <c r="I18" s="1"/>
      <c r="J18" s="1"/>
      <c r="K18" s="1"/>
      <c r="L18" s="72"/>
      <c r="M18" s="73"/>
      <c r="N18" s="73"/>
      <c r="O18" s="73"/>
    </row>
    <row r="19" spans="1:15" s="64" customFormat="1" ht="21.75" customHeight="1" x14ac:dyDescent="0.25">
      <c r="A19" s="1"/>
      <c r="B19" s="1"/>
      <c r="C19" s="1"/>
      <c r="D19" s="1"/>
      <c r="E19" s="1"/>
      <c r="F19" s="1"/>
      <c r="G19" s="1"/>
      <c r="H19" s="1"/>
      <c r="I19" s="1"/>
      <c r="J19" s="1"/>
      <c r="K19" s="1"/>
      <c r="L19" s="72"/>
      <c r="M19" s="73"/>
      <c r="N19" s="73"/>
      <c r="O19" s="73"/>
    </row>
    <row r="20" spans="1:15" s="19" customFormat="1" ht="16.5" customHeight="1" x14ac:dyDescent="0.2"/>
    <row r="21" spans="1:15" ht="5.25" customHeight="1" thickBot="1" x14ac:dyDescent="0.3"/>
    <row r="22" spans="1:15" ht="48" customHeight="1" thickBot="1" x14ac:dyDescent="0.3">
      <c r="A22" s="428" t="s">
        <v>95</v>
      </c>
      <c r="B22" s="428"/>
      <c r="C22" s="428"/>
      <c r="D22" s="428"/>
      <c r="E22" s="428"/>
      <c r="F22" s="428"/>
      <c r="G22" s="428"/>
      <c r="H22" s="428"/>
      <c r="I22" s="428"/>
      <c r="J22" s="428"/>
    </row>
    <row r="23" spans="1:15" ht="69.95" customHeight="1" thickBot="1" x14ac:dyDescent="0.3">
      <c r="A23" s="101" t="s">
        <v>8</v>
      </c>
      <c r="B23" s="417" t="s">
        <v>182</v>
      </c>
      <c r="C23" s="418"/>
      <c r="D23" s="419"/>
      <c r="E23" s="165" t="s">
        <v>19</v>
      </c>
      <c r="F23" s="166" t="s">
        <v>154</v>
      </c>
      <c r="G23" s="165" t="s">
        <v>20</v>
      </c>
      <c r="H23" s="417" t="s">
        <v>155</v>
      </c>
      <c r="I23" s="418"/>
      <c r="J23" s="419"/>
    </row>
    <row r="24" spans="1:15" ht="50.25" customHeight="1" thickBot="1" x14ac:dyDescent="0.3">
      <c r="A24" s="89" t="s">
        <v>21</v>
      </c>
      <c r="B24" s="417" t="s">
        <v>156</v>
      </c>
      <c r="C24" s="418"/>
      <c r="D24" s="418"/>
      <c r="E24" s="418"/>
      <c r="F24" s="418"/>
      <c r="G24" s="418"/>
      <c r="H24" s="418"/>
      <c r="I24" s="418"/>
      <c r="J24" s="419"/>
    </row>
    <row r="25" spans="1:15" ht="50.25" customHeight="1" thickBot="1" x14ac:dyDescent="0.3">
      <c r="A25" s="438" t="s">
        <v>22</v>
      </c>
      <c r="B25" s="102">
        <v>2024</v>
      </c>
      <c r="C25" s="103">
        <v>2025</v>
      </c>
      <c r="D25" s="103">
        <v>2026</v>
      </c>
      <c r="E25" s="103">
        <v>2027</v>
      </c>
      <c r="F25" s="104" t="s">
        <v>96</v>
      </c>
      <c r="G25" s="105" t="s">
        <v>23</v>
      </c>
      <c r="H25" s="445" t="s">
        <v>24</v>
      </c>
      <c r="I25" s="446"/>
      <c r="J25" s="447"/>
    </row>
    <row r="26" spans="1:15" ht="50.25" customHeight="1" thickBot="1" x14ac:dyDescent="0.3">
      <c r="A26" s="439"/>
      <c r="B26" s="191">
        <v>1</v>
      </c>
      <c r="C26" s="191">
        <v>2</v>
      </c>
      <c r="D26" s="191">
        <v>2</v>
      </c>
      <c r="E26" s="192">
        <v>2</v>
      </c>
      <c r="F26" s="193">
        <v>2</v>
      </c>
      <c r="G26" s="194">
        <v>2</v>
      </c>
      <c r="H26" s="417" t="s">
        <v>183</v>
      </c>
      <c r="I26" s="418"/>
      <c r="J26" s="419"/>
    </row>
    <row r="27" spans="1:15" ht="52.5" customHeight="1" thickBot="1" x14ac:dyDescent="0.3">
      <c r="A27" s="89"/>
      <c r="B27" s="441" t="s">
        <v>25</v>
      </c>
      <c r="C27" s="442"/>
      <c r="D27" s="442"/>
      <c r="E27" s="442"/>
      <c r="F27" s="442"/>
      <c r="G27" s="442"/>
      <c r="H27" s="442"/>
      <c r="I27" s="442"/>
      <c r="J27" s="443"/>
    </row>
    <row r="28" spans="1:15" s="23" customFormat="1" ht="56.25" customHeight="1" thickBot="1" x14ac:dyDescent="0.3">
      <c r="A28" s="444" t="s">
        <v>74</v>
      </c>
      <c r="B28" s="195" t="s">
        <v>75</v>
      </c>
      <c r="C28" s="195" t="s">
        <v>27</v>
      </c>
      <c r="D28" s="440" t="s">
        <v>28</v>
      </c>
      <c r="E28" s="440"/>
      <c r="F28" s="440" t="s">
        <v>29</v>
      </c>
      <c r="G28" s="440"/>
      <c r="H28" s="195" t="s">
        <v>30</v>
      </c>
      <c r="I28" s="195" t="s">
        <v>31</v>
      </c>
      <c r="J28" s="196" t="s">
        <v>32</v>
      </c>
    </row>
    <row r="29" spans="1:15" ht="297.95" customHeight="1" thickBot="1" x14ac:dyDescent="0.3">
      <c r="A29" s="409"/>
      <c r="B29" s="197">
        <v>2</v>
      </c>
      <c r="C29" s="197">
        <v>2</v>
      </c>
      <c r="D29" s="420" t="s">
        <v>193</v>
      </c>
      <c r="E29" s="420"/>
      <c r="F29" s="448" t="s">
        <v>193</v>
      </c>
      <c r="G29" s="448"/>
      <c r="H29" s="224" t="s">
        <v>185</v>
      </c>
      <c r="I29" s="225" t="s">
        <v>192</v>
      </c>
      <c r="J29" s="233" t="s">
        <v>207</v>
      </c>
    </row>
    <row r="30" spans="1:15" s="23" customFormat="1" ht="45" customHeight="1" thickBot="1" x14ac:dyDescent="0.3">
      <c r="A30" s="409" t="s">
        <v>76</v>
      </c>
      <c r="B30" s="198" t="s">
        <v>75</v>
      </c>
      <c r="C30" s="198" t="s">
        <v>27</v>
      </c>
      <c r="D30" s="410" t="s">
        <v>28</v>
      </c>
      <c r="E30" s="410"/>
      <c r="F30" s="410" t="s">
        <v>29</v>
      </c>
      <c r="G30" s="410"/>
      <c r="H30" s="198" t="s">
        <v>30</v>
      </c>
      <c r="I30" s="198" t="s">
        <v>31</v>
      </c>
      <c r="J30" s="199" t="s">
        <v>32</v>
      </c>
    </row>
    <row r="31" spans="1:15" ht="408.95" customHeight="1" thickBot="1" x14ac:dyDescent="0.3">
      <c r="A31" s="409"/>
      <c r="B31" s="197">
        <v>2</v>
      </c>
      <c r="C31" s="197">
        <v>2</v>
      </c>
      <c r="D31" s="420" t="s">
        <v>227</v>
      </c>
      <c r="E31" s="420"/>
      <c r="F31" s="420" t="s">
        <v>243</v>
      </c>
      <c r="G31" s="420"/>
      <c r="H31" s="224" t="s">
        <v>185</v>
      </c>
      <c r="I31" s="225" t="s">
        <v>192</v>
      </c>
      <c r="J31" s="233" t="s">
        <v>241</v>
      </c>
    </row>
    <row r="32" spans="1:15" s="23" customFormat="1" ht="54" customHeight="1" thickBot="1" x14ac:dyDescent="0.3">
      <c r="A32" s="409" t="s">
        <v>77</v>
      </c>
      <c r="B32" s="198" t="s">
        <v>75</v>
      </c>
      <c r="C32" s="198" t="s">
        <v>27</v>
      </c>
      <c r="D32" s="410" t="s">
        <v>28</v>
      </c>
      <c r="E32" s="410"/>
      <c r="F32" s="410" t="s">
        <v>29</v>
      </c>
      <c r="G32" s="410"/>
      <c r="H32" s="198" t="s">
        <v>30</v>
      </c>
      <c r="I32" s="198" t="s">
        <v>31</v>
      </c>
      <c r="J32" s="199" t="s">
        <v>32</v>
      </c>
    </row>
    <row r="33" spans="1:10" ht="409.35" customHeight="1" thickBot="1" x14ac:dyDescent="0.3">
      <c r="A33" s="409"/>
      <c r="B33" s="197">
        <v>2</v>
      </c>
      <c r="C33" s="197">
        <v>2</v>
      </c>
      <c r="D33" s="420" t="s">
        <v>279</v>
      </c>
      <c r="E33" s="420"/>
      <c r="F33" s="421" t="s">
        <v>281</v>
      </c>
      <c r="G33" s="421"/>
      <c r="H33" s="224" t="s">
        <v>185</v>
      </c>
      <c r="I33" s="225" t="s">
        <v>192</v>
      </c>
      <c r="J33" s="233" t="s">
        <v>241</v>
      </c>
    </row>
    <row r="34" spans="1:10" s="23" customFormat="1" ht="47.25" customHeight="1" thickBot="1" x14ac:dyDescent="0.3">
      <c r="A34" s="409" t="s">
        <v>78</v>
      </c>
      <c r="B34" s="198" t="s">
        <v>75</v>
      </c>
      <c r="C34" s="198" t="s">
        <v>27</v>
      </c>
      <c r="D34" s="410" t="s">
        <v>28</v>
      </c>
      <c r="E34" s="410"/>
      <c r="F34" s="410" t="s">
        <v>29</v>
      </c>
      <c r="G34" s="410"/>
      <c r="H34" s="198" t="s">
        <v>30</v>
      </c>
      <c r="I34" s="198" t="s">
        <v>31</v>
      </c>
      <c r="J34" s="199" t="s">
        <v>32</v>
      </c>
    </row>
    <row r="35" spans="1:10" ht="408.95" customHeight="1" thickBot="1" x14ac:dyDescent="0.3">
      <c r="A35" s="409"/>
      <c r="B35" s="197">
        <v>2</v>
      </c>
      <c r="C35" s="197">
        <v>2</v>
      </c>
      <c r="D35" s="420" t="s">
        <v>299</v>
      </c>
      <c r="E35" s="420"/>
      <c r="F35" s="420" t="s">
        <v>316</v>
      </c>
      <c r="G35" s="420"/>
      <c r="H35" s="224" t="s">
        <v>185</v>
      </c>
      <c r="I35" s="225" t="s">
        <v>192</v>
      </c>
      <c r="J35" s="233" t="s">
        <v>313</v>
      </c>
    </row>
    <row r="36" spans="1:10" s="23" customFormat="1" ht="47.25" customHeight="1" x14ac:dyDescent="0.25">
      <c r="A36" s="409" t="s">
        <v>79</v>
      </c>
      <c r="B36" s="198" t="s">
        <v>75</v>
      </c>
      <c r="C36" s="198" t="s">
        <v>27</v>
      </c>
      <c r="D36" s="410" t="s">
        <v>28</v>
      </c>
      <c r="E36" s="410"/>
      <c r="F36" s="410" t="s">
        <v>29</v>
      </c>
      <c r="G36" s="410"/>
      <c r="H36" s="198" t="s">
        <v>30</v>
      </c>
      <c r="I36" s="198" t="s">
        <v>31</v>
      </c>
      <c r="J36" s="199" t="s">
        <v>32</v>
      </c>
    </row>
    <row r="37" spans="1:10" ht="77.099999999999994" customHeight="1" x14ac:dyDescent="0.25">
      <c r="A37" s="409"/>
      <c r="B37" s="197">
        <v>2</v>
      </c>
      <c r="C37" s="197"/>
      <c r="D37" s="411"/>
      <c r="E37" s="411"/>
      <c r="F37" s="411"/>
      <c r="G37" s="411"/>
      <c r="H37" s="197"/>
      <c r="I37" s="197"/>
      <c r="J37" s="200"/>
    </row>
    <row r="38" spans="1:10" s="23" customFormat="1" ht="48.75" customHeight="1" x14ac:dyDescent="0.25">
      <c r="A38" s="409" t="s">
        <v>80</v>
      </c>
      <c r="B38" s="198" t="s">
        <v>75</v>
      </c>
      <c r="C38" s="198" t="s">
        <v>27</v>
      </c>
      <c r="D38" s="410" t="s">
        <v>28</v>
      </c>
      <c r="E38" s="410"/>
      <c r="F38" s="410" t="s">
        <v>29</v>
      </c>
      <c r="G38" s="410"/>
      <c r="H38" s="198" t="s">
        <v>30</v>
      </c>
      <c r="I38" s="198" t="s">
        <v>31</v>
      </c>
      <c r="J38" s="199" t="s">
        <v>32</v>
      </c>
    </row>
    <row r="39" spans="1:10" ht="80.099999999999994" customHeight="1" x14ac:dyDescent="0.25">
      <c r="A39" s="409"/>
      <c r="B39" s="197">
        <v>2</v>
      </c>
      <c r="C39" s="197"/>
      <c r="D39" s="411"/>
      <c r="E39" s="411"/>
      <c r="F39" s="411"/>
      <c r="G39" s="411"/>
      <c r="H39" s="197"/>
      <c r="I39" s="197"/>
      <c r="J39" s="200"/>
    </row>
    <row r="40" spans="1:10" ht="46.5" customHeight="1" x14ac:dyDescent="0.25">
      <c r="A40" s="409" t="s">
        <v>81</v>
      </c>
      <c r="B40" s="198" t="s">
        <v>75</v>
      </c>
      <c r="C40" s="198" t="s">
        <v>27</v>
      </c>
      <c r="D40" s="410" t="s">
        <v>28</v>
      </c>
      <c r="E40" s="410"/>
      <c r="F40" s="410" t="s">
        <v>29</v>
      </c>
      <c r="G40" s="410"/>
      <c r="H40" s="198" t="s">
        <v>30</v>
      </c>
      <c r="I40" s="198" t="s">
        <v>31</v>
      </c>
      <c r="J40" s="199" t="s">
        <v>32</v>
      </c>
    </row>
    <row r="41" spans="1:10" ht="72" customHeight="1" x14ac:dyDescent="0.25">
      <c r="A41" s="409"/>
      <c r="B41" s="197">
        <v>2</v>
      </c>
      <c r="C41" s="197"/>
      <c r="D41" s="411"/>
      <c r="E41" s="411"/>
      <c r="F41" s="411"/>
      <c r="G41" s="411"/>
      <c r="H41" s="197"/>
      <c r="I41" s="197"/>
      <c r="J41" s="200"/>
    </row>
    <row r="42" spans="1:10" ht="48.75" customHeight="1" x14ac:dyDescent="0.25">
      <c r="A42" s="409" t="s">
        <v>82</v>
      </c>
      <c r="B42" s="198" t="s">
        <v>75</v>
      </c>
      <c r="C42" s="198" t="s">
        <v>27</v>
      </c>
      <c r="D42" s="410" t="s">
        <v>28</v>
      </c>
      <c r="E42" s="410"/>
      <c r="F42" s="410" t="s">
        <v>29</v>
      </c>
      <c r="G42" s="410"/>
      <c r="H42" s="198" t="s">
        <v>30</v>
      </c>
      <c r="I42" s="198" t="s">
        <v>31</v>
      </c>
      <c r="J42" s="199" t="s">
        <v>32</v>
      </c>
    </row>
    <row r="43" spans="1:10" ht="87" customHeight="1" x14ac:dyDescent="0.25">
      <c r="A43" s="409"/>
      <c r="B43" s="197">
        <v>2</v>
      </c>
      <c r="C43" s="197"/>
      <c r="D43" s="411"/>
      <c r="E43" s="411"/>
      <c r="F43" s="411"/>
      <c r="G43" s="411"/>
      <c r="H43" s="197"/>
      <c r="I43" s="197"/>
      <c r="J43" s="200"/>
    </row>
    <row r="44" spans="1:10" ht="42.75" customHeight="1" x14ac:dyDescent="0.25">
      <c r="A44" s="409" t="s">
        <v>83</v>
      </c>
      <c r="B44" s="198" t="s">
        <v>75</v>
      </c>
      <c r="C44" s="198" t="s">
        <v>27</v>
      </c>
      <c r="D44" s="410" t="s">
        <v>28</v>
      </c>
      <c r="E44" s="410"/>
      <c r="F44" s="410" t="s">
        <v>29</v>
      </c>
      <c r="G44" s="410"/>
      <c r="H44" s="198" t="s">
        <v>30</v>
      </c>
      <c r="I44" s="198" t="s">
        <v>31</v>
      </c>
      <c r="J44" s="199" t="s">
        <v>32</v>
      </c>
    </row>
    <row r="45" spans="1:10" ht="78.599999999999994" customHeight="1" x14ac:dyDescent="0.25">
      <c r="A45" s="409"/>
      <c r="B45" s="197">
        <v>2</v>
      </c>
      <c r="C45" s="197"/>
      <c r="D45" s="411"/>
      <c r="E45" s="411"/>
      <c r="F45" s="411"/>
      <c r="G45" s="411"/>
      <c r="H45" s="197"/>
      <c r="I45" s="197"/>
      <c r="J45" s="200"/>
    </row>
    <row r="46" spans="1:10" ht="45" customHeight="1" x14ac:dyDescent="0.25">
      <c r="A46" s="409" t="s">
        <v>84</v>
      </c>
      <c r="B46" s="198" t="s">
        <v>75</v>
      </c>
      <c r="C46" s="198" t="s">
        <v>27</v>
      </c>
      <c r="D46" s="410" t="s">
        <v>28</v>
      </c>
      <c r="E46" s="410"/>
      <c r="F46" s="410" t="s">
        <v>29</v>
      </c>
      <c r="G46" s="410"/>
      <c r="H46" s="198" t="s">
        <v>30</v>
      </c>
      <c r="I46" s="198" t="s">
        <v>31</v>
      </c>
      <c r="J46" s="199" t="s">
        <v>32</v>
      </c>
    </row>
    <row r="47" spans="1:10" ht="75.599999999999994" customHeight="1" x14ac:dyDescent="0.25">
      <c r="A47" s="409"/>
      <c r="B47" s="197">
        <v>2</v>
      </c>
      <c r="C47" s="197"/>
      <c r="D47" s="411"/>
      <c r="E47" s="411"/>
      <c r="F47" s="411"/>
      <c r="G47" s="411"/>
      <c r="H47" s="197"/>
      <c r="I47" s="197"/>
      <c r="J47" s="200"/>
    </row>
    <row r="48" spans="1:10" ht="46.5" customHeight="1" x14ac:dyDescent="0.25">
      <c r="A48" s="409" t="s">
        <v>85</v>
      </c>
      <c r="B48" s="198" t="s">
        <v>75</v>
      </c>
      <c r="C48" s="198" t="s">
        <v>27</v>
      </c>
      <c r="D48" s="410" t="s">
        <v>28</v>
      </c>
      <c r="E48" s="410"/>
      <c r="F48" s="410" t="s">
        <v>29</v>
      </c>
      <c r="G48" s="410"/>
      <c r="H48" s="198" t="s">
        <v>30</v>
      </c>
      <c r="I48" s="198" t="s">
        <v>31</v>
      </c>
      <c r="J48" s="199" t="s">
        <v>32</v>
      </c>
    </row>
    <row r="49" spans="1:13" ht="72" customHeight="1" x14ac:dyDescent="0.25">
      <c r="A49" s="409"/>
      <c r="B49" s="197">
        <v>2</v>
      </c>
      <c r="C49" s="197"/>
      <c r="D49" s="411"/>
      <c r="E49" s="411"/>
      <c r="F49" s="411"/>
      <c r="G49" s="411"/>
      <c r="H49" s="197"/>
      <c r="I49" s="197"/>
      <c r="J49" s="200"/>
    </row>
    <row r="50" spans="1:13" ht="48.75" customHeight="1" x14ac:dyDescent="0.25">
      <c r="A50" s="409" t="s">
        <v>86</v>
      </c>
      <c r="B50" s="198" t="s">
        <v>75</v>
      </c>
      <c r="C50" s="198" t="s">
        <v>27</v>
      </c>
      <c r="D50" s="410" t="s">
        <v>28</v>
      </c>
      <c r="E50" s="410"/>
      <c r="F50" s="410" t="s">
        <v>29</v>
      </c>
      <c r="G50" s="410"/>
      <c r="H50" s="198" t="s">
        <v>30</v>
      </c>
      <c r="I50" s="198" t="s">
        <v>31</v>
      </c>
      <c r="J50" s="199" t="s">
        <v>32</v>
      </c>
    </row>
    <row r="51" spans="1:13" ht="72.599999999999994" customHeight="1" thickBot="1" x14ac:dyDescent="0.3">
      <c r="A51" s="412"/>
      <c r="B51" s="201">
        <v>2</v>
      </c>
      <c r="C51" s="201"/>
      <c r="D51" s="413"/>
      <c r="E51" s="413"/>
      <c r="F51" s="413"/>
      <c r="G51" s="413"/>
      <c r="H51" s="201"/>
      <c r="I51" s="201"/>
      <c r="J51" s="202"/>
    </row>
    <row r="53" spans="1:13" ht="18" x14ac:dyDescent="0.25">
      <c r="A53" s="37" t="s">
        <v>97</v>
      </c>
    </row>
    <row r="54" spans="1:13" ht="18" customHeight="1" x14ac:dyDescent="0.25">
      <c r="A54" s="25"/>
    </row>
    <row r="55" spans="1:13" ht="23.25" x14ac:dyDescent="0.25">
      <c r="A55" s="408" t="s">
        <v>98</v>
      </c>
      <c r="B55" s="26" t="s">
        <v>49</v>
      </c>
      <c r="C55" s="26" t="s">
        <v>50</v>
      </c>
      <c r="D55" s="26" t="s">
        <v>51</v>
      </c>
      <c r="E55" s="26" t="s">
        <v>52</v>
      </c>
      <c r="F55" s="26" t="s">
        <v>54</v>
      </c>
      <c r="G55" s="26" t="s">
        <v>55</v>
      </c>
      <c r="H55" s="26" t="s">
        <v>56</v>
      </c>
      <c r="I55" s="26" t="s">
        <v>57</v>
      </c>
      <c r="J55" s="26" t="s">
        <v>59</v>
      </c>
      <c r="K55" s="26" t="s">
        <v>60</v>
      </c>
      <c r="L55" s="26" t="s">
        <v>61</v>
      </c>
      <c r="M55" s="26" t="s">
        <v>62</v>
      </c>
    </row>
    <row r="56" spans="1:13" ht="24.75" customHeight="1" x14ac:dyDescent="0.25">
      <c r="A56" s="408"/>
      <c r="B56" s="27">
        <v>2</v>
      </c>
      <c r="C56" s="27">
        <v>2</v>
      </c>
      <c r="D56" s="27">
        <v>2</v>
      </c>
      <c r="E56" s="27">
        <v>2</v>
      </c>
      <c r="F56" s="27"/>
      <c r="G56" s="27"/>
      <c r="H56" s="27"/>
      <c r="I56" s="27"/>
      <c r="J56" s="27"/>
      <c r="K56" s="27"/>
      <c r="L56" s="27"/>
      <c r="M56" s="27"/>
    </row>
    <row r="57" spans="1:13" s="22" customFormat="1" ht="13.35" customHeight="1" x14ac:dyDescent="0.25">
      <c r="A57" s="1"/>
      <c r="B57" s="1"/>
      <c r="C57" s="1"/>
      <c r="D57" s="1"/>
      <c r="E57" s="1"/>
      <c r="F57" s="1"/>
      <c r="G57" s="1"/>
      <c r="H57" s="1"/>
      <c r="I57" s="1"/>
    </row>
    <row r="58" spans="1:13" ht="15" thickBot="1" x14ac:dyDescent="0.3"/>
    <row r="59" spans="1:13" ht="44.25" customHeight="1" thickBot="1" x14ac:dyDescent="0.3">
      <c r="A59" s="132" t="s">
        <v>99</v>
      </c>
      <c r="B59" s="121" t="s">
        <v>100</v>
      </c>
      <c r="C59" s="112"/>
      <c r="D59" s="133" t="s">
        <v>101</v>
      </c>
      <c r="E59" s="121" t="s">
        <v>100</v>
      </c>
      <c r="F59" s="112"/>
      <c r="G59" s="133" t="s">
        <v>102</v>
      </c>
      <c r="H59" s="121" t="s">
        <v>103</v>
      </c>
      <c r="I59" s="131"/>
      <c r="J59" s="106"/>
    </row>
    <row r="60" spans="1:13" ht="16.5" thickBot="1" x14ac:dyDescent="0.3">
      <c r="A60" s="134"/>
      <c r="B60" s="121" t="s">
        <v>104</v>
      </c>
      <c r="C60" s="167" t="s">
        <v>157</v>
      </c>
      <c r="D60" s="135"/>
      <c r="E60" s="121" t="s">
        <v>104</v>
      </c>
      <c r="F60" s="168" t="s">
        <v>159</v>
      </c>
      <c r="G60" s="135"/>
      <c r="H60" s="121" t="s">
        <v>105</v>
      </c>
      <c r="I60" s="171" t="s">
        <v>163</v>
      </c>
      <c r="J60" s="106"/>
    </row>
    <row r="61" spans="1:13" ht="16.5" thickBot="1" x14ac:dyDescent="0.3">
      <c r="A61" s="134"/>
      <c r="B61" s="121" t="s">
        <v>106</v>
      </c>
      <c r="C61" s="167" t="s">
        <v>158</v>
      </c>
      <c r="D61" s="135"/>
      <c r="E61" s="121" t="s">
        <v>106</v>
      </c>
      <c r="F61" s="169" t="s">
        <v>160</v>
      </c>
      <c r="G61" s="135"/>
      <c r="H61" s="121" t="s">
        <v>107</v>
      </c>
      <c r="I61" s="171" t="s">
        <v>164</v>
      </c>
      <c r="J61" s="106"/>
    </row>
    <row r="62" spans="1:13" ht="39.75" customHeight="1" thickBot="1" x14ac:dyDescent="0.3">
      <c r="A62" s="134"/>
      <c r="B62" s="121" t="s">
        <v>100</v>
      </c>
      <c r="C62" s="112"/>
      <c r="D62" s="135"/>
      <c r="E62" s="121" t="s">
        <v>100</v>
      </c>
      <c r="F62" s="169"/>
      <c r="G62" s="135"/>
      <c r="H62" s="121" t="s">
        <v>103</v>
      </c>
      <c r="I62" s="131"/>
      <c r="J62" s="106"/>
    </row>
    <row r="63" spans="1:13" ht="16.5" thickBot="1" x14ac:dyDescent="0.3">
      <c r="A63" s="134"/>
      <c r="B63" s="121" t="s">
        <v>104</v>
      </c>
      <c r="C63" s="112"/>
      <c r="D63" s="135"/>
      <c r="E63" s="121" t="s">
        <v>104</v>
      </c>
      <c r="F63" s="169" t="s">
        <v>161</v>
      </c>
      <c r="G63" s="135"/>
      <c r="H63" s="121" t="s">
        <v>105</v>
      </c>
      <c r="I63" s="131"/>
      <c r="J63" s="106"/>
    </row>
    <row r="64" spans="1:13" ht="34.5" customHeight="1" thickBot="1" x14ac:dyDescent="0.3">
      <c r="A64" s="136"/>
      <c r="B64" s="121" t="s">
        <v>106</v>
      </c>
      <c r="C64" s="112"/>
      <c r="D64" s="137"/>
      <c r="E64" s="121" t="s">
        <v>106</v>
      </c>
      <c r="F64" s="170" t="s">
        <v>162</v>
      </c>
      <c r="G64" s="137"/>
      <c r="H64" s="121" t="s">
        <v>107</v>
      </c>
      <c r="I64" s="131"/>
      <c r="J64" s="106"/>
    </row>
  </sheetData>
  <mergeCells count="87">
    <mergeCell ref="J1:L1"/>
    <mergeCell ref="J2:L2"/>
    <mergeCell ref="J3:L3"/>
    <mergeCell ref="J4:L4"/>
    <mergeCell ref="D29:E29"/>
    <mergeCell ref="F29:G29"/>
    <mergeCell ref="A25:A26"/>
    <mergeCell ref="D28:E28"/>
    <mergeCell ref="F28:G28"/>
    <mergeCell ref="B27:J27"/>
    <mergeCell ref="A28:A29"/>
    <mergeCell ref="H25:J25"/>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DDEF285C-F43B-5843-B353-8004290682CB}"/>
    <hyperlink ref="J31" r:id="rId2" xr:uid="{3A513254-61A4-414A-A2F9-F20E96590C9F}"/>
    <hyperlink ref="J33" r:id="rId3" xr:uid="{5DCCB0AB-25C3-D146-BFE7-14C527837388}"/>
    <hyperlink ref="J35" r:id="rId4" xr:uid="{5D7DCCD3-DC3A-4541-851B-F96651165C60}"/>
  </hyperlinks>
  <pageMargins left="0.25" right="0.25" top="0.75" bottom="0.75" header="0.3" footer="0.3"/>
  <pageSetup scale="21" orientation="landscape"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A12" zoomScale="70" zoomScaleNormal="70" workbookViewId="0">
      <selection activeCell="D22" sqref="D22:E24"/>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32.25" customHeight="1" thickBot="1" x14ac:dyDescent="0.3">
      <c r="A1" s="331"/>
      <c r="B1" s="309" t="s">
        <v>43</v>
      </c>
      <c r="C1" s="310"/>
      <c r="D1" s="310"/>
      <c r="E1" s="310"/>
      <c r="F1" s="310"/>
      <c r="G1" s="310"/>
      <c r="H1" s="310"/>
      <c r="I1" s="311"/>
      <c r="J1" s="306" t="s">
        <v>129</v>
      </c>
      <c r="K1" s="307"/>
      <c r="L1" s="308"/>
    </row>
    <row r="2" spans="1:15" s="64" customFormat="1" ht="30.75" customHeight="1" thickBot="1" x14ac:dyDescent="0.3">
      <c r="A2" s="332"/>
      <c r="B2" s="312" t="s">
        <v>44</v>
      </c>
      <c r="C2" s="313"/>
      <c r="D2" s="313"/>
      <c r="E2" s="313"/>
      <c r="F2" s="313"/>
      <c r="G2" s="313"/>
      <c r="H2" s="313"/>
      <c r="I2" s="314"/>
      <c r="J2" s="306" t="s">
        <v>130</v>
      </c>
      <c r="K2" s="307"/>
      <c r="L2" s="308"/>
    </row>
    <row r="3" spans="1:15" s="64" customFormat="1" ht="24" customHeight="1" thickBot="1" x14ac:dyDescent="0.3">
      <c r="A3" s="332"/>
      <c r="B3" s="312" t="s">
        <v>0</v>
      </c>
      <c r="C3" s="313"/>
      <c r="D3" s="313"/>
      <c r="E3" s="313"/>
      <c r="F3" s="313"/>
      <c r="G3" s="313"/>
      <c r="H3" s="313"/>
      <c r="I3" s="314"/>
      <c r="J3" s="306" t="s">
        <v>131</v>
      </c>
      <c r="K3" s="307"/>
      <c r="L3" s="308"/>
    </row>
    <row r="4" spans="1:15" s="64" customFormat="1" ht="21.75" customHeight="1" thickBot="1" x14ac:dyDescent="0.3">
      <c r="A4" s="333"/>
      <c r="B4" s="315" t="s">
        <v>108</v>
      </c>
      <c r="C4" s="316"/>
      <c r="D4" s="316"/>
      <c r="E4" s="316"/>
      <c r="F4" s="316"/>
      <c r="G4" s="316"/>
      <c r="H4" s="316"/>
      <c r="I4" s="317"/>
      <c r="J4" s="306" t="s">
        <v>134</v>
      </c>
      <c r="K4" s="307"/>
      <c r="L4" s="308"/>
    </row>
    <row r="5" spans="1:15" s="64" customFormat="1" ht="21.75" customHeight="1" thickBot="1" x14ac:dyDescent="0.3">
      <c r="A5" s="65"/>
      <c r="B5" s="66"/>
      <c r="C5" s="66"/>
      <c r="D5" s="66"/>
      <c r="E5" s="66"/>
      <c r="F5" s="66"/>
      <c r="G5" s="66"/>
      <c r="H5" s="66"/>
      <c r="I5" s="66"/>
      <c r="J5" s="67"/>
      <c r="K5" s="67"/>
      <c r="L5" s="67"/>
    </row>
    <row r="6" spans="1:15" ht="40.35" customHeight="1" thickBot="1" x14ac:dyDescent="0.3">
      <c r="A6" s="38" t="s">
        <v>47</v>
      </c>
      <c r="B6" s="466" t="s">
        <v>137</v>
      </c>
      <c r="C6" s="467"/>
      <c r="D6" s="467"/>
      <c r="E6" s="467"/>
      <c r="F6" s="467"/>
      <c r="G6" s="467"/>
      <c r="H6" s="467"/>
      <c r="I6" s="468"/>
      <c r="J6" s="130" t="s">
        <v>48</v>
      </c>
      <c r="K6" s="469">
        <v>2024110010308</v>
      </c>
      <c r="L6" s="470"/>
      <c r="M6" s="477"/>
      <c r="N6" s="477"/>
      <c r="O6" s="477"/>
    </row>
    <row r="7" spans="1:15" s="64" customFormat="1" ht="21.75"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453" t="s">
        <v>2</v>
      </c>
      <c r="B8" s="108" t="s">
        <v>49</v>
      </c>
      <c r="C8" s="222"/>
      <c r="D8" s="108" t="s">
        <v>50</v>
      </c>
      <c r="E8" s="222"/>
      <c r="F8" s="108" t="s">
        <v>51</v>
      </c>
      <c r="G8" s="90"/>
      <c r="H8" s="108" t="s">
        <v>52</v>
      </c>
      <c r="I8" s="91" t="s">
        <v>151</v>
      </c>
      <c r="J8" s="461" t="s">
        <v>3</v>
      </c>
      <c r="K8" s="107" t="s">
        <v>53</v>
      </c>
      <c r="L8" s="68"/>
      <c r="M8" s="477"/>
      <c r="N8" s="477"/>
      <c r="O8" s="477"/>
    </row>
    <row r="9" spans="1:15" s="64" customFormat="1" ht="21.75" customHeight="1" thickBot="1" x14ac:dyDescent="0.3">
      <c r="A9" s="453"/>
      <c r="B9" s="109" t="s">
        <v>54</v>
      </c>
      <c r="C9" s="92"/>
      <c r="D9" s="108" t="s">
        <v>55</v>
      </c>
      <c r="E9" s="93"/>
      <c r="F9" s="108" t="s">
        <v>56</v>
      </c>
      <c r="G9" s="93"/>
      <c r="H9" s="108" t="s">
        <v>57</v>
      </c>
      <c r="I9" s="91"/>
      <c r="J9" s="461"/>
      <c r="K9" s="107" t="s">
        <v>58</v>
      </c>
      <c r="L9" s="68"/>
      <c r="M9" s="477"/>
      <c r="N9" s="477"/>
      <c r="O9" s="477"/>
    </row>
    <row r="10" spans="1:15" s="64" customFormat="1" ht="21.75" customHeight="1" thickBot="1" x14ac:dyDescent="0.3">
      <c r="A10" s="453"/>
      <c r="B10" s="108" t="s">
        <v>59</v>
      </c>
      <c r="C10" s="90"/>
      <c r="D10" s="108" t="s">
        <v>60</v>
      </c>
      <c r="E10" s="93"/>
      <c r="F10" s="108" t="s">
        <v>61</v>
      </c>
      <c r="G10" s="93"/>
      <c r="H10" s="108" t="s">
        <v>62</v>
      </c>
      <c r="I10" s="91"/>
      <c r="J10" s="461"/>
      <c r="K10" s="107" t="s">
        <v>63</v>
      </c>
      <c r="L10" s="68" t="s">
        <v>151</v>
      </c>
      <c r="M10" s="477"/>
      <c r="N10" s="477"/>
      <c r="O10" s="477"/>
    </row>
    <row r="11" spans="1:15" ht="15" thickBot="1" x14ac:dyDescent="0.3"/>
    <row r="12" spans="1:15" ht="33.75" customHeight="1" x14ac:dyDescent="0.25">
      <c r="A12" s="454" t="s">
        <v>109</v>
      </c>
      <c r="B12" s="455"/>
      <c r="C12" s="455"/>
      <c r="D12" s="455"/>
      <c r="E12" s="455"/>
      <c r="F12" s="455"/>
      <c r="G12" s="455"/>
      <c r="H12" s="455"/>
      <c r="I12" s="455"/>
      <c r="J12" s="455"/>
      <c r="K12" s="455"/>
      <c r="L12" s="456"/>
    </row>
    <row r="13" spans="1:15" ht="31.5" customHeight="1" x14ac:dyDescent="0.25">
      <c r="A13" s="462" t="s">
        <v>110</v>
      </c>
      <c r="B13" s="460" t="s">
        <v>33</v>
      </c>
      <c r="C13" s="460" t="s">
        <v>4</v>
      </c>
      <c r="D13" s="460" t="s">
        <v>74</v>
      </c>
      <c r="E13" s="460"/>
      <c r="F13" s="460"/>
      <c r="G13" s="460" t="s">
        <v>76</v>
      </c>
      <c r="H13" s="460"/>
      <c r="I13" s="460"/>
      <c r="J13" s="460" t="s">
        <v>77</v>
      </c>
      <c r="K13" s="460"/>
      <c r="L13" s="478"/>
    </row>
    <row r="14" spans="1:15" ht="32.1" customHeight="1" x14ac:dyDescent="0.25">
      <c r="A14" s="462"/>
      <c r="B14" s="460"/>
      <c r="C14" s="460"/>
      <c r="D14" s="206" t="s">
        <v>11</v>
      </c>
      <c r="E14" s="206" t="s">
        <v>12</v>
      </c>
      <c r="F14" s="206" t="s">
        <v>34</v>
      </c>
      <c r="G14" s="206" t="s">
        <v>11</v>
      </c>
      <c r="H14" s="206" t="s">
        <v>12</v>
      </c>
      <c r="I14" s="206" t="s">
        <v>34</v>
      </c>
      <c r="J14" s="206" t="s">
        <v>11</v>
      </c>
      <c r="K14" s="206" t="s">
        <v>12</v>
      </c>
      <c r="L14" s="207" t="s">
        <v>34</v>
      </c>
    </row>
    <row r="15" spans="1:15" ht="75" customHeight="1" x14ac:dyDescent="0.25">
      <c r="A15" s="449" t="s">
        <v>146</v>
      </c>
      <c r="B15" s="208" t="s">
        <v>147</v>
      </c>
      <c r="C15" s="451" t="s">
        <v>148</v>
      </c>
      <c r="D15" s="144">
        <v>524563141</v>
      </c>
      <c r="E15" s="144">
        <v>480660</v>
      </c>
      <c r="F15" s="471">
        <v>1</v>
      </c>
      <c r="G15" s="138">
        <v>87907866</v>
      </c>
      <c r="H15" s="145">
        <v>22503164</v>
      </c>
      <c r="I15" s="474">
        <v>1</v>
      </c>
      <c r="J15" s="144">
        <v>-1008068</v>
      </c>
      <c r="K15" s="145">
        <v>56038862</v>
      </c>
      <c r="L15" s="471">
        <v>1</v>
      </c>
    </row>
    <row r="16" spans="1:15" ht="70.5" customHeight="1" x14ac:dyDescent="0.25">
      <c r="A16" s="449"/>
      <c r="B16" s="208" t="s">
        <v>149</v>
      </c>
      <c r="C16" s="451"/>
      <c r="D16" s="145">
        <v>543980804</v>
      </c>
      <c r="E16" s="144">
        <v>61520</v>
      </c>
      <c r="F16" s="472"/>
      <c r="G16" s="139">
        <v>42244556</v>
      </c>
      <c r="H16" s="145">
        <v>19911842</v>
      </c>
      <c r="I16" s="475"/>
      <c r="J16" s="251">
        <v>-2960015</v>
      </c>
      <c r="K16" s="251">
        <v>51952369</v>
      </c>
      <c r="L16" s="472"/>
    </row>
    <row r="17" spans="1:13" s="19" customFormat="1" ht="81.75" customHeight="1" thickBot="1" x14ac:dyDescent="0.25">
      <c r="A17" s="450"/>
      <c r="B17" s="209" t="s">
        <v>150</v>
      </c>
      <c r="C17" s="452"/>
      <c r="D17" s="144">
        <v>577042760</v>
      </c>
      <c r="E17" s="144">
        <v>0</v>
      </c>
      <c r="F17" s="473"/>
      <c r="G17" s="138">
        <v>32080341</v>
      </c>
      <c r="H17" s="145">
        <v>19863281</v>
      </c>
      <c r="I17" s="476"/>
      <c r="J17" s="251">
        <v>-2656786</v>
      </c>
      <c r="K17" s="251">
        <v>55930945</v>
      </c>
      <c r="L17" s="473"/>
      <c r="M17" s="1"/>
    </row>
    <row r="18" spans="1:13" ht="15" customHeight="1" thickBot="1" x14ac:dyDescent="0.3"/>
    <row r="19" spans="1:13" ht="35.1" customHeight="1" thickBot="1" x14ac:dyDescent="0.3">
      <c r="A19" s="479" t="s">
        <v>111</v>
      </c>
      <c r="B19" s="480"/>
      <c r="C19" s="480"/>
      <c r="D19" s="480"/>
      <c r="E19" s="480"/>
      <c r="F19" s="480"/>
      <c r="G19" s="480"/>
      <c r="H19" s="480"/>
      <c r="I19" s="480"/>
      <c r="J19" s="480"/>
      <c r="K19" s="480"/>
      <c r="L19" s="481"/>
    </row>
    <row r="20" spans="1:13" ht="35.1" customHeight="1" x14ac:dyDescent="0.25">
      <c r="A20" s="462" t="s">
        <v>110</v>
      </c>
      <c r="B20" s="460" t="s">
        <v>33</v>
      </c>
      <c r="C20" s="460" t="s">
        <v>4</v>
      </c>
      <c r="D20" s="463" t="s">
        <v>78</v>
      </c>
      <c r="E20" s="464"/>
      <c r="F20" s="465"/>
      <c r="G20" s="463" t="s">
        <v>79</v>
      </c>
      <c r="H20" s="464"/>
      <c r="I20" s="465"/>
      <c r="J20" s="463" t="s">
        <v>80</v>
      </c>
      <c r="K20" s="464"/>
      <c r="L20" s="465"/>
    </row>
    <row r="21" spans="1:13" ht="35.1" customHeight="1" thickBot="1" x14ac:dyDescent="0.3">
      <c r="A21" s="462"/>
      <c r="B21" s="460"/>
      <c r="C21" s="460"/>
      <c r="D21" s="86" t="s">
        <v>11</v>
      </c>
      <c r="E21" s="84" t="s">
        <v>12</v>
      </c>
      <c r="F21" s="85" t="s">
        <v>34</v>
      </c>
      <c r="G21" s="86" t="s">
        <v>11</v>
      </c>
      <c r="H21" s="84" t="s">
        <v>12</v>
      </c>
      <c r="I21" s="85" t="s">
        <v>34</v>
      </c>
      <c r="J21" s="86" t="s">
        <v>11</v>
      </c>
      <c r="K21" s="84" t="s">
        <v>12</v>
      </c>
      <c r="L21" s="85" t="s">
        <v>34</v>
      </c>
    </row>
    <row r="22" spans="1:13" ht="90" customHeight="1" x14ac:dyDescent="0.25">
      <c r="A22" s="449" t="s">
        <v>146</v>
      </c>
      <c r="B22" s="208" t="s">
        <v>147</v>
      </c>
      <c r="C22" s="451" t="s">
        <v>148</v>
      </c>
      <c r="D22" s="550">
        <v>66758165</v>
      </c>
      <c r="E22" s="551">
        <v>61656174</v>
      </c>
      <c r="F22" s="471">
        <v>1</v>
      </c>
      <c r="G22" s="87"/>
      <c r="H22" s="82"/>
      <c r="I22" s="83"/>
      <c r="J22" s="87"/>
      <c r="K22" s="82"/>
      <c r="L22" s="83"/>
    </row>
    <row r="23" spans="1:13" ht="90" customHeight="1" x14ac:dyDescent="0.25">
      <c r="A23" s="449"/>
      <c r="B23" s="208" t="s">
        <v>149</v>
      </c>
      <c r="C23" s="451"/>
      <c r="D23" s="552">
        <v>68169970</v>
      </c>
      <c r="E23" s="553">
        <v>62216190</v>
      </c>
      <c r="F23" s="472"/>
      <c r="G23" s="203"/>
      <c r="H23" s="204"/>
      <c r="I23" s="205"/>
      <c r="J23" s="203"/>
      <c r="K23" s="204"/>
      <c r="L23" s="205"/>
    </row>
    <row r="24" spans="1:13" ht="90" customHeight="1" thickBot="1" x14ac:dyDescent="0.3">
      <c r="A24" s="450"/>
      <c r="B24" s="209" t="s">
        <v>150</v>
      </c>
      <c r="C24" s="452"/>
      <c r="D24" s="554">
        <v>66087885</v>
      </c>
      <c r="E24" s="555">
        <v>61321358</v>
      </c>
      <c r="F24" s="473"/>
      <c r="G24" s="88"/>
      <c r="H24" s="18"/>
      <c r="I24" s="21"/>
      <c r="J24" s="88"/>
      <c r="K24" s="18"/>
      <c r="L24" s="21"/>
    </row>
    <row r="26" spans="1:13" ht="15" thickBot="1" x14ac:dyDescent="0.3"/>
    <row r="27" spans="1:13" ht="35.1" customHeight="1" thickBot="1" x14ac:dyDescent="0.3">
      <c r="A27" s="457" t="s">
        <v>112</v>
      </c>
      <c r="B27" s="458"/>
      <c r="C27" s="458"/>
      <c r="D27" s="458"/>
      <c r="E27" s="458"/>
      <c r="F27" s="458"/>
      <c r="G27" s="458"/>
      <c r="H27" s="458"/>
      <c r="I27" s="458"/>
      <c r="J27" s="458"/>
      <c r="K27" s="458"/>
      <c r="L27" s="459"/>
    </row>
    <row r="28" spans="1:13" ht="35.1" customHeight="1" x14ac:dyDescent="0.25">
      <c r="A28" s="462" t="s">
        <v>110</v>
      </c>
      <c r="B28" s="460" t="s">
        <v>33</v>
      </c>
      <c r="C28" s="460" t="s">
        <v>4</v>
      </c>
      <c r="D28" s="463" t="s">
        <v>81</v>
      </c>
      <c r="E28" s="464"/>
      <c r="F28" s="465"/>
      <c r="G28" s="463" t="s">
        <v>82</v>
      </c>
      <c r="H28" s="464"/>
      <c r="I28" s="465"/>
      <c r="J28" s="463" t="s">
        <v>83</v>
      </c>
      <c r="K28" s="464"/>
      <c r="L28" s="465"/>
    </row>
    <row r="29" spans="1:13" ht="35.1" customHeight="1" thickBot="1" x14ac:dyDescent="0.3">
      <c r="A29" s="462"/>
      <c r="B29" s="460"/>
      <c r="C29" s="460"/>
      <c r="D29" s="86" t="s">
        <v>11</v>
      </c>
      <c r="E29" s="84" t="s">
        <v>12</v>
      </c>
      <c r="F29" s="85" t="s">
        <v>34</v>
      </c>
      <c r="G29" s="86" t="s">
        <v>11</v>
      </c>
      <c r="H29" s="84" t="s">
        <v>12</v>
      </c>
      <c r="I29" s="85" t="s">
        <v>34</v>
      </c>
      <c r="J29" s="86" t="s">
        <v>11</v>
      </c>
      <c r="K29" s="84" t="s">
        <v>12</v>
      </c>
      <c r="L29" s="85" t="s">
        <v>34</v>
      </c>
    </row>
    <row r="30" spans="1:13" ht="81" customHeight="1" x14ac:dyDescent="0.25">
      <c r="A30" s="449" t="s">
        <v>146</v>
      </c>
      <c r="B30" s="208" t="s">
        <v>147</v>
      </c>
      <c r="C30" s="451" t="s">
        <v>148</v>
      </c>
      <c r="D30" s="87"/>
      <c r="E30" s="82"/>
      <c r="F30" s="83"/>
      <c r="G30" s="87"/>
      <c r="H30" s="82"/>
      <c r="I30" s="83"/>
      <c r="J30" s="87"/>
      <c r="K30" s="82"/>
      <c r="L30" s="83"/>
    </row>
    <row r="31" spans="1:13" ht="81" customHeight="1" x14ac:dyDescent="0.25">
      <c r="A31" s="449"/>
      <c r="B31" s="208" t="s">
        <v>149</v>
      </c>
      <c r="C31" s="451"/>
      <c r="D31" s="87"/>
      <c r="E31" s="82"/>
      <c r="F31" s="83"/>
      <c r="G31" s="87"/>
      <c r="H31" s="82"/>
      <c r="I31" s="83"/>
      <c r="J31" s="87"/>
      <c r="K31" s="82"/>
      <c r="L31" s="83"/>
    </row>
    <row r="32" spans="1:13" ht="94.5" customHeight="1" thickBot="1" x14ac:dyDescent="0.3">
      <c r="A32" s="450"/>
      <c r="B32" s="209" t="s">
        <v>150</v>
      </c>
      <c r="C32" s="452"/>
      <c r="D32" s="88"/>
      <c r="E32" s="18"/>
      <c r="F32" s="21"/>
      <c r="G32" s="88"/>
      <c r="H32" s="18"/>
      <c r="I32" s="21"/>
      <c r="J32" s="88"/>
      <c r="K32" s="18"/>
      <c r="L32" s="21"/>
    </row>
    <row r="34" spans="1:12" ht="15" thickBot="1" x14ac:dyDescent="0.3"/>
    <row r="35" spans="1:12" ht="35.1" customHeight="1" thickBot="1" x14ac:dyDescent="0.3">
      <c r="A35" s="457" t="s">
        <v>113</v>
      </c>
      <c r="B35" s="458"/>
      <c r="C35" s="458"/>
      <c r="D35" s="458"/>
      <c r="E35" s="458"/>
      <c r="F35" s="458"/>
      <c r="G35" s="458"/>
      <c r="H35" s="458"/>
      <c r="I35" s="458"/>
      <c r="J35" s="458"/>
      <c r="K35" s="458"/>
      <c r="L35" s="459"/>
    </row>
    <row r="36" spans="1:12" ht="35.1" customHeight="1" x14ac:dyDescent="0.25">
      <c r="A36" s="462" t="s">
        <v>110</v>
      </c>
      <c r="B36" s="460" t="s">
        <v>33</v>
      </c>
      <c r="C36" s="460" t="s">
        <v>4</v>
      </c>
      <c r="D36" s="463" t="s">
        <v>84</v>
      </c>
      <c r="E36" s="464"/>
      <c r="F36" s="465"/>
      <c r="G36" s="463" t="s">
        <v>114</v>
      </c>
      <c r="H36" s="464"/>
      <c r="I36" s="465"/>
      <c r="J36" s="463" t="s">
        <v>86</v>
      </c>
      <c r="K36" s="464"/>
      <c r="L36" s="465"/>
    </row>
    <row r="37" spans="1:12" ht="35.1" customHeight="1" thickBot="1" x14ac:dyDescent="0.3">
      <c r="A37" s="462"/>
      <c r="B37" s="460"/>
      <c r="C37" s="460"/>
      <c r="D37" s="86" t="s">
        <v>11</v>
      </c>
      <c r="E37" s="84" t="s">
        <v>12</v>
      </c>
      <c r="F37" s="85" t="s">
        <v>34</v>
      </c>
      <c r="G37" s="86" t="s">
        <v>11</v>
      </c>
      <c r="H37" s="84" t="s">
        <v>12</v>
      </c>
      <c r="I37" s="85" t="s">
        <v>34</v>
      </c>
      <c r="J37" s="86" t="s">
        <v>11</v>
      </c>
      <c r="K37" s="84" t="s">
        <v>12</v>
      </c>
      <c r="L37" s="85" t="s">
        <v>34</v>
      </c>
    </row>
    <row r="38" spans="1:12" ht="99" customHeight="1" x14ac:dyDescent="0.25">
      <c r="A38" s="449" t="s">
        <v>146</v>
      </c>
      <c r="B38" s="208" t="s">
        <v>147</v>
      </c>
      <c r="C38" s="451" t="s">
        <v>148</v>
      </c>
      <c r="D38" s="87"/>
      <c r="E38" s="82"/>
      <c r="F38" s="83"/>
      <c r="G38" s="87"/>
      <c r="H38" s="82"/>
      <c r="I38" s="83"/>
      <c r="J38" s="87"/>
      <c r="K38" s="82"/>
      <c r="L38" s="83"/>
    </row>
    <row r="39" spans="1:12" ht="99" customHeight="1" x14ac:dyDescent="0.25">
      <c r="A39" s="449"/>
      <c r="B39" s="208" t="s">
        <v>149</v>
      </c>
      <c r="C39" s="451"/>
      <c r="D39" s="87"/>
      <c r="E39" s="82"/>
      <c r="F39" s="83"/>
      <c r="G39" s="87"/>
      <c r="H39" s="82"/>
      <c r="I39" s="83"/>
      <c r="J39" s="87"/>
      <c r="K39" s="82"/>
      <c r="L39" s="83"/>
    </row>
    <row r="40" spans="1:12" ht="93.75" customHeight="1" thickBot="1" x14ac:dyDescent="0.3">
      <c r="A40" s="450"/>
      <c r="B40" s="209" t="s">
        <v>150</v>
      </c>
      <c r="C40" s="452"/>
      <c r="D40" s="88"/>
      <c r="E40" s="18"/>
      <c r="F40" s="21"/>
      <c r="G40" s="88"/>
      <c r="H40" s="18"/>
      <c r="I40" s="21"/>
      <c r="J40" s="88"/>
      <c r="K40" s="18"/>
      <c r="L40" s="21"/>
    </row>
  </sheetData>
  <mergeCells count="57">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 ref="M8:O8"/>
    <mergeCell ref="M9:O9"/>
    <mergeCell ref="M10:O10"/>
    <mergeCell ref="D13:F13"/>
    <mergeCell ref="G13:I13"/>
    <mergeCell ref="J13:L13"/>
    <mergeCell ref="M6:O6"/>
    <mergeCell ref="A1:A4"/>
    <mergeCell ref="J1:L1"/>
    <mergeCell ref="J2:L2"/>
    <mergeCell ref="J3:L3"/>
    <mergeCell ref="J4:L4"/>
    <mergeCell ref="B1:I1"/>
    <mergeCell ref="B2:I2"/>
    <mergeCell ref="B3:I3"/>
    <mergeCell ref="B4:I4"/>
    <mergeCell ref="C22:C24"/>
    <mergeCell ref="A30:A32"/>
    <mergeCell ref="B6:I6"/>
    <mergeCell ref="K6:L6"/>
    <mergeCell ref="C30:C32"/>
    <mergeCell ref="F15:F17"/>
    <mergeCell ref="I15:I17"/>
    <mergeCell ref="L15:L17"/>
    <mergeCell ref="F22:F24"/>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H2" zoomScaleNormal="85" workbookViewId="0">
      <selection activeCell="AW14" sqref="AW14"/>
    </sheetView>
  </sheetViews>
  <sheetFormatPr baseColWidth="10" defaultColWidth="11.42578125" defaultRowHeight="15" x14ac:dyDescent="0.25"/>
  <cols>
    <col min="1" max="1" width="15.7109375" style="76" customWidth="1"/>
    <col min="2" max="2" width="35.42578125" style="76" customWidth="1"/>
    <col min="3" max="3" width="27.85546875" style="76" customWidth="1"/>
    <col min="4" max="4" width="12" style="76" customWidth="1"/>
    <col min="5" max="5" width="35" style="76" customWidth="1"/>
    <col min="6" max="6" width="22.140625" style="76" customWidth="1"/>
    <col min="7" max="7" width="13.7109375" style="76" customWidth="1"/>
    <col min="8" max="8" width="13.42578125" style="76" customWidth="1"/>
    <col min="9" max="9" width="13.7109375" style="77" customWidth="1"/>
    <col min="10" max="10" width="11.42578125" style="77" customWidth="1"/>
    <col min="11" max="11" width="11.42578125" style="77"/>
    <col min="12" max="12" width="10.140625" style="77" customWidth="1"/>
    <col min="13" max="13" width="10.140625" style="76" customWidth="1"/>
    <col min="14" max="14" width="32.42578125" style="76" customWidth="1"/>
    <col min="15" max="16" width="10.140625" style="76" customWidth="1"/>
    <col min="17" max="17" width="31.140625" style="76" customWidth="1"/>
    <col min="18" max="19" width="10.140625" style="76" customWidth="1"/>
    <col min="20" max="20" width="33.7109375" style="76" customWidth="1"/>
    <col min="21" max="22" width="10.140625" style="76" customWidth="1"/>
    <col min="23" max="23" width="29.42578125" style="76" customWidth="1"/>
    <col min="24" max="25" width="10.28515625" style="76" customWidth="1"/>
    <col min="26" max="26" width="12.85546875" style="76" customWidth="1"/>
    <col min="27" max="28" width="10.28515625" style="76" customWidth="1"/>
    <col min="29" max="29" width="12.85546875" style="76" customWidth="1"/>
    <col min="30" max="31" width="10.28515625" style="76" customWidth="1"/>
    <col min="32" max="32" width="13.42578125" style="76" customWidth="1"/>
    <col min="33" max="34" width="10.28515625" style="76" customWidth="1"/>
    <col min="35" max="35" width="13.42578125" style="76" customWidth="1"/>
    <col min="36" max="37" width="10.28515625" style="76" customWidth="1"/>
    <col min="38" max="38" width="13.42578125" style="76" customWidth="1"/>
    <col min="39" max="40" width="10.28515625" style="76" customWidth="1"/>
    <col min="41" max="41" width="13.42578125" style="76" customWidth="1"/>
    <col min="42" max="43" width="10.28515625" style="76" customWidth="1"/>
    <col min="44" max="44" width="12" style="76" customWidth="1"/>
    <col min="45" max="46" width="10.28515625" style="76" customWidth="1"/>
    <col min="47" max="47" width="12.42578125" style="76" customWidth="1"/>
    <col min="48" max="48" width="14" style="76" customWidth="1"/>
    <col min="49" max="50" width="12" style="76" customWidth="1"/>
    <col min="51" max="91" width="11.42578125" style="79"/>
    <col min="92" max="16384" width="11.42578125" style="76"/>
  </cols>
  <sheetData>
    <row r="1" spans="1:91" s="64" customFormat="1" ht="25.5" customHeight="1" thickBot="1" x14ac:dyDescent="0.3">
      <c r="A1" s="332"/>
      <c r="B1" s="482"/>
      <c r="C1" s="487" t="s">
        <v>43</v>
      </c>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306" t="s">
        <v>129</v>
      </c>
      <c r="AW1" s="307"/>
      <c r="AX1" s="308"/>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74"/>
      <c r="CB1" s="74"/>
      <c r="CC1" s="74"/>
      <c r="CD1" s="74"/>
      <c r="CE1" s="74"/>
      <c r="CF1" s="74"/>
      <c r="CG1" s="74"/>
      <c r="CH1" s="74"/>
      <c r="CI1" s="74"/>
      <c r="CJ1" s="74"/>
      <c r="CK1" s="74"/>
      <c r="CL1" s="74"/>
      <c r="CM1" s="74"/>
    </row>
    <row r="2" spans="1:91" s="64" customFormat="1" ht="25.5" customHeight="1" thickBot="1" x14ac:dyDescent="0.3">
      <c r="A2" s="332"/>
      <c r="B2" s="482"/>
      <c r="C2" s="488" t="s">
        <v>44</v>
      </c>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306" t="s">
        <v>130</v>
      </c>
      <c r="AW2" s="307"/>
      <c r="AX2" s="308"/>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74"/>
      <c r="CB2" s="74"/>
      <c r="CC2" s="74"/>
      <c r="CD2" s="74"/>
      <c r="CE2" s="74"/>
      <c r="CF2" s="74"/>
      <c r="CG2" s="74"/>
      <c r="CH2" s="74"/>
      <c r="CI2" s="74"/>
      <c r="CJ2" s="74"/>
      <c r="CK2" s="74"/>
      <c r="CL2" s="74"/>
      <c r="CM2" s="74"/>
    </row>
    <row r="3" spans="1:91" s="64" customFormat="1" ht="25.5" customHeight="1" thickBot="1" x14ac:dyDescent="0.3">
      <c r="A3" s="332"/>
      <c r="B3" s="482"/>
      <c r="C3" s="488" t="s">
        <v>0</v>
      </c>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306" t="s">
        <v>131</v>
      </c>
      <c r="AW3" s="307"/>
      <c r="AX3" s="308"/>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74"/>
      <c r="CB3" s="74"/>
      <c r="CC3" s="74"/>
      <c r="CD3" s="74"/>
      <c r="CE3" s="74"/>
      <c r="CF3" s="74"/>
      <c r="CG3" s="74"/>
      <c r="CH3" s="74"/>
      <c r="CI3" s="74"/>
      <c r="CJ3" s="74"/>
      <c r="CK3" s="74"/>
      <c r="CL3" s="74"/>
      <c r="CM3" s="74"/>
    </row>
    <row r="4" spans="1:91" s="64" customFormat="1" ht="25.5" customHeight="1" thickBot="1" x14ac:dyDescent="0.3">
      <c r="A4" s="333"/>
      <c r="B4" s="483"/>
      <c r="C4" s="484" t="s">
        <v>115</v>
      </c>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6"/>
      <c r="AV4" s="306" t="s">
        <v>135</v>
      </c>
      <c r="AW4" s="307"/>
      <c r="AX4" s="308"/>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74"/>
      <c r="CB4" s="74"/>
      <c r="CC4" s="74"/>
      <c r="CD4" s="74"/>
      <c r="CE4" s="74"/>
      <c r="CF4" s="74"/>
      <c r="CG4" s="74"/>
      <c r="CH4" s="74"/>
      <c r="CI4" s="74"/>
      <c r="CJ4" s="74"/>
      <c r="CK4" s="74"/>
      <c r="CL4" s="74"/>
      <c r="CM4" s="74"/>
    </row>
    <row r="5" spans="1:91" s="64" customFormat="1" ht="11.45" customHeight="1" thickBot="1" x14ac:dyDescent="0.3">
      <c r="A5" s="65"/>
      <c r="B5" s="143"/>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67"/>
      <c r="AW5" s="67"/>
      <c r="AX5" s="67"/>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74"/>
      <c r="CB5" s="74"/>
      <c r="CC5" s="74"/>
      <c r="CD5" s="74"/>
      <c r="CE5" s="74"/>
      <c r="CF5" s="74"/>
      <c r="CG5" s="74"/>
      <c r="CH5" s="74"/>
      <c r="CI5" s="74"/>
      <c r="CJ5" s="74"/>
      <c r="CK5" s="74"/>
      <c r="CL5" s="74"/>
      <c r="CM5" s="74"/>
    </row>
    <row r="6" spans="1:91" s="1" customFormat="1" ht="40.35" customHeight="1" thickBot="1" x14ac:dyDescent="0.3">
      <c r="A6" s="318" t="s">
        <v>47</v>
      </c>
      <c r="B6" s="320"/>
      <c r="C6" s="513" t="s">
        <v>137</v>
      </c>
      <c r="D6" s="467"/>
      <c r="E6" s="467"/>
      <c r="F6" s="467"/>
      <c r="G6" s="467"/>
      <c r="H6" s="467"/>
      <c r="I6" s="467"/>
      <c r="J6" s="467"/>
      <c r="K6" s="468"/>
      <c r="M6" s="117"/>
      <c r="N6" s="130" t="s">
        <v>48</v>
      </c>
      <c r="O6" s="469">
        <v>2024110010308</v>
      </c>
      <c r="P6" s="514"/>
      <c r="Q6" s="470"/>
    </row>
    <row r="7" spans="1:91" s="74" customFormat="1" ht="10.35" customHeight="1" thickBot="1" x14ac:dyDescent="0.3">
      <c r="A7" s="80"/>
      <c r="B7" s="75"/>
      <c r="C7" s="75"/>
      <c r="D7" s="75"/>
      <c r="E7" s="75"/>
      <c r="F7" s="75"/>
      <c r="G7" s="75"/>
      <c r="H7" s="75"/>
      <c r="I7" s="75"/>
      <c r="J7" s="75"/>
      <c r="K7" s="75"/>
      <c r="L7" s="75"/>
      <c r="M7" s="81"/>
      <c r="N7" s="81"/>
      <c r="O7" s="81"/>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row>
    <row r="8" spans="1:91" s="64" customFormat="1" ht="21.75" customHeight="1" thickBot="1" x14ac:dyDescent="0.25">
      <c r="A8" s="453" t="s">
        <v>2</v>
      </c>
      <c r="B8" s="453"/>
      <c r="C8" s="96" t="s">
        <v>49</v>
      </c>
      <c r="D8" s="99"/>
      <c r="E8" s="96" t="s">
        <v>50</v>
      </c>
      <c r="F8" s="240"/>
      <c r="G8" s="96" t="s">
        <v>51</v>
      </c>
      <c r="H8" s="110"/>
      <c r="I8" s="113" t="s">
        <v>52</v>
      </c>
      <c r="J8" s="97" t="s">
        <v>151</v>
      </c>
      <c r="K8" s="114"/>
      <c r="L8" s="115"/>
      <c r="M8" s="100"/>
      <c r="N8" s="493" t="s">
        <v>3</v>
      </c>
      <c r="O8" s="494"/>
      <c r="P8" s="495"/>
      <c r="Q8" s="502" t="s">
        <v>53</v>
      </c>
      <c r="R8" s="502"/>
      <c r="S8" s="502"/>
      <c r="T8" s="489"/>
      <c r="U8" s="490"/>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74"/>
      <c r="CB8" s="74"/>
      <c r="CC8" s="74"/>
      <c r="CD8" s="74"/>
      <c r="CE8" s="74"/>
      <c r="CF8" s="74"/>
      <c r="CG8" s="74"/>
      <c r="CH8" s="74"/>
      <c r="CI8" s="74"/>
      <c r="CJ8" s="74"/>
      <c r="CK8" s="74"/>
      <c r="CL8" s="74"/>
      <c r="CM8" s="74"/>
    </row>
    <row r="9" spans="1:91" s="64" customFormat="1" ht="21.75" customHeight="1" thickBot="1" x14ac:dyDescent="0.25">
      <c r="A9" s="453"/>
      <c r="B9" s="453"/>
      <c r="C9" s="98" t="s">
        <v>54</v>
      </c>
      <c r="D9" s="99"/>
      <c r="E9" s="96" t="s">
        <v>55</v>
      </c>
      <c r="F9" s="95"/>
      <c r="G9" s="96" t="s">
        <v>56</v>
      </c>
      <c r="H9" s="99"/>
      <c r="I9" s="113" t="s">
        <v>57</v>
      </c>
      <c r="J9" s="97"/>
      <c r="K9" s="114"/>
      <c r="L9" s="115"/>
      <c r="M9" s="100"/>
      <c r="N9" s="496"/>
      <c r="O9" s="497"/>
      <c r="P9" s="498"/>
      <c r="Q9" s="502" t="s">
        <v>58</v>
      </c>
      <c r="R9" s="502"/>
      <c r="S9" s="502"/>
      <c r="T9" s="489"/>
      <c r="U9" s="490"/>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74"/>
      <c r="CB9" s="74"/>
      <c r="CC9" s="74"/>
      <c r="CD9" s="74"/>
      <c r="CE9" s="74"/>
      <c r="CF9" s="74"/>
      <c r="CG9" s="74"/>
      <c r="CH9" s="74"/>
      <c r="CI9" s="74"/>
      <c r="CJ9" s="74"/>
      <c r="CK9" s="74"/>
      <c r="CL9" s="74"/>
      <c r="CM9" s="74"/>
    </row>
    <row r="10" spans="1:91" s="64" customFormat="1" ht="21.75" customHeight="1" thickBot="1" x14ac:dyDescent="0.25">
      <c r="A10" s="453"/>
      <c r="B10" s="453"/>
      <c r="C10" s="96" t="s">
        <v>59</v>
      </c>
      <c r="D10" s="95"/>
      <c r="E10" s="96" t="s">
        <v>60</v>
      </c>
      <c r="F10" s="95"/>
      <c r="G10" s="96" t="s">
        <v>61</v>
      </c>
      <c r="H10" s="99"/>
      <c r="I10" s="113" t="s">
        <v>62</v>
      </c>
      <c r="J10" s="97"/>
      <c r="K10" s="114"/>
      <c r="L10" s="115"/>
      <c r="M10" s="100"/>
      <c r="N10" s="499"/>
      <c r="O10" s="500"/>
      <c r="P10" s="501"/>
      <c r="Q10" s="502" t="s">
        <v>63</v>
      </c>
      <c r="R10" s="502"/>
      <c r="S10" s="502"/>
      <c r="T10" s="491" t="s">
        <v>151</v>
      </c>
      <c r="U10" s="492"/>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74"/>
      <c r="CB10" s="74"/>
      <c r="CC10" s="74"/>
      <c r="CD10" s="74"/>
      <c r="CE10" s="74"/>
      <c r="CF10" s="74"/>
      <c r="CG10" s="74"/>
      <c r="CH10" s="74"/>
      <c r="CI10" s="74"/>
      <c r="CJ10" s="74"/>
      <c r="CK10" s="74"/>
      <c r="CL10" s="74"/>
      <c r="CM10" s="74"/>
    </row>
    <row r="11" spans="1:91" s="74" customFormat="1" ht="18" customHeight="1" thickBot="1" x14ac:dyDescent="0.3">
      <c r="I11" s="116"/>
      <c r="J11" s="116"/>
      <c r="K11" s="116"/>
      <c r="L11" s="116"/>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row>
    <row r="12" spans="1:91" ht="23.45" customHeight="1" x14ac:dyDescent="0.25">
      <c r="A12" s="515" t="s">
        <v>35</v>
      </c>
      <c r="B12" s="504" t="s">
        <v>36</v>
      </c>
      <c r="C12" s="517" t="s">
        <v>116</v>
      </c>
      <c r="D12" s="517" t="s">
        <v>37</v>
      </c>
      <c r="E12" s="517" t="s">
        <v>38</v>
      </c>
      <c r="F12" s="517" t="s">
        <v>39</v>
      </c>
      <c r="G12" s="504" t="s">
        <v>40</v>
      </c>
      <c r="H12" s="504" t="s">
        <v>41</v>
      </c>
      <c r="I12" s="519" t="s">
        <v>117</v>
      </c>
      <c r="J12" s="519" t="s">
        <v>118</v>
      </c>
      <c r="K12" s="506" t="s">
        <v>165</v>
      </c>
      <c r="L12" s="503" t="s">
        <v>49</v>
      </c>
      <c r="M12" s="503"/>
      <c r="N12" s="503"/>
      <c r="O12" s="503" t="s">
        <v>50</v>
      </c>
      <c r="P12" s="503"/>
      <c r="Q12" s="503"/>
      <c r="R12" s="503" t="s">
        <v>51</v>
      </c>
      <c r="S12" s="503"/>
      <c r="T12" s="503"/>
      <c r="U12" s="503" t="s">
        <v>52</v>
      </c>
      <c r="V12" s="503"/>
      <c r="W12" s="503"/>
      <c r="X12" s="503" t="s">
        <v>54</v>
      </c>
      <c r="Y12" s="503"/>
      <c r="Z12" s="503"/>
      <c r="AA12" s="503" t="s">
        <v>55</v>
      </c>
      <c r="AB12" s="503"/>
      <c r="AC12" s="503"/>
      <c r="AD12" s="503" t="s">
        <v>56</v>
      </c>
      <c r="AE12" s="503"/>
      <c r="AF12" s="503"/>
      <c r="AG12" s="503" t="s">
        <v>57</v>
      </c>
      <c r="AH12" s="503"/>
      <c r="AI12" s="503"/>
      <c r="AJ12" s="503" t="s">
        <v>59</v>
      </c>
      <c r="AK12" s="503"/>
      <c r="AL12" s="503"/>
      <c r="AM12" s="503" t="s">
        <v>60</v>
      </c>
      <c r="AN12" s="503"/>
      <c r="AO12" s="503"/>
      <c r="AP12" s="503" t="s">
        <v>61</v>
      </c>
      <c r="AQ12" s="503"/>
      <c r="AR12" s="503"/>
      <c r="AS12" s="503" t="s">
        <v>62</v>
      </c>
      <c r="AT12" s="503"/>
      <c r="AU12" s="503"/>
      <c r="AV12" s="511" t="s">
        <v>119</v>
      </c>
      <c r="AW12" s="511" t="s">
        <v>120</v>
      </c>
      <c r="AX12" s="509" t="s">
        <v>172</v>
      </c>
      <c r="AY12" s="508"/>
      <c r="AZ12" s="508"/>
      <c r="BA12" s="508"/>
      <c r="BB12" s="508"/>
      <c r="BC12" s="508"/>
      <c r="BD12" s="508"/>
      <c r="BE12" s="508"/>
      <c r="BF12" s="508"/>
      <c r="BG12" s="508"/>
    </row>
    <row r="13" spans="1:91" s="77" customFormat="1" ht="36.75" customHeight="1" x14ac:dyDescent="0.25">
      <c r="A13" s="516"/>
      <c r="B13" s="505"/>
      <c r="C13" s="518"/>
      <c r="D13" s="518"/>
      <c r="E13" s="518"/>
      <c r="F13" s="518"/>
      <c r="G13" s="505"/>
      <c r="H13" s="505"/>
      <c r="I13" s="520"/>
      <c r="J13" s="520"/>
      <c r="K13" s="507"/>
      <c r="L13" s="211" t="s">
        <v>121</v>
      </c>
      <c r="M13" s="212" t="s">
        <v>122</v>
      </c>
      <c r="N13" s="212" t="s">
        <v>42</v>
      </c>
      <c r="O13" s="211" t="s">
        <v>121</v>
      </c>
      <c r="P13" s="212" t="s">
        <v>122</v>
      </c>
      <c r="Q13" s="212" t="s">
        <v>42</v>
      </c>
      <c r="R13" s="211" t="s">
        <v>121</v>
      </c>
      <c r="S13" s="212" t="s">
        <v>122</v>
      </c>
      <c r="T13" s="212" t="s">
        <v>42</v>
      </c>
      <c r="U13" s="211" t="s">
        <v>121</v>
      </c>
      <c r="V13" s="212" t="s">
        <v>122</v>
      </c>
      <c r="W13" s="212" t="s">
        <v>42</v>
      </c>
      <c r="X13" s="211" t="s">
        <v>121</v>
      </c>
      <c r="Y13" s="212" t="s">
        <v>122</v>
      </c>
      <c r="Z13" s="212" t="s">
        <v>42</v>
      </c>
      <c r="AA13" s="211" t="s">
        <v>121</v>
      </c>
      <c r="AB13" s="212" t="s">
        <v>122</v>
      </c>
      <c r="AC13" s="212" t="s">
        <v>42</v>
      </c>
      <c r="AD13" s="211" t="s">
        <v>121</v>
      </c>
      <c r="AE13" s="212" t="s">
        <v>122</v>
      </c>
      <c r="AF13" s="212" t="s">
        <v>42</v>
      </c>
      <c r="AG13" s="211" t="s">
        <v>121</v>
      </c>
      <c r="AH13" s="212" t="s">
        <v>122</v>
      </c>
      <c r="AI13" s="212" t="s">
        <v>42</v>
      </c>
      <c r="AJ13" s="211" t="s">
        <v>121</v>
      </c>
      <c r="AK13" s="212" t="s">
        <v>122</v>
      </c>
      <c r="AL13" s="212" t="s">
        <v>42</v>
      </c>
      <c r="AM13" s="211" t="s">
        <v>121</v>
      </c>
      <c r="AN13" s="212" t="s">
        <v>122</v>
      </c>
      <c r="AO13" s="212" t="s">
        <v>42</v>
      </c>
      <c r="AP13" s="211" t="s">
        <v>121</v>
      </c>
      <c r="AQ13" s="212" t="s">
        <v>122</v>
      </c>
      <c r="AR13" s="212" t="s">
        <v>42</v>
      </c>
      <c r="AS13" s="211" t="s">
        <v>121</v>
      </c>
      <c r="AT13" s="212" t="s">
        <v>122</v>
      </c>
      <c r="AU13" s="212" t="s">
        <v>42</v>
      </c>
      <c r="AV13" s="512"/>
      <c r="AW13" s="512"/>
      <c r="AX13" s="510"/>
      <c r="AY13" s="508"/>
      <c r="AZ13" s="508"/>
      <c r="BA13" s="508"/>
      <c r="BB13" s="508"/>
      <c r="BC13" s="508"/>
      <c r="BD13" s="508"/>
      <c r="BE13" s="508"/>
      <c r="BF13" s="508"/>
      <c r="BG13" s="50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row>
    <row r="14" spans="1:91" ht="149.1" customHeight="1" x14ac:dyDescent="0.25">
      <c r="A14" s="122" t="s">
        <v>166</v>
      </c>
      <c r="B14" s="123" t="s">
        <v>167</v>
      </c>
      <c r="C14" s="123" t="s">
        <v>148</v>
      </c>
      <c r="D14" s="124">
        <v>14</v>
      </c>
      <c r="E14" s="123" t="s">
        <v>194</v>
      </c>
      <c r="F14" s="124">
        <v>2</v>
      </c>
      <c r="G14" s="124" t="s">
        <v>168</v>
      </c>
      <c r="H14" s="124" t="s">
        <v>169</v>
      </c>
      <c r="I14" s="125">
        <v>13521</v>
      </c>
      <c r="J14" s="125">
        <v>20650</v>
      </c>
      <c r="K14" s="125">
        <v>3800</v>
      </c>
      <c r="L14" s="172">
        <v>290</v>
      </c>
      <c r="M14" s="127">
        <v>195</v>
      </c>
      <c r="N14" s="246" t="s">
        <v>195</v>
      </c>
      <c r="O14" s="126">
        <v>300</v>
      </c>
      <c r="P14" s="127">
        <v>344</v>
      </c>
      <c r="Q14" s="246" t="s">
        <v>228</v>
      </c>
      <c r="R14" s="126">
        <v>380</v>
      </c>
      <c r="S14" s="127">
        <v>270</v>
      </c>
      <c r="T14" s="246" t="s">
        <v>263</v>
      </c>
      <c r="U14" s="126">
        <v>340</v>
      </c>
      <c r="V14" s="127">
        <v>279</v>
      </c>
      <c r="W14" s="246" t="s">
        <v>300</v>
      </c>
      <c r="X14" s="126">
        <v>340</v>
      </c>
      <c r="Y14" s="127"/>
      <c r="Z14" s="127"/>
      <c r="AA14" s="126">
        <v>400</v>
      </c>
      <c r="AB14" s="127"/>
      <c r="AC14" s="127"/>
      <c r="AD14" s="126">
        <v>320</v>
      </c>
      <c r="AE14" s="127"/>
      <c r="AF14" s="127"/>
      <c r="AG14" s="126">
        <v>280</v>
      </c>
      <c r="AH14" s="127"/>
      <c r="AI14" s="127"/>
      <c r="AJ14" s="126">
        <v>320</v>
      </c>
      <c r="AK14" s="127"/>
      <c r="AL14" s="127"/>
      <c r="AM14" s="126">
        <v>310</v>
      </c>
      <c r="AN14" s="127"/>
      <c r="AO14" s="127"/>
      <c r="AP14" s="126">
        <v>270</v>
      </c>
      <c r="AQ14" s="127"/>
      <c r="AR14" s="127"/>
      <c r="AS14" s="126">
        <v>250</v>
      </c>
      <c r="AT14" s="127"/>
      <c r="AU14" s="127"/>
      <c r="AV14" s="210">
        <f>+L14+O14+R14+U14+X14+AA14+AD14+AG14+AJ14+AM14+AP14+AS14</f>
        <v>3800</v>
      </c>
      <c r="AW14" s="173">
        <f>+M14+P14+S14+V14+Y14+AB14+AE14+AH14+AK14+AN14+AQ14+AT14</f>
        <v>1088</v>
      </c>
      <c r="AX14" s="213">
        <v>8221</v>
      </c>
    </row>
    <row r="15" spans="1:91" ht="153.94999999999999" customHeight="1" x14ac:dyDescent="0.25">
      <c r="A15" s="122" t="s">
        <v>166</v>
      </c>
      <c r="B15" s="123" t="s">
        <v>167</v>
      </c>
      <c r="C15" s="123" t="s">
        <v>148</v>
      </c>
      <c r="D15" s="124">
        <v>15</v>
      </c>
      <c r="E15" s="123" t="s">
        <v>170</v>
      </c>
      <c r="F15" s="124">
        <v>1</v>
      </c>
      <c r="G15" s="124" t="s">
        <v>168</v>
      </c>
      <c r="H15" s="124" t="s">
        <v>169</v>
      </c>
      <c r="I15" s="125">
        <v>8570</v>
      </c>
      <c r="J15" s="125">
        <v>20178</v>
      </c>
      <c r="K15" s="125">
        <v>2500</v>
      </c>
      <c r="L15" s="172">
        <v>190</v>
      </c>
      <c r="M15" s="127">
        <v>119</v>
      </c>
      <c r="N15" s="246" t="s">
        <v>196</v>
      </c>
      <c r="O15" s="126">
        <v>180</v>
      </c>
      <c r="P15" s="127">
        <v>203</v>
      </c>
      <c r="Q15" s="246" t="s">
        <v>229</v>
      </c>
      <c r="R15" s="126">
        <v>190</v>
      </c>
      <c r="S15" s="127">
        <v>194</v>
      </c>
      <c r="T15" s="246" t="s">
        <v>264</v>
      </c>
      <c r="U15" s="126">
        <v>200</v>
      </c>
      <c r="V15" s="127">
        <v>222</v>
      </c>
      <c r="W15" s="246" t="s">
        <v>301</v>
      </c>
      <c r="X15" s="126">
        <v>250</v>
      </c>
      <c r="Y15" s="127"/>
      <c r="Z15" s="127"/>
      <c r="AA15" s="126">
        <v>250</v>
      </c>
      <c r="AB15" s="127"/>
      <c r="AC15" s="127"/>
      <c r="AD15" s="126">
        <v>250</v>
      </c>
      <c r="AE15" s="127"/>
      <c r="AF15" s="127"/>
      <c r="AG15" s="126">
        <v>250</v>
      </c>
      <c r="AH15" s="127"/>
      <c r="AI15" s="127"/>
      <c r="AJ15" s="126">
        <v>200</v>
      </c>
      <c r="AK15" s="127"/>
      <c r="AL15" s="127"/>
      <c r="AM15" s="126">
        <v>200</v>
      </c>
      <c r="AN15" s="127"/>
      <c r="AO15" s="127"/>
      <c r="AP15" s="126">
        <v>180</v>
      </c>
      <c r="AQ15" s="127"/>
      <c r="AR15" s="127"/>
      <c r="AS15" s="126">
        <v>160</v>
      </c>
      <c r="AT15" s="127"/>
      <c r="AU15" s="127"/>
      <c r="AV15" s="210">
        <f>+L15+O15+R15+U15+X15+AA15+AD15+AG15+AJ15+AM15+AP15+AS15</f>
        <v>2500</v>
      </c>
      <c r="AW15" s="173">
        <f t="shared" ref="AW15:AW16" si="0">+M15+P15+S15+V15+Y15+AB15+AE15+AH15+AK15+AN15+AQ15+AT15</f>
        <v>738</v>
      </c>
      <c r="AX15" s="213">
        <v>8221</v>
      </c>
    </row>
    <row r="16" spans="1:91" s="238" customFormat="1" ht="183.95" customHeight="1" thickBot="1" x14ac:dyDescent="0.3">
      <c r="A16" s="214" t="s">
        <v>166</v>
      </c>
      <c r="B16" s="215" t="s">
        <v>167</v>
      </c>
      <c r="C16" s="215" t="s">
        <v>148</v>
      </c>
      <c r="D16" s="216">
        <v>16</v>
      </c>
      <c r="E16" s="215" t="s">
        <v>171</v>
      </c>
      <c r="F16" s="216">
        <v>3</v>
      </c>
      <c r="G16" s="216" t="s">
        <v>168</v>
      </c>
      <c r="H16" s="216" t="s">
        <v>169</v>
      </c>
      <c r="I16" s="217">
        <v>20697</v>
      </c>
      <c r="J16" s="217">
        <v>22950</v>
      </c>
      <c r="K16" s="217">
        <v>4600</v>
      </c>
      <c r="L16" s="218">
        <v>280</v>
      </c>
      <c r="M16" s="235">
        <v>237</v>
      </c>
      <c r="N16" s="245" t="s">
        <v>197</v>
      </c>
      <c r="O16" s="235">
        <v>320</v>
      </c>
      <c r="P16" s="235">
        <v>407</v>
      </c>
      <c r="Q16" s="245" t="s">
        <v>230</v>
      </c>
      <c r="R16" s="235">
        <v>450</v>
      </c>
      <c r="S16" s="235">
        <v>390</v>
      </c>
      <c r="T16" s="245" t="s">
        <v>265</v>
      </c>
      <c r="U16" s="235">
        <v>400</v>
      </c>
      <c r="V16" s="235">
        <v>376</v>
      </c>
      <c r="W16" s="245" t="s">
        <v>302</v>
      </c>
      <c r="X16" s="235">
        <v>400</v>
      </c>
      <c r="Y16" s="235"/>
      <c r="Z16" s="235"/>
      <c r="AA16" s="235">
        <v>450</v>
      </c>
      <c r="AB16" s="235"/>
      <c r="AC16" s="235"/>
      <c r="AD16" s="235">
        <v>450</v>
      </c>
      <c r="AE16" s="235"/>
      <c r="AF16" s="235"/>
      <c r="AG16" s="235">
        <v>460</v>
      </c>
      <c r="AH16" s="235"/>
      <c r="AI16" s="235"/>
      <c r="AJ16" s="235">
        <v>430</v>
      </c>
      <c r="AK16" s="235"/>
      <c r="AL16" s="235"/>
      <c r="AM16" s="235">
        <v>350</v>
      </c>
      <c r="AN16" s="235"/>
      <c r="AO16" s="235"/>
      <c r="AP16" s="235">
        <v>310</v>
      </c>
      <c r="AQ16" s="235"/>
      <c r="AR16" s="235"/>
      <c r="AS16" s="235">
        <v>300</v>
      </c>
      <c r="AT16" s="235"/>
      <c r="AU16" s="235"/>
      <c r="AV16" s="219">
        <f>+L16+O16+R16+U16+X16+AA16+AD16+AG16+AJ16+AM16+AP16+AS16</f>
        <v>4600</v>
      </c>
      <c r="AW16" s="239">
        <f t="shared" si="0"/>
        <v>1410</v>
      </c>
      <c r="AX16" s="236">
        <v>8221</v>
      </c>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zoomScale="70" zoomScaleNormal="70" workbookViewId="0">
      <selection activeCell="D18" sqref="D18:E1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523"/>
      <c r="B1" s="524" t="s">
        <v>43</v>
      </c>
      <c r="C1" s="524"/>
      <c r="D1" s="524"/>
      <c r="E1" s="306" t="s">
        <v>129</v>
      </c>
      <c r="F1" s="307"/>
      <c r="G1" s="308"/>
    </row>
    <row r="2" spans="1:84" ht="22.5" customHeight="1" thickBot="1" x14ac:dyDescent="0.3">
      <c r="A2" s="523"/>
      <c r="B2" s="525" t="s">
        <v>44</v>
      </c>
      <c r="C2" s="525"/>
      <c r="D2" s="525"/>
      <c r="E2" s="306" t="s">
        <v>130</v>
      </c>
      <c r="F2" s="307"/>
      <c r="G2" s="308"/>
    </row>
    <row r="3" spans="1:84" ht="31.5" customHeight="1" thickBot="1" x14ac:dyDescent="0.3">
      <c r="A3" s="523"/>
      <c r="B3" s="528" t="s">
        <v>0</v>
      </c>
      <c r="C3" s="529"/>
      <c r="D3" s="530"/>
      <c r="E3" s="306" t="s">
        <v>131</v>
      </c>
      <c r="F3" s="307"/>
      <c r="G3" s="308"/>
    </row>
    <row r="4" spans="1:84" ht="22.5" customHeight="1" thickBot="1" x14ac:dyDescent="0.3">
      <c r="A4" s="523"/>
      <c r="B4" s="531" t="s">
        <v>123</v>
      </c>
      <c r="C4" s="532"/>
      <c r="D4" s="533"/>
      <c r="E4" s="306" t="s">
        <v>136</v>
      </c>
      <c r="F4" s="307"/>
      <c r="G4" s="308"/>
    </row>
    <row r="5" spans="1:84" ht="15.75" thickBot="1" x14ac:dyDescent="0.3">
      <c r="A5" s="40"/>
      <c r="B5" s="40"/>
      <c r="C5" s="147"/>
      <c r="D5" s="147"/>
      <c r="E5" s="147"/>
      <c r="F5" s="148"/>
      <c r="G5" s="148"/>
      <c r="H5" s="148"/>
      <c r="I5" s="148"/>
      <c r="J5" s="148"/>
      <c r="K5" s="148"/>
    </row>
    <row r="6" spans="1:84" ht="87" customHeight="1" x14ac:dyDescent="0.25">
      <c r="A6" s="318" t="s">
        <v>47</v>
      </c>
      <c r="B6" s="319"/>
      <c r="C6" s="534" t="s">
        <v>137</v>
      </c>
      <c r="D6" s="535"/>
      <c r="E6" s="536"/>
      <c r="F6" s="5"/>
      <c r="G6" s="5"/>
      <c r="H6" s="5"/>
      <c r="I6" s="5"/>
      <c r="J6" s="5"/>
      <c r="K6" s="5"/>
      <c r="L6" s="1"/>
      <c r="M6" s="11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63" t="s">
        <v>124</v>
      </c>
      <c r="B7" s="464"/>
      <c r="C7" s="526"/>
      <c r="D7" s="526"/>
      <c r="E7" s="527"/>
      <c r="F7" s="148"/>
      <c r="G7" s="148"/>
      <c r="H7" s="148"/>
      <c r="I7" s="148"/>
      <c r="J7" s="148"/>
      <c r="K7" s="148"/>
    </row>
    <row r="8" spans="1:84" ht="45.75" customHeight="1" x14ac:dyDescent="0.25">
      <c r="A8" s="41" t="s">
        <v>125</v>
      </c>
      <c r="B8" s="41" t="s">
        <v>126</v>
      </c>
      <c r="C8" s="42" t="s">
        <v>127</v>
      </c>
      <c r="D8" s="521" t="s">
        <v>128</v>
      </c>
      <c r="E8" s="522"/>
    </row>
    <row r="9" spans="1:84" ht="58.5" customHeight="1" x14ac:dyDescent="0.25">
      <c r="A9" s="43">
        <v>46076</v>
      </c>
      <c r="B9" s="149">
        <v>46080</v>
      </c>
      <c r="C9" s="57" t="s">
        <v>222</v>
      </c>
      <c r="D9" s="537" t="s">
        <v>242</v>
      </c>
      <c r="E9" s="538"/>
    </row>
    <row r="10" spans="1:84" ht="28.5" x14ac:dyDescent="0.25">
      <c r="A10" s="43">
        <v>46112</v>
      </c>
      <c r="B10" s="149">
        <v>46112</v>
      </c>
      <c r="C10" s="58" t="s">
        <v>282</v>
      </c>
      <c r="D10" s="539" t="s">
        <v>283</v>
      </c>
      <c r="E10" s="540"/>
    </row>
    <row r="11" spans="1:84" x14ac:dyDescent="0.25">
      <c r="A11" s="43"/>
      <c r="B11" s="44"/>
      <c r="C11" s="58"/>
      <c r="D11" s="541"/>
      <c r="E11" s="542"/>
    </row>
    <row r="12" spans="1:84" x14ac:dyDescent="0.25">
      <c r="A12" s="45"/>
      <c r="B12" s="46"/>
      <c r="C12" s="58"/>
      <c r="D12" s="541"/>
      <c r="E12" s="542"/>
    </row>
    <row r="13" spans="1:84" x14ac:dyDescent="0.25">
      <c r="A13" s="47"/>
      <c r="B13" s="46"/>
      <c r="C13" s="58"/>
      <c r="D13" s="541"/>
      <c r="E13" s="542"/>
    </row>
    <row r="14" spans="1:84" x14ac:dyDescent="0.25">
      <c r="A14" s="47"/>
      <c r="B14" s="46"/>
      <c r="C14" s="59"/>
      <c r="D14" s="541"/>
      <c r="E14" s="542"/>
    </row>
    <row r="15" spans="1:84" x14ac:dyDescent="0.25">
      <c r="A15" s="47"/>
      <c r="B15" s="46"/>
      <c r="C15" s="59"/>
      <c r="D15" s="541"/>
      <c r="E15" s="542"/>
    </row>
    <row r="16" spans="1:84" x14ac:dyDescent="0.25">
      <c r="A16" s="48"/>
      <c r="B16" s="46"/>
      <c r="C16" s="58"/>
      <c r="D16" s="541"/>
      <c r="E16" s="542"/>
    </row>
    <row r="17" spans="1:5" x14ac:dyDescent="0.25">
      <c r="A17" s="49"/>
      <c r="B17" s="50"/>
      <c r="C17" s="60"/>
      <c r="D17" s="541"/>
      <c r="E17" s="542"/>
    </row>
    <row r="18" spans="1:5" x14ac:dyDescent="0.25">
      <c r="A18" s="49"/>
      <c r="B18" s="50"/>
      <c r="C18" s="60"/>
      <c r="D18" s="541"/>
      <c r="E18" s="542"/>
    </row>
    <row r="19" spans="1:5" x14ac:dyDescent="0.25">
      <c r="A19" s="51"/>
      <c r="B19" s="52"/>
      <c r="C19" s="54"/>
      <c r="D19" s="541"/>
      <c r="E19" s="542"/>
    </row>
    <row r="20" spans="1:5" x14ac:dyDescent="0.25">
      <c r="A20" s="53"/>
      <c r="B20" s="54"/>
      <c r="C20" s="54"/>
      <c r="D20" s="541"/>
      <c r="E20" s="542"/>
    </row>
    <row r="21" spans="1:5" x14ac:dyDescent="0.25">
      <c r="A21" s="53"/>
      <c r="B21" s="54"/>
      <c r="C21" s="54"/>
      <c r="D21" s="541"/>
      <c r="E21" s="542"/>
    </row>
    <row r="22" spans="1:5" x14ac:dyDescent="0.25">
      <c r="A22" s="53"/>
      <c r="B22" s="54"/>
      <c r="C22" s="54"/>
      <c r="D22" s="541"/>
      <c r="E22" s="542"/>
    </row>
    <row r="23" spans="1:5" x14ac:dyDescent="0.25">
      <c r="A23" s="53"/>
      <c r="B23" s="54"/>
      <c r="C23" s="54"/>
      <c r="D23" s="541"/>
      <c r="E23" s="542"/>
    </row>
    <row r="24" spans="1:5" x14ac:dyDescent="0.25">
      <c r="A24" s="53"/>
      <c r="B24" s="54"/>
      <c r="C24" s="54"/>
      <c r="D24" s="541"/>
      <c r="E24" s="542"/>
    </row>
    <row r="25" spans="1:5" x14ac:dyDescent="0.25">
      <c r="A25" s="53"/>
      <c r="B25" s="54"/>
      <c r="C25" s="54"/>
      <c r="D25" s="541"/>
      <c r="E25" s="542"/>
    </row>
    <row r="26" spans="1:5" x14ac:dyDescent="0.25">
      <c r="A26" s="53"/>
      <c r="B26" s="54"/>
      <c r="C26" s="54"/>
      <c r="D26" s="541"/>
      <c r="E26" s="542"/>
    </row>
    <row r="27" spans="1:5" x14ac:dyDescent="0.25">
      <c r="A27" s="53"/>
      <c r="B27" s="54"/>
      <c r="C27" s="54"/>
      <c r="D27" s="541"/>
      <c r="E27" s="542"/>
    </row>
    <row r="28" spans="1:5" x14ac:dyDescent="0.25">
      <c r="A28" s="53"/>
      <c r="B28" s="54"/>
      <c r="C28" s="54"/>
      <c r="D28" s="541"/>
      <c r="E28" s="542"/>
    </row>
    <row r="29" spans="1:5" x14ac:dyDescent="0.25">
      <c r="A29" s="53"/>
      <c r="B29" s="54"/>
      <c r="C29" s="54"/>
      <c r="D29" s="541"/>
      <c r="E29" s="542"/>
    </row>
    <row r="30" spans="1:5" x14ac:dyDescent="0.25">
      <c r="A30" s="53"/>
      <c r="B30" s="54"/>
      <c r="C30" s="54"/>
      <c r="D30" s="541"/>
      <c r="E30" s="542"/>
    </row>
    <row r="31" spans="1:5" x14ac:dyDescent="0.25">
      <c r="A31" s="53"/>
      <c r="B31" s="54"/>
      <c r="C31" s="54"/>
      <c r="D31" s="541"/>
      <c r="E31" s="542"/>
    </row>
    <row r="32" spans="1:5" x14ac:dyDescent="0.25">
      <c r="A32" s="53"/>
      <c r="B32" s="54"/>
      <c r="C32" s="54"/>
      <c r="D32" s="541"/>
      <c r="E32" s="542"/>
    </row>
    <row r="33" spans="1:5" x14ac:dyDescent="0.25">
      <c r="A33" s="53"/>
      <c r="B33" s="54"/>
      <c r="C33" s="54"/>
      <c r="D33" s="541"/>
      <c r="E33" s="542"/>
    </row>
    <row r="34" spans="1:5" x14ac:dyDescent="0.25">
      <c r="A34" s="53"/>
      <c r="B34" s="54"/>
      <c r="C34" s="54"/>
      <c r="D34" s="541"/>
      <c r="E34" s="542"/>
    </row>
    <row r="35" spans="1:5" x14ac:dyDescent="0.25">
      <c r="A35" s="53"/>
      <c r="B35" s="54"/>
      <c r="C35" s="54"/>
      <c r="D35" s="541"/>
      <c r="E35" s="542"/>
    </row>
    <row r="36" spans="1:5" x14ac:dyDescent="0.25">
      <c r="A36" s="55"/>
      <c r="B36" s="56"/>
      <c r="C36" s="56"/>
      <c r="D36" s="543"/>
      <c r="E36" s="54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B074763C-577B-4F7F-AD2E-A6E9AD8991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ACTIVIDAD_1</vt:lpstr>
      <vt:lpstr>ACTIVIDAD_2</vt:lpstr>
      <vt:lpstr>ACTIVIDAD_3</vt:lpstr>
      <vt:lpstr>META_PDD_1940</vt:lpstr>
      <vt:lpstr>PRODUCTO_MGA</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2026-05-11T21:12:00Z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