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mc:AlternateContent xmlns:mc="http://schemas.openxmlformats.org/markup-compatibility/2006">
    <mc:Choice Requires="x15">
      <x15ac:absPath xmlns:x15ac="http://schemas.microsoft.com/office/spreadsheetml/2010/11/ac" url="C:\Users\ngarcia\Downloads\"/>
    </mc:Choice>
  </mc:AlternateContent>
  <xr:revisionPtr revIDLastSave="0" documentId="13_ncr:1_{1AC36519-800E-4326-9356-E5044EB013C5}" xr6:coauthVersionLast="47" xr6:coauthVersionMax="47" xr10:uidLastSave="{00000000-0000-0000-0000-000000000000}"/>
  <bookViews>
    <workbookView xWindow="-120" yWindow="-120" windowWidth="29040" windowHeight="15720" tabRatio="731" activeTab="1"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1">ACTIVIDAD_1!$A$1:$O$31</definedName>
    <definedName name="_xlnm.Print_Area" localSheetId="4">META_PDD!$A$6:$X$20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3" i="41" l="1"/>
  <c r="Y23" i="41"/>
  <c r="D24" i="47" l="1"/>
  <c r="X44" i="41" l="1"/>
  <c r="X23" i="41"/>
  <c r="E26" i="47"/>
  <c r="D26" i="47"/>
  <c r="E24" i="47"/>
  <c r="N26" i="49"/>
  <c r="U23" i="41"/>
  <c r="U44" i="41"/>
  <c r="S24" i="41"/>
  <c r="W23" i="41"/>
  <c r="V23" i="41"/>
  <c r="K18" i="47"/>
  <c r="J18" i="47"/>
  <c r="K15" i="47"/>
  <c r="J15" i="47"/>
  <c r="N29" i="49"/>
  <c r="T44" i="41"/>
  <c r="T34" i="41"/>
  <c r="T32" i="41"/>
  <c r="T25" i="41"/>
  <c r="T26" i="41"/>
  <c r="T27" i="41"/>
  <c r="T28" i="41"/>
  <c r="T29" i="41"/>
  <c r="T30" i="41"/>
  <c r="T31" i="41"/>
  <c r="T33" i="41"/>
  <c r="T35" i="41"/>
  <c r="T36" i="41"/>
  <c r="T37" i="41"/>
  <c r="T38" i="41"/>
  <c r="T39" i="41"/>
  <c r="T40" i="41"/>
  <c r="T41" i="41"/>
  <c r="T42" i="41"/>
  <c r="T43" i="41"/>
  <c r="T24" i="41"/>
  <c r="Z25" i="41" l="1"/>
  <c r="Z28" i="41"/>
  <c r="Z31" i="41"/>
  <c r="Z32" i="41"/>
  <c r="Z35" i="41"/>
  <c r="Z36" i="41"/>
  <c r="Z39" i="41"/>
  <c r="Z40" i="41"/>
  <c r="Z43" i="41"/>
  <c r="Z24" i="41"/>
  <c r="Y25" i="41"/>
  <c r="Y26" i="41"/>
  <c r="Y27" i="41"/>
  <c r="Y28" i="41"/>
  <c r="Y29" i="41"/>
  <c r="Y30" i="41"/>
  <c r="Y31" i="41"/>
  <c r="Y32" i="41"/>
  <c r="Y33" i="41"/>
  <c r="Y34" i="41"/>
  <c r="Y35" i="41"/>
  <c r="Y36" i="41"/>
  <c r="Y37" i="41"/>
  <c r="Y38" i="41"/>
  <c r="Y39" i="41"/>
  <c r="Y40" i="41"/>
  <c r="Y41" i="41"/>
  <c r="Y42" i="41"/>
  <c r="Y43" i="41"/>
  <c r="Y24" i="41"/>
  <c r="W24" i="41"/>
  <c r="W43" i="41"/>
  <c r="W42" i="41"/>
  <c r="W41" i="41"/>
  <c r="W40" i="41"/>
  <c r="W39" i="41"/>
  <c r="W38" i="41"/>
  <c r="W37" i="41"/>
  <c r="W36" i="41"/>
  <c r="W35" i="41"/>
  <c r="W34" i="41"/>
  <c r="W33" i="41"/>
  <c r="W32" i="41"/>
  <c r="W31" i="41"/>
  <c r="W30" i="41"/>
  <c r="W29" i="41"/>
  <c r="W28" i="41"/>
  <c r="W27" i="41"/>
  <c r="W26" i="41"/>
  <c r="W25" i="41"/>
  <c r="V24" i="41"/>
  <c r="V43" i="41"/>
  <c r="V42" i="41"/>
  <c r="V41" i="41"/>
  <c r="V40" i="41"/>
  <c r="V39" i="41"/>
  <c r="V38" i="41"/>
  <c r="V37" i="41"/>
  <c r="V36" i="41"/>
  <c r="V35" i="41"/>
  <c r="V34" i="41"/>
  <c r="V33" i="41"/>
  <c r="V32" i="41"/>
  <c r="V31" i="41"/>
  <c r="V30" i="41"/>
  <c r="V29" i="41"/>
  <c r="V28" i="41"/>
  <c r="V27" i="41"/>
  <c r="V26" i="41"/>
  <c r="V25" i="41"/>
  <c r="C52" i="38"/>
  <c r="G18" i="47"/>
  <c r="R44" i="41"/>
  <c r="R23" i="41" s="1"/>
  <c r="H15" i="47"/>
  <c r="H18" i="47"/>
  <c r="G15" i="47"/>
  <c r="G19" i="47" s="1"/>
  <c r="S23" i="41" s="1"/>
  <c r="C27" i="50"/>
  <c r="Z27" i="41" l="1"/>
  <c r="Z26" i="41"/>
  <c r="Z42" i="41"/>
  <c r="Z38" i="41"/>
  <c r="Z34" i="41"/>
  <c r="Z30" i="41"/>
  <c r="Z41" i="41"/>
  <c r="Z37" i="41"/>
  <c r="Z33" i="41"/>
  <c r="Z29" i="41"/>
  <c r="Z44" i="41"/>
  <c r="Y44" i="41"/>
  <c r="W44" i="41"/>
  <c r="V44" i="41"/>
  <c r="S32" i="41"/>
  <c r="S43" i="41"/>
  <c r="S42" i="41"/>
  <c r="S41" i="41"/>
  <c r="S40" i="41"/>
  <c r="S39" i="41"/>
  <c r="S38" i="41"/>
  <c r="S37" i="41"/>
  <c r="S36" i="41"/>
  <c r="S35" i="41"/>
  <c r="S34" i="41"/>
  <c r="S33" i="41"/>
  <c r="S31" i="41"/>
  <c r="S30" i="41"/>
  <c r="S29" i="41"/>
  <c r="S28" i="41"/>
  <c r="S27" i="41"/>
  <c r="S26" i="41"/>
  <c r="S25" i="41"/>
  <c r="D15" i="47"/>
  <c r="D116" i="20"/>
  <c r="O34" i="41"/>
  <c r="O31" i="41"/>
  <c r="O44" i="41" s="1"/>
  <c r="D18" i="47"/>
  <c r="E15" i="47"/>
  <c r="Q44" i="41" s="1"/>
  <c r="G26" i="38"/>
  <c r="S44" i="41" l="1"/>
  <c r="P44" i="41"/>
  <c r="D19" i="47"/>
  <c r="P43" i="41"/>
  <c r="P41" i="41"/>
  <c r="P40" i="41"/>
  <c r="P39" i="41"/>
  <c r="P38" i="41"/>
  <c r="P37" i="41"/>
  <c r="P35" i="41"/>
  <c r="P33" i="41"/>
  <c r="P32" i="41"/>
  <c r="P30" i="41"/>
  <c r="P29" i="41"/>
  <c r="P28" i="41"/>
  <c r="P23" i="41"/>
  <c r="P27" i="41"/>
  <c r="P31" i="41"/>
  <c r="P34" i="41"/>
  <c r="P36" i="41"/>
  <c r="P42" i="41"/>
  <c r="AV14" i="46"/>
  <c r="F116" i="20"/>
  <c r="N25" i="20"/>
  <c r="P25" i="41" l="1"/>
  <c r="P24" i="41"/>
  <c r="P26" i="41"/>
  <c r="AB80" i="41"/>
  <c r="C62" i="50"/>
  <c r="C62" i="49" l="1"/>
  <c r="N29" i="50" l="1"/>
  <c r="N28" i="50"/>
  <c r="N27" i="50"/>
  <c r="N26" i="50"/>
  <c r="N25" i="50"/>
  <c r="N24" i="50"/>
  <c r="N28" i="49"/>
  <c r="N27" i="49"/>
  <c r="O29" i="49" s="1"/>
  <c r="N25" i="49"/>
  <c r="N24" i="49"/>
  <c r="O25" i="49" s="1"/>
  <c r="N29" i="20"/>
  <c r="N28" i="20"/>
  <c r="N27" i="20"/>
  <c r="N26" i="20"/>
  <c r="O26" i="20" s="1"/>
  <c r="O26" i="49" l="1"/>
  <c r="O28" i="49"/>
  <c r="O28" i="50"/>
  <c r="O29" i="50"/>
  <c r="O28" i="20"/>
  <c r="O29" i="20"/>
  <c r="O25" i="50"/>
  <c r="O26" i="50"/>
  <c r="O25" i="20"/>
  <c r="E42" i="47"/>
  <c r="E40" i="47"/>
  <c r="D42" i="47"/>
  <c r="D40" i="47"/>
  <c r="K32" i="47" l="1"/>
  <c r="J32" i="47"/>
  <c r="H32" i="47" l="1"/>
  <c r="H34" i="47"/>
  <c r="G34" i="47"/>
  <c r="G32" i="47"/>
  <c r="D34" i="47"/>
  <c r="D32" i="47"/>
  <c r="B62" i="20"/>
  <c r="K26" i="47"/>
  <c r="K24" i="47"/>
  <c r="J26" i="47"/>
  <c r="J24" i="47"/>
  <c r="AW14" i="46"/>
  <c r="E18" i="47"/>
  <c r="B52" i="38"/>
  <c r="F26" i="38"/>
  <c r="B34" i="50"/>
  <c r="I116" i="50"/>
  <c r="H116" i="50"/>
  <c r="G116" i="50"/>
  <c r="F116" i="50"/>
  <c r="E116" i="50"/>
  <c r="D116" i="50"/>
  <c r="C116" i="50"/>
  <c r="B116" i="50"/>
  <c r="B62" i="50"/>
  <c r="B34" i="49"/>
  <c r="B34" i="20"/>
  <c r="I116" i="49"/>
  <c r="H116" i="49"/>
  <c r="G116" i="49"/>
  <c r="F116" i="49"/>
  <c r="E116" i="49"/>
  <c r="D116" i="49"/>
  <c r="C116" i="49"/>
  <c r="B116" i="49"/>
  <c r="B62" i="49"/>
  <c r="F36" i="49"/>
  <c r="I116" i="20"/>
  <c r="H116" i="20"/>
  <c r="G116" i="20"/>
  <c r="E116" i="20"/>
  <c r="C116" i="20"/>
  <c r="B116" i="20"/>
  <c r="F3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tc={4D4C8EBA-FEBA-4799-974E-25B68151AD7C}</author>
  </authors>
  <commentList>
    <comment ref="A28" authorId="0" shapeId="0" xr:uid="{4D4C8EBA-FEBA-4799-974E-25B68151AD7C}">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@Catalina Rodríguez Rodríguez @Claudia Marcela Díaz Pérez  por favor diligenciar el reporte del mes de enero. Gracias.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<sst xmlns="http://schemas.openxmlformats.org/spreadsheetml/2006/main" count="1766" uniqueCount="402">
  <si>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</si>
  <si>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</si>
  <si>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</si>
  <si>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</si>
  <si>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</si>
  <si>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</si>
  <si>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</si>
  <si>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</si>
  <si>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</si>
  <si>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</si>
  <si>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</si>
  <si>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</si>
  <si>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</si>
  <si>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</si>
  <si>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</si>
  <si>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</si>
  <si>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</si>
  <si>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</si>
  <si>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</si>
  <si>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</si>
  <si>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</si>
  <si>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</si>
  <si>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</si>
  <si>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</si>
  <si>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</si>
  <si>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</si>
  <si>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</si>
  <si>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</si>
  <si>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</si>
  <si>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</si>
  <si>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</si>
  <si>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</si>
  <si>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</si>
  <si>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</si>
  <si>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</si>
  <si>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</si>
  <si>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</si>
  <si>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</si>
  <si>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</si>
  <si>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</si>
  <si>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</si>
  <si>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</si>
  <si>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</si>
  <si>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</si>
  <si>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</si>
  <si>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</si>
  <si>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</si>
  <si>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</si>
  <si>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</si>
  <si>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</si>
  <si>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</si>
  <si>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</si>
  <si>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</si>
  <si>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</si>
  <si>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</si>
  <si>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</si>
  <si>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</si>
  <si>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</si>
  <si>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</si>
  <si>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</si>
  <si>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</si>
  <si>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</si>
  <si>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</si>
  <si>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</si>
  <si>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</si>
  <si>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</si>
  <si>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</si>
  <si>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</si>
  <si>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</si>
  <si>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</si>
  <si>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</si>
  <si>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</si>
  <si>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</si>
  <si>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</si>
  <si>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</si>
  <si>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</si>
  <si>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</si>
  <si>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</si>
  <si>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</si>
  <si>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</si>
  <si>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</si>
  <si>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</si>
  <si>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</si>
  <si>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</si>
  <si>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</si>
  <si>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</si>
  <si>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</si>
  <si>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</si>
  <si>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</si>
  <si>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</si>
  <si>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</si>
  <si>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</si>
  <si>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</si>
  <si>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</si>
  <si>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</si>
  <si>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</si>
  <si>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</si>
  <si>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</si>
  <si>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</si>
  <si>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</si>
  <si>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</si>
  <si>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</si>
  <si>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</si>
  <si>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</si>
  <si>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</si>
  <si>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</si>
  <si>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</si>
  <si>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</si>
  <si>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</si>
  <si>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</si>
  <si>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</si>
  <si>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</si>
  <si>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</si>
  <si>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</si>
  <si>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</si>
  <si>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</si>
  <si>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</si>
  <si>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</si>
  <si>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</si>
  <si>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</si>
  <si>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</si>
  <si>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</si>
  <si>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</si>
  <si>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</si>
  <si>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</si>
  <si>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</si>
  <si>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</si>
  <si>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</si>
  <si>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</si>
  <si>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</si>
  <si>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</si>
  <si>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</si>
  <si>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</si>
  <si>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</si>
  <si>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</si>
  <si>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</si>
  <si>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</si>
  <si>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</si>
  <si>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</si>
  <si>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</si>
  <si>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</si>
  <si>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</si>
  <si>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</si>
  <si>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</si>
  <si>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</si>
  <si>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</si>
  <si>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</si>
  <si>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</si>
  <si>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</si>
  <si>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</si>
  <si>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</si>
  <si>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</si>
  <si>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</si>
  <si>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</si>
  <si>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</si>
  <si>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</si>
  <si>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</si>
  <si>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</si>
  <si>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</si>
  <si>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</si>
  <si>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</si>
  <si>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</si>
  <si>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</si>
  <si>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</si>
  <si>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</si>
  <si>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</si>
  <si>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</si>
  <si>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</si>
  <si>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</si>
  <si>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</si>
  <si>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</si>
  <si>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Febrero</t>
  </si>
  <si>
    <t>Marzo</t>
  </si>
  <si>
    <t>Abril</t>
  </si>
  <si>
    <t>X</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</si>
  <si>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</si>
  <si>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</si>
  <si>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</si>
  <si>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</si>
  <si>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</si>
  <si>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</si>
  <si>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</si>
  <si>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</si>
  <si>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</si>
  <si>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</si>
  <si>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</si>
  <si>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</si>
  <si>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</si>
  <si>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</si>
  <si>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</si>
  <si>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</si>
  <si>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</si>
  <si>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</si>
  <si>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</si>
  <si>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</si>
  <si>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</si>
  <si>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</si>
  <si>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</si>
  <si>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</si>
  <si>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</si>
  <si>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</si>
  <si>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</si>
  <si>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</si>
  <si>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</si>
  <si>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</si>
  <si>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de acuerdo con la programación</t>
  </si>
  <si>
    <t>No aplica.</t>
  </si>
  <si>
    <t>FEBRERO</t>
  </si>
  <si>
    <t>Con el fin de avanzar en la priorización de un nuevo curso de formación, en el mes de febrero se realizó una recopilación de necesidades, a partir de las percepciones de las ciudadanas y de las facilitadoras, expresadas en los instrumentos aplicados en los distintos procesos de formación. El curso seleccionado tendrá en cuenta: capacidad del equipo de los CID, urgencia de la temática para las mujeres, información disponible para la creación de contenido.</t>
  </si>
  <si>
    <t>Se avanzó en la priorización de posibles temáticas a desarrollar para el nuevo curso de formación.</t>
  </si>
  <si>
    <t>No se presentaron retrasos</t>
  </si>
  <si>
    <t>La identificación participativa de las necesidades de formación permitió consolidar insumos clave para fortalecer los procesos pedagógicos dirigidos a las mujeres en los territorios. Este análisis no solo visibilizó intereses concretos relacionados con el uso de herramientas web, digitales y de inteligencia artificial para la vida cotidiana y el emprendimiento, sino que también resaltó la importancia de la protección digital y la gestión de riesgos. Como resultado, se cuenta ahora con una base más precisa y contextualizada para orientar la oferta formativa, potenciar la autonomía económica de las participantes y enriquecer los contenidos de los cursos existentes.</t>
  </si>
  <si>
    <t>MARZO</t>
  </si>
  <si>
    <t>En el mes de marzo se avanzo en la construcción de la estructura del nuevo curso, el cual tendrá como contenido principal el reconocimiento y uso de la Inteligencia Artficial. Este contenido está pendiente de ser validado por la directora de gestión del conocimiento, luego de lo cual se iniciará el proceso de construcción de contenido y definición de línea gráfica. 
Adicional a este proceso, se tiene un gran avance en la actulización del curso de Prevención de Violencias Digitales-PVD, teniendo en cuenta que este proceso se inición desde el 2025 en el marco de la alianza estratégica con la Fundación Karisma.
Por otro lado se han realizado las siguientes gestiones con aliados estratégicos, con el fin de iniciar la difinición de otros espacios para el fortalecimiento de las habilidades digitales de las mujeres, los cuales tienen como eje central la innovación pública y la tecnología:
1. Alianza CCB: Se realizará un espacio de circuito y panel con mujeres emprendedoras, en el cual el eje central de converzación será el uso de la IA para fortalecer emprndimientos. Este espacio se llevará a cabo en el Centro de Innovación de CCB y Ecopetrol.
2. Alianza con IDARTES-Estrategfia de arte ciencia y tecnología: se realizará un laboratorio creativo, el cual tendrá como eje central el intercambio intergeneracional y la creación de viodejuegos. El producto de este laboratorio será presentado en el amrco del SOFA.
3. Alianza con la Cinemateca Distrital: Se iniciaron acercamientos para realizar un laboratorio audiovisual. El producto del laboratoría se circulará en el 8M 2027 de Idartes.</t>
  </si>
  <si>
    <t xml:space="preserve">Se avanzó en la definición de la temática de l curso nuevo, así como la estructura y el contenido de cada uno de los módulos. Por otro lado se tiene un avance en el curso de Prevención de Violencias Digitales, el cual fue priorizado para su actualización, en el marco de la alianza estratégica con Karisma. Se iniciaron gestiones para la definición de 3 espacios de innovación para el fortalecimiento de las Habilidades Digitales de las mujeres. </t>
  </si>
  <si>
    <t>La identificación participativa de las necesidades de formación permitió consolidar insumos estratégicos para fortalecer los procesos pedagógicos dirigidos a las mujeres en los territorios, a partir de sus intereses reales y contextuales. Este ejercicio permitió la definición de la temática y la estructura del nuevo curso de inteligencia artificial, junto con la actualización del curso de Prevención de Violencias Digitales, lo cual permite fortalecer la pertinencia, calidad y actualidad de la oferta formativa de los Centros de Inclusión Digital. La articulación con aliados estratégicos en campos como la innovación, las artes, la tecnología y el audiovisual amplía las oportunidades de aprendizaje, fomenta el intercambio de saberes y contribuye al desarrollo integral de habilidades digitales de las mujeres, con enfoque de género y diferencial</t>
  </si>
  <si>
    <t>ABRIL</t>
  </si>
  <si>
    <t>Durante el mes de abril se avanzó de manera significativa en el ajuste y consolidación del curso nuevo de Inteligencia Artificial, adecuando su estructura, módulos, actividades prácticas y evaluaciones para responder a las necesidades, capacidades y contextos de las mujeres participantes. Paralelamente, se desarrolló la actualización del curso de Prevención de Violencias Digitales, redefiniendo sus contenidos, fortaleciendo el enfoque de derechos, seguridad y autocuidado digital, e iniciando la producción gráfica de los primeros módulos, en articulación con la línea comunicativa institucional. Estos avances fortalecen la calidad, pertinencia y actualidad de la oferta formativa de los Centros de Inclusión Digital.</t>
  </si>
  <si>
    <t xml:space="preserve">Se avanzó en la definición de la estructura del curso nuevo sobre IA, y la guía de contenidos. Por otro lado se inició la graficación de los primeros módulos sel curso Prevención de Violencias Digitales, el cual fue priorizado para su actualización, en el marco de la alianza estratégica con Karisma. Se iniciaron gestiones para la definición de 3 espacios de innovación para el fortalecimiento de las Habilidades Digitales de las mujeres. </t>
  </si>
  <si>
    <t>Los avances desarrollados durante el mes de abril aportaron beneficios estratégicos al fortalecimiento de la oferta formativa de los Centros de Inclusión Digital, al consolidar contenidos pedagógicos actualizados, pertinentes y alineados con el enfoque de género y diferencial. El ajuste integral del curso de Inteligencia Artificial permitió contar con una estructura clara, progresiva y aplicada, que facilita la apropiación de conocimientos y habilidades digitales por parte de las mujeres, promoviendo un uso consciente, práctico y ético de estas tecnologías en su vida cotidiana, educativa y laboral.
Asimismo, la actualización del curso de Prevención de Violencias Digitales contribuyó a fortalecer los procesos de sensibilización, identificación y prevención de riesgos en entornos digitales, brindando herramientas concretas para el autocuidado, la protección de la información y el ejercicio pleno de los derechos de las mujeres en escenarios digitales. Estos ajustes mejoran la calidad pedagógica de los contenidos, incrementan su vigencia frente a los riesgos tecnológicos emergentes y fortalecen la capacidad institucional para responder a las necesidades reales de las mujeres en los territorios.
En conjunto, estos avances permiten consolidar una oferta formativa más robusta, coherente y articulada, que amplía las oportunidades de aprendizaje, fortalece la autonomía digital de las mujeres y aporta al cierre de brechas de acceso, uso y apropiación de las tecnologías, en concordancia con los objetivos del proyecto de inversión y la Meta PDD.</t>
  </si>
  <si>
    <t>MAYO</t>
  </si>
  <si>
    <t>JUNIO</t>
  </si>
  <si>
    <t>JULIO</t>
  </si>
  <si>
    <t>AGOSTO</t>
  </si>
  <si>
    <t>SEPTIEMBRE</t>
  </si>
  <si>
    <t>OCTUBRE</t>
  </si>
  <si>
    <t xml:space="preserve">NOVIEMBRE </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</si>
  <si>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</si>
  <si>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</si>
  <si>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</si>
  <si>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acciónes pedagógicas complementarias para el desarrollo de capacidades de la mujeres</t>
  </si>
  <si>
    <t xml:space="preserve">Tarea </t>
  </si>
  <si>
    <t xml:space="preserve">PONDERACIÓN DE LA TAREA
</t>
  </si>
  <si>
    <t>LOGROS Y BENEFICIOS Y RETRASOS Y ALTERNATIVAS DE SOLUCIÓN</t>
  </si>
  <si>
    <t>EVIDENCIAS DE EJECUCIÓN</t>
  </si>
  <si>
    <t>N/A</t>
  </si>
  <si>
    <t xml:space="preserve">Con el fin de avanzar en la identificación de las necesidades de formación de las mujeres, y teniendo en cuenta tanto los procesos de formación implementados por las facilitadoras como sus observaciones sobre la dinámica pedagógica y percepciones expresadas por las participantes, se construyó una recopilación general de las necesidades de contenidos.  
Este ejercicio permitió consolidar insumos clave sobre los intereses, de las mujeres en los territorios. Entre las necesidades priorizadas se identificaron: 
- Herramientas web de libre acceso para facilitar procesos cotidianos, académicos, laborales y comunitarios, sobre todo para temas relacionados con emprendimiento y autonomia economica.  
- Herramientas digitales para fortalecer emprendimientos, especialmente aquellas que apoyan la visibilización, el mercadeo y la gestión administrativa. 
- Herramientas de inteligencia artificial aplicadas a tareas prácticas, creativas y productivas. 
- Protección digital y gestión de riesgos asociados a la inteligencia artificial, con énfasis en seguridad, cuidado de la información y prevención de violencias digitales. 
- Otros temas: se relacionaron algunos contenidos que podrían fortalecer algunos de los cursos ofertados.  </t>
  </si>
  <si>
    <r>
      <rPr>
        <b/>
        <sz val="12"/>
        <color rgb="FF000000"/>
        <rFont val="Arial"/>
        <family val="2"/>
      </rPr>
      <t xml:space="preserve">Evidencias:
</t>
    </r>
    <r>
      <rPr>
        <sz val="12"/>
        <color rgb="FF000000"/>
        <rFont val="Arial"/>
        <family val="2"/>
      </rPr>
      <t xml:space="preserve">- INFORME DE ANÁLISIS DE LÍNEAS DE SALIDA: Identificacion Necesidades de formación
</t>
    </r>
    <r>
      <rPr>
        <u/>
        <sz val="12"/>
        <color rgb="FF0000FF"/>
        <rFont val="Arial"/>
        <family val="2"/>
      </rPr>
      <t xml:space="preserve">
Repositorio:
https://secretariadistritald.sharepoint.com/:f:/s/ContratacinSPI-2022/IgAZ0o5Ia62fQa24JZdKXAuFAcECPY8w3nbxMTYCODp0QTY?e=Lov5Et</t>
    </r>
  </si>
  <si>
    <t>Se presenta la propuesta de contenido del curso sobre inteligencia artificial el cual conta de los siguientes módulos y temas: 
Módulo 1. Introducción a la Inteligencia Artificial: Este módulo brinda una aproximación conceptual a la IA, abordando su definición, presencia en la vida cotidiana y principales debates alrededor del término. Se exploran los tipos de IA, la diferencia entre IA descriptiva y generativa, una mirada histórica a su desarrollo y los mitos más comunes asociados a esta tecnología. 
Módulo 2. Ciclo de vida de la Inteligencia Artificial: Se presenta el ciclo completo de desarrollo de un modelo de IA, describiendo sus etapas principales. El módulo profundiza en la obtención y el manejo de datos (big data, datos estructurados y no estructurados), la ingeniería de características, la optimización y el entrenamiento de modelos mediante técnicas de machine learning y deep learning. 
Módulo 3. Inteligencia Artificial Generativa: Este módulo introduce la IA generativa, explicando su funcionamiento y aplicaciones. Se abordan conceptos clave como los prompts, los modelos fundacionales, las técnicas utilizadas en los modelos generativos, el fenómeno de las alucinaciones y los mitos relacionados con la construcción y uso de esta tecnología, así como una mirada general al mercado que la respalda. 
Módulo 4. Prompt Engineering: Se desarrolla el concepto de Prompt Engineering a partir del pensamiento computacional. El módulo explica la estructura y los elementos que componen un buen prompt, ofrece pautas para reconocerlos y brinda recomendaciones prácticas para escribir instrucciones claras y efectivas para interactuar con sistemas de IA generativa. 
Módulo 5. IA de propósito general: Este módulo compara distintas herramientas de IA de uso general, como ChatGPT, Google Gemini y Claude. Además, introduce reflexiones sobre privacidad y ética en la interacción con estos sistemas, promoviendo un uso consciente y responsable de estas tecnologías. 
Módulo 6. IA para investigación y búsqueda de información: Se centra en el uso de IA para la búsqueda, análisis y validación de información. Incluye herramientas como Perplexity AI y Microsoft Copilot, y orienta sobre cómo interpretar las fuentes proporcionadas por la IA. Presenta casos de uso prácticos, como la búsqueda de cursos gratuitos y la investigación de precios de mercado para emprendimientos. 
Módulo 7. IA para creatividad, diseño, productividad y utilidades: Este módulo explora herramientas de IA aplicadas a la creatividad visual, el diseño y la productividad. Incluye el uso de plataformas como Microsoft Designer, Leonardo.ai, Gamma.app, DeepL, NotebookLM y Napkin. Además, aborda reflexiones sobre el uso responsable de imágenes, los derechos de autor y la propiedad de los contenidos generados por inteligencia artificial.</t>
  </si>
  <si>
    <t xml:space="preserve">01. Documento de propuesta del curso de herramientas digitales y emprendimiento. 
02. Documento de propuest del curso de Inteligencia Artificial. 
Repositorio:
https://secretariadistritald.sharepoint.com/:f:/s/ContratacinSPI-2022/IgAQDJaSC8xxRpTJHm7C5odLASeDSxgHZsM_h3tuPZTBqrY?e=62Nwqq </t>
  </si>
  <si>
    <t>Durante el mes de abril se realizaron las siguientes acciones orientadas a la actualización del curso Prevención de Violencias Digitales: 
a. Se elaboró la propuesta de ajuste de contenido del curso, la cual se presenta en seis módulos de la siguiente manera:  
Módulo 1. Introducción a las violencias digitales hacia las mujeres 
Este módulo aborda los conceptos fundamentales sobre las violencias digitales, explicando por qué es importante reconocerlas y cómo se manifiestan en entornos virtuales. Se analizan las violencias digitales de género y su impacto en la vida de las mujeres, haciendo énfasis en la vulneración de derechos humanos de las mujeres en contextos digitales. El módulo busca brindar una comprensión inicial que permita identificar estas violencias y reconocer sus consecuencias. 
Módulo 2. Tipos de violencias digitales 
En este módulo se profundiza en los diferentes tipos de violencias digitales, como la difusión no consentida de material íntimo, el ciberacoso, el grooming, el phishing, el doxing, la suplantación de identidad y el uso de deepfakes, entre otros. A través de ejemplos claros, se describen las características de cada tipo de violencia, con el fin de facilitar su identificación y prevención en distintos espacios digitales. 
Módulo 3. Navegación segura 
Este módulo se centra en el fortalecimiento de la seguridad digital, abordando conceptos clave como privacidad, protección de datos y riesgos digitales. Se trabajan temas como la huella digital, la gestión de contraseñas seguras, el uso de gestores de contraseñas y las acciones a seguir en caso de una vulneración. El objetivo es brindar herramientas prácticas para una navegación más segura y consciente. 
Módulo 4. Privacidad en el correo electrónico 
En este módulo se desarrollan buenas prácticas para el uso seguro del correo electrónico, incluyendo la configuración de seguridad, la verificación en dos pasos, el uso de correos y llaves de recuperación, así como la identificación de correos fraudulentos y phishing. También se abordan medidas para la protección de datos personales y la verificación segura de archivos adjuntos. 
Módulo 5. Privacidad en redes sociales y aplicaciones 
Este módulo está orientado a la protección de la información personal en redes sociales y aplicaciones móviles. Se revisan las configuraciones de privacidad en plataformas de uso frecuente como WhatsApp, Facebook, Instagram y TikTok, así como el control de etiquetas, menciones, geolocalización y permisos de aplicaciones. El propósito es fortalecer el autocuidado digital en entornos sociales digitales. 
Módulo 6. Herramientas para fortalecer la seguridad y canales de denuncia 
El último módulo presenta herramientas básicas para fortalecer la seguridad digital, como el uso de antivirus, firewalls, navegación privada y bloqueadores de rastreo. Asimismo, se socializan canales institucionales de denuncia y orientación, con el fin de que las mujeres conozcan dónde acudir en caso de enfrentar situaciones de violencia digital. 
b. Se inició con la graficación de los módulo 1, 2 y 3, de acuerdo con la línea gráfica apobada por la directora y la oficina de comunicaciones de la SDMujer</t>
  </si>
  <si>
    <t>Anexo 1. Acta acciones metodológicas_20260422
Anexo 2. Actividades por módulo_curso IA
Anexo 3. Guion Curso IA
Repositorio: https://secretariadistritald.sharepoint.com/:f:/s/ContratacinSPI-2022/IgCtUAc7z0gAQpH2l_ZXYI65AbCjlnTn-zZFWrjU33ZSu5s?e=AcHfel</t>
  </si>
  <si>
    <t>Anexo 1. Módulo 1_Introducción a las violencias digitales hacia las mujeres
Anexo 2. Módulo 2_Tipos de Violencias Digitales hacia las mujeres
Anexo 3. Módulo 3_Riegos digitales
Anexo 4. Módulo 4_Privacidad en el correo electrónico
Anexo 5. Módulo 5_Privacidad en redes sociales y aplicaciones
Anexo 5.1. RevisiónMódulo5PVD_20260428
Anexo 6. Módulo 6 -Herramientas para fortalecer la seguridad y canales de denuncia
Anexo 7. Apoyo Metodológico Curso PVD_20260424
Anexo 8. Guion Instruccionales Videos Módulo 5 PVD
Anexo 9. Guiones Instruccionales Diseño_20260423
Anexo 10. Propuesta_Estructura PVD
Repositorio: https://secretariadistritald.sharepoint.com/:b:/s/ContratacinSPI-2022/IQBHMXQBf1RtRoriAvj6BVkTAb-LVMeBXmhwxj22e_ZTEHQ?e=AXAc2G</t>
  </si>
  <si>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</si>
  <si>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</si>
  <si>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</si>
  <si>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</si>
  <si>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En el mes de febrero se realizó una jornada de socialización para realizar procesos de formación en las zonas rurales de las siguientes localidades:
1. Localidad de Usme y Ciudad Bolivar: De esta jornada de socialización, en marzo se inicia un proceso de formación en la vereda Santa Bárbara de Ciudad Bolivar, y talleres de refuerzo en otras veredas como Santa Rosa de Ciudad Bolivar</t>
  </si>
  <si>
    <t>Se realiza una primera jornada de socialización en las localidades de Usme y Ciudada Bolivar, y se realizó un primer acercamiento con el equipo rural de la Dirección de Enfoque Diferencial.</t>
  </si>
  <si>
    <t>No se presentan retrasos</t>
  </si>
  <si>
    <t>Las acciones de convocatoria adelantadas para fortalecer las capacidades digitales de las mujeres rurales generaron beneficios clave al abrir rutas de acceso más directas, participativas y coordinadas a los procesos formativos de los Centros de Inclusión Digital. La articulación con las Direcciones de Enfoque Diferencial y de Territorialización permitió alinear esfuerzos institucionales, reconocer experiencias territoriales y planificar intervenciones conjuntas que facilitan la llegada a grupos históricamente excluidos. Asimismo, la jornada de difusión en las zonas rurales de Usme y veredas aledañas de Ciudad Bolívar posibilitó un diálogo directo con las mujeres, la identificación de sus intereses y la concertación de nuevos grupos de formación para marzo, fortaleciendo así la pertinencia, la cobertura y el impacto comunitario del curso.</t>
  </si>
  <si>
    <t xml:space="preserve">En el mes de marzo se adelantaron las siguientes acciones:
1. Socialización de cursos en la vereda de Santa Rosa de Ciudad Bolivar
2. 1er ciclo de formación rural: se realizaron dos procesos de formación en zona rural de ciudad bolivar (veredas SantaRosa y Santa Bárbara) con un total de 14 mujeres participantes. </t>
  </si>
  <si>
    <t xml:space="preserve">Se realizaron dos jornadas de socialización en las localidades de Usme y Ciudad Bolivar. Se realiza un primer ciclo de formación rural con la participación de 14 mujeres campesinas en la localidad de Ciudad Bolivar, veredas Santa Rosa y Santa Bárbara. </t>
  </si>
  <si>
    <t>Las acciones de socialización, convocatoria e implementación de cursos en zonas rurales permitieron fortalecer el acceso efectivo de las mujeres rurales y campesinas a procesos de formación en capacidades digitales, mediante estrategias participativas y territorialmente pertinentes. La articulación interinstitucional con las Direcciones de Enfoque Diferencial y de Territorialización facilitó el reconocimiento de dinámicas locales, la identificación de intereses formativos y la concertación de grupos de aprendizaje, mejorando la cobertura y la pertinencia de la oferta de los Centros de Inclusión Digital.</t>
  </si>
  <si>
    <t xml:space="preserve"> La implementación del curso Mujeres Emprendedoras en la Era Digital favorece el desarrollo de habilidades prácticas orientadas a la autonomía económica, ya que permite a las participantes fortalecer sus conocimientos digitales con un enfoque aplicado al emprendimiento, lo que puede traducirse en mejores oportunidades para la generación de ingresos y el fortalecimiento de iniciativas productivas locales en sus comunidades.
Por otra parte, la adaptación del curso de Prevención de Violencias Digitales a formatos de talleres cortos de una sola sesión representa un avance en la flexibilización metodológica, facilitando su implementación en diferentes veredas y permitiendo una mayor cobertura en menor tiempo. Esta estrategia no solo optimiza los recursos, sino que también responde a las dinámicas y limitaciones de acceso propias de los contextos rurales.</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</si>
  <si>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</si>
  <si>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</si>
  <si>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En el marco de la implementación del curso para el desarrollo de capacidades digitales en zonas rurales, durante el mes de febrero se adelantaron diversas acciones de convocatoria dirigidas a grupos de mujeres rurales, con el fin de realizar las acciones de difusión y concertación para los procesos de formación. 
Se desarrollaron dos acciones: 
a. Articulación con la Dirección de Enfoque Diferencial y la Dirección de Territorialización: 
Se llevó a cabo un espacio de intercambio para identificar posibles rutas de trabajo conjunto. En esta reunión se socializaron las estrategias en curso, las experiencias territoriales y las oportunidades de acción coordinada para facilitar el acceso de las mujeres rurales a los procesos formativos de los Centros de Inclusión Digital, se acordó la participación desde los CID de la jornada de difusión en la localidad de Usme y Ciudad Bolívar (en veredas aledañas a ambas localidades) para identificar posibles grupos de formación  
b. Jornada de difusión en zonas rurales de Usme: 
Se realizó una jornada presencial con mujeres de los territorios rurales de esta localidad y veredas aledañas de Ciudad Bolivar, con el objetivo de presentar la oferta formativa, escuchar sus intereses y concertar la participación. Este espacio apertura la socialización con mujeres de las veredas aledañas de Santa Rosa y Santa Barbara en Ciudad Bolívar para generar concertación de formación en el mes de marzo. </t>
  </si>
  <si>
    <r>
      <rPr>
        <b/>
        <sz val="10"/>
        <color rgb="FF000000"/>
        <rFont val="Arial"/>
        <family val="2"/>
      </rPr>
      <t xml:space="preserve">Evidencias: 
</t>
    </r>
    <r>
      <rPr>
        <sz val="10"/>
        <color rgb="FF000000"/>
        <rFont val="Arial"/>
        <family val="2"/>
      </rPr>
      <t xml:space="preserve">
01. Acta de Articulación de Formación Rural el 04/02/2026
02. Listado de asistencia del espacio de articulación  04/02/2026
03. Acta jornada de difusión USME RURAL 11/02/2026
04. Correo de articulación de transporte rural para la difusión de oferta de cursos en la ruralidad.
</t>
    </r>
    <r>
      <rPr>
        <u/>
        <sz val="10"/>
        <color rgb="FF0000FF"/>
        <rFont val="Arial"/>
        <family val="2"/>
      </rPr>
      <t xml:space="preserve">
https://secretariadistritald.sharepoint.com/:f:/s/ContratacinSPI-2022/IgD0xsYHxfBRQrdWEWaLL102AQ0-GGuyrOapFAdHjfE10nw?e=YMuFV4</t>
    </r>
  </si>
  <si>
    <t xml:space="preserve">En el mes de marzo se realizó una jornada convocada por la Dirección de Gestión del Conocimiento, orientada por la contratista Yamile Aguilar Ochoa apoyo operativo del equipo de formación, el 02 de marzo de 2026 desde 2:00 pm en la vereda Santa Rosa de la localidad de Ciudad Bolívar, con el fin de realizar la concertación de un curso, reunión a la cual asistieron 9 mujeres de la vereda. 
Luego de la socialización, se acuerda con las mujeres el desarrollo de un taller con el curso Descubriendo Office, teniendo en cuenta las necesidades identificadas. Este taller estará orientado al uso de las herramientas de Word, Excel y PowerPoint, también se verán temas relacionados con el manejo del correo electrónico y el acceso a internet. 
Este taller se desarrollará en 3 sesiones, en las siguientes fechas: 9, 16 y 24 de marzo, en el horario de 1:30 a 4:00 pm, en el salón comunal de la vereda Santa Rosa.  
 </t>
  </si>
  <si>
    <r>
      <t xml:space="preserve">En el marco del compromiso con mujeres rurales y campesinas, durante el mes de marzo se realizaron y culminaron dos espacios de fortalecimiento de capacidades digitales en la zona rural de la localidad de Ciudad Bolívar, desarrollados en las veredas Santa Bárbara y Santa Rosa. Estos espacios estuvieron orientados a la apropiación de herramientas digitales básicas con las que cuentan las mujeres, tales como el uso del teléfono celular, la ofimática básica y la navegación en internet, como medios para facilitar el acceso a la información y fortalecer la autonomía digital de las mujeres participantes:
1. En la </t>
    </r>
    <r>
      <rPr>
        <b/>
        <sz val="10"/>
        <color rgb="FF000000"/>
        <rFont val="Arial"/>
        <family val="2"/>
      </rPr>
      <t>vereda Santa Bárbara</t>
    </r>
    <r>
      <rPr>
        <sz val="10"/>
        <color rgb="FF000000"/>
        <rFont val="Arial"/>
        <family val="2"/>
      </rPr>
      <t xml:space="preserve"> se adelantó el curso de habilidades digitales con cuatro sesiones, el cual contó con la participación de 5 mujeres rurales. Durante el desarrollo de este espacio se abordaron los contenidos correspondientes a los diferentes módulos, priorizando el reconocimiento y uso de las funciones y funcionalidades básicas del teléfono celular, como la conexión a redes Wi‑Fi, el uso del correo electrónico y otras herramientas fundamentales para la comunicación digital. 
2. Por su parte, en la </t>
    </r>
    <r>
      <rPr>
        <b/>
        <sz val="10"/>
        <color rgb="FF000000"/>
        <rFont val="Arial"/>
        <family val="2"/>
      </rPr>
      <t xml:space="preserve">vereda Santa Rosa </t>
    </r>
    <r>
      <rPr>
        <sz val="10"/>
        <color rgb="FF000000"/>
        <rFont val="Arial"/>
        <family val="2"/>
      </rPr>
      <t xml:space="preserve">se llevó a cabo un taller compuesto por dos sesiones, con la participación de 9 mujeres. Cada sesión con una duración de dos horas y media, orientado al apropiación y fortalecimiento de las capacidades y destrezas digitales de las mujeres participantes. El taller se desarrolló a través de prácticas y ejercicios prácticos enfocados al uso de Word, Excel, correo y navegación en internet, promoviendo un aprendizaje aplicado a los contextos cotidianos y necesidades prácticas de las participantes. </t>
    </r>
  </si>
  <si>
    <r>
      <t xml:space="preserve">01. Acta de Jornada de concertación para el desarrollo de un taller con las mujeres de la vereda Santa Rosa Ciudad Bolívar. 
</t>
    </r>
    <r>
      <rPr>
        <b/>
        <sz val="10"/>
        <color rgb="FF000000"/>
        <rFont val="Arial"/>
        <family val="2"/>
      </rPr>
      <t>Respositorio</t>
    </r>
    <r>
      <rPr>
        <sz val="10"/>
        <color rgb="FF000000"/>
        <rFont val="Arial"/>
        <family val="2"/>
      </rPr>
      <t>: 
https://secretariadistritald.sharepoint.com/:f:/s/ContratacinSPI-2022/IgCKjCy9lfBOQ5-Uock0Bdl1AdelVGJ5jD_3DW8sT8Q47kA?e=r3mLaC</t>
    </r>
  </si>
  <si>
    <r>
      <rPr>
        <b/>
        <sz val="10"/>
        <color rgb="FF000000"/>
        <rFont val="Arial"/>
        <family val="2"/>
      </rPr>
      <t xml:space="preserve">01. Actas vereda Santa Barará:
</t>
    </r>
    <r>
      <rPr>
        <sz val="10"/>
        <color rgb="FF000000"/>
        <rFont val="Arial"/>
        <family val="2"/>
      </rPr>
      <t xml:space="preserve">0.1.1. Cuatro actas de formación y los espacios trabajados con la comunidad. 
0.1.2. Registro fotográfico. 
0.1.3. Plan de curso de ruralidad desarrollado. 
</t>
    </r>
    <r>
      <rPr>
        <b/>
        <sz val="10"/>
        <color rgb="FF000000"/>
        <rFont val="Arial"/>
        <family val="2"/>
      </rPr>
      <t xml:space="preserve">02. Actas vereda Santa Rosa: 
</t>
    </r>
    <r>
      <rPr>
        <sz val="10"/>
        <color rgb="FF000000"/>
        <rFont val="Arial"/>
        <family val="2"/>
      </rPr>
      <t xml:space="preserve">0.2.1. Acta 1_ formación Santa Rosa Ciudad Bolivar_09-03-2026
0.2.2. Acta 2 _asistencia_santa rosa_16-03-2026
0.2.3. Registro fotográfico
0.1.3. Plan de curso de desarrollado.
03. Acta de acompañamiento Metodológico Santa Barbara_20260306
04. Acta de Orientaciones Metodológicas Ruralidad_20260305
</t>
    </r>
    <r>
      <rPr>
        <b/>
        <sz val="10"/>
        <color rgb="FF000000"/>
        <rFont val="Arial"/>
        <family val="2"/>
      </rPr>
      <t>Repositorio</t>
    </r>
    <r>
      <rPr>
        <sz val="10"/>
        <color rgb="FF000000"/>
        <rFont val="Arial"/>
        <family val="2"/>
      </rPr>
      <t>: https://secretariadistritald.sharepoint.com/:f:/s/ContratacinSPI-2022/IgBXKPomp3JIToh9qu3GF1ITAeXJIUngq1egLzOIEeyPF8k?e=kprF03</t>
    </r>
  </si>
  <si>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</si>
  <si>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</si>
  <si>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</si>
  <si>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</si>
  <si>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 xml:space="preserve">En el marco de la operación de los Centros de Inclusión Digital durante el mes de febrero, se avanzó en la planeación de las adecuaciones físicas y técnicas de los espacios. Este proceso inició con el Centro de Inclusión Digital de Antonio Nariño, donde se realizaron las primeras revisiones y se definieron los requerimientos prioritarios para mejorar las condiciones de aprendizaje y de atención a las mujeres. 
De manera paralela, se construyó un cronograma de abordaje para las adecuaciones en los demás Centros de Inclusión Digital, en articulación con el equipo de la Dirección Administrativa y Financiera (DAF). Este cronograma permitirá una ejecución ordenada, gradual y acorde con las necesidades identificadas en cada territorio, garantizando que los CID continúen siendo espacios seguros, accesibles y adecuados para los procesos formativos. </t>
  </si>
  <si>
    <t>Se realizó la programación de las adecuaciones necesarias para el correcto funcionamiento de los CID, en la vigencia 2026, en articulación con la Dirección administrativa y financiera.
El proceso de planificación y revisión de las adecuaciones físicas y técnicas de los Centros de Inclusión Digital permitió avanzar de manera estratégica en la creación de entornos más seguros, accesibles y favorables para el aprendizaje de las mujeres. Las revisiones iniciales en el CID de Antonio Nariño y la construcción de un cronograma articulado con la Dirección Administrativa y Financiera garantizan una intervención ordenada y coherente con las necesidades territoriales.</t>
  </si>
  <si>
    <t>Estos avances fortalecen la calidad de los procesos formativos, mejoran las condiciones de atención y contribuyen a que los Centros continúen siendo espacios confiables y adecuados para impulsar la autonomía y el desarrollo de las participantes.</t>
  </si>
  <si>
    <t xml:space="preserve">Para el mes de marzo, se continua con la actualización de la Estrategia de Operación de los Centros de Inclusión Digital (CID), elaborada a partir del seguimiento técnico  que se viene realizando de manera continua. Esta actualización permite identificar de forma integral el estado actual de los CID, los avances alcanzados y las necesidades tecnológicas y estructurales existentes, incluyendo aspectos relacionados con la infraestructura física, la dotación tecnológica y las condiciones de movilidad y uso del espacio. Asimismo, el documento consolida información que orienta la toma de decisiones para el fortalecimiento progresivo de los CID, en coherencia con las acciones de seguimiento, mantenimiento, renovación y adecuación que se desarrollan a lo largo del cuatrienio. </t>
  </si>
  <si>
    <t>Se registra un avance sostenido en la implementación de la estrategia para garantizar la operación tecnológica de los Centros de Inclusión Digital, mediante acciones de planeación, seguimiento y actualización técnica. Se consolidó la actualización de la Estrategia de Operación de los CID, permitiendo contar con un diagnóstico integral del estado de la infraestructura física y la dotación tecnológica, así como identificar necesidades prioritarias para la toma de decisiones. Adicionalmente, se avanzó en la actualización y depuración del inventario tecnológico y en la atención de requerimientos locativos puntuales, contribuyendo a asegurar la continuidad operativa y el adecuado desarrollo de los procesos formativos.</t>
  </si>
  <si>
    <t>La planeación, actualización y seguimiento de la estrategia de operación tecnológica de los Centros de Inclusión Digital permitió avanzar en el fortalecimiento de entornos formativos más seguros, accesibles y adecuados para el aprendizaje de las mujeres. La revisión técnica de la infraestructura física y de la dotación tecnológica, junto con la actualización del inventario y la programación de adecuaciones locativas y tecnológicas en articulación con la Dirección Administrativa y Financiera, facilitó la identificación oportuna de necesidades prioritarias y la toma de decisiones informadas para el mantenimiento y mejora progresiva de los Centros. Estas acciones contribuyen a garantizar la continuidad de la operación de los CID, mejorar las condiciones de atención y uso de los espacios, y asegurar que los procesos de formación en capacidades digitales se desarrollen en ambientes adecuados, fortaleciendo la calidad del servicio y el acceso efectivo de las mujeres a las tecnologías, con enfoque de género y diferencial.</t>
  </si>
  <si>
    <t xml:space="preserve">Durante el mes de abril se desarrollaron acciones orientadas a garantizar la continuidad y el seguimiento de la operación de los Centros de Inclusión Digital (CID). Estas incluyeron la remisión y el seguimiento de mesas de ayuda para la actualización de Office, la continuidad de las adecuaciones del CID de Engativá, realizando el levantamiento del muro e iniciando el proceso de pintura, así como el inicio de la revisión de equipos en los CID de Rafael Uribe Uribe y Puente Aranda, con el fin de gestionar los conceptos técnicos por daño y/o obsolescencia. </t>
  </si>
  <si>
    <t>Se registra un avance sostenido en la implementación de la estrategia para garantizar la operación tecnológica de los Centros de Inclusión Digital, mediante acciones de planeación, seguimiento y actualización técnica. Se consolidó la actualización de la Estrategia de Operación de los CID, permitiendo contar con un diagnóstico integral del estado de la infraestructura física y la dotación tecnológica, así como identificar necesidades prioritarias para la toma de decisiones. Adicionalmente, se avanzó en la solicitud de conceptos técnicos para la obselencia de equipos, actualización de software y en las adecuaciones de 1 CID para su correcto funcionamiento.</t>
  </si>
  <si>
    <t>Los avances en las adecuaciones del CID de Engativá, reflejados en el levantamiento del muro y el inicio del proceso de pintura, contribuyen a mejorar significativamente las condiciones físicas del espacio, ofreciendo entornos más seguros, dignos y adecuados. Estas mejoras inciden directamente en el bienestar de las mujeres participantes y en la calidad de los espacios destinados al aprendizaje y la inclusión digital.
Por otra parte, el inicio de la revisión de equipos en los CID de Rafael Uribe Uribe y Puente Aranda permite optimizar la gestión tecnológica al identificar oportunamente aquellos dispositivos que presentan daños o condiciones de obsolescencia. Este proceso facilita la emisión de conceptos técnicos que orientan la toma de decisiones para su mantenimiento, reposición o actualización, contribuyendo a la sostenibilidad de la infraestructura tecnológica.</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</si>
  <si>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</si>
  <si>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de los Centros de Inclusión Digital.</t>
  </si>
  <si>
    <t>Tarea</t>
  </si>
  <si>
    <t>Entre los meses de enero y marzo de 2026 se han adelantado acciones de seguimiento a la operación de los Centros de Inclusión Digital, orientadas al control y actualización del inventario tecnológico y al estado de los equipos. En este periodo, el seguimiento de inventarios y del estado tecnológico se enfocó en la actualización del inventario general de los CID, la programación e inicio de los procesos de toma física de inventarios en los distintos centros y la verificación de la información registrada en el consolidado de inventarios. Como resultado de este ejercicio, se dio inicio al reintegro de elementos que cuentan con concepto técnico, particularmente periféricos averiados u obsoletos, para la depuración de los inventarios.</t>
  </si>
  <si>
    <t>Entre los meses de enero y marzo de 2026 se han venido adelantado acciones de seguimiento y atención a la operación de los Centros de Inclusión Digital, orientadas principalmente al mantenimiento locativo y a la verificación del inventario general. Durante este periodo se atendieron de manera puntual necesidades relacionadas con iluminación y humedad, logrando la solución de estas situaciones en los CID de Bosa, Casa de Todas y Antonio Nariño, mediante reparaciones eléctricas y labores de pintura. De manera complementaria, se realizó el seguimiento a sedes que presentaban necesidades estructurales pendientes, como pintura, atención de humedad y adecuaciones menores, para las cuales se adelantaron procesos de programación y alistamiento que se encuentran en proceso para el caso de los CID de San Cristóbal, Usme, Kennedy, Barrios Unidos.  </t>
  </si>
  <si>
    <r>
      <t xml:space="preserve">01. Documento de la Estrategia Operación Tecnológica CID Versión No. 2 - Marzo2026. 
</t>
    </r>
    <r>
      <rPr>
        <b/>
        <sz val="13"/>
        <color rgb="FF000000"/>
        <rFont val="Arial"/>
        <family val="2"/>
      </rPr>
      <t>Repositorio</t>
    </r>
    <r>
      <rPr>
        <sz val="13"/>
        <color rgb="FF000000"/>
        <rFont val="Arial"/>
        <family val="2"/>
      </rPr>
      <t>: https://secretariadistritald.sharepoint.com/:f:/s/ContratacinSPI-2022/IgCv-E2pPed0TZCguYvHuCCYAaaIEXD1R-HUOBsEQ003aIM?e=BlCkPm</t>
    </r>
  </si>
  <si>
    <t>01. INVENTARIO TECNOLOGICO_DOTACIONES actualizado.
Repositorio: https://secretariadistritald.sharepoint.com/:x:/s/ContratacinSPI-2022/IQATNF7A7hKZTq-EBaeU80K-AcLZgmQE5oklNZZac1BTGAk?e=GShWOi</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</si>
  <si>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</si>
  <si>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</si>
  <si>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</si>
  <si>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</si>
  <si>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</si>
  <si>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</si>
  <si>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</si>
  <si>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</si>
  <si>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</si>
  <si>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</si>
  <si>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</si>
  <si>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</si>
  <si>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enero se alcanzó el desarrollo de capacidades de 82 mujeres (1% meta anual), quienes participaron de la siguiente oferta:
Descubriendo Office: 25
Habilidades Digitales para la Autonomía de las Mujeres: 52
Habilidades socio-emocionales: 2
Prevención de las violencias digitales hacia las mujeres: 3</t>
  </si>
  <si>
    <t>Durante el mes de enero, se avanzó en el cumplimiento del 1% de la meta programada para la vigencia 2026, logrando que 82 mujeres accedieran a la oferta de formación de los Centros de Inclusión Digital, culminando satisfactoriamente cada uno de los contenidos propuestos.
Ahora bien, con relación al avance cuatrienio, a la fecha se han formado 11.282 mujeres, lo que representa el 42%.</t>
  </si>
  <si>
    <t>Durante el mes de enero las mujeres se formaron en distintas habilidades que permiteron acercarlas a herramientas digitales, así como a conocimientos que fortalecen ideas de proyectos y para el ámbito laboral</t>
  </si>
  <si>
    <r>
      <rPr>
        <sz val="11"/>
        <color rgb="FF000000"/>
        <rFont val="Arial"/>
        <family val="2"/>
      </rPr>
      <t xml:space="preserve">a. Matriz Formacion enero 2026
b. Reportes Formacion_Seguimiento a la meta
</t>
    </r>
    <r>
      <rPr>
        <u/>
        <sz val="11"/>
        <color rgb="FF0000FF"/>
        <rFont val="Arial"/>
        <family val="2"/>
      </rPr>
      <t xml:space="preserve">
https://secretariadistritald.sharepoint.com/:f:/s/ContratacinSPI-2022/IgDznkhJFqCTT6CFYXg7Te9XATZZWWiTFDfOLzvLHb7Tz2A?e=ggHdtt</t>
    </r>
  </si>
  <si>
    <t>En el mes de febrero se alcanzó el desarrollo de capacidades de 352 mujeres (5,5% meta anual), quienes participaron de la siguiente oferta:
Descubriendo Office: 113
Habilidades Digitales para la Autonomía de las Mujeres: 185
Habilidades socio-emocionales: 53
Prevención de las violencias digitales hacia las mujeres: 1</t>
  </si>
  <si>
    <t>Durante el mes de febrero, se avanzó en el cumplimiento del 5,5% de la meta programada para la vigencia 2026, logrando que 434 mujeres accedieran a la oferta de formación de los Centros de Inclusión Digital, culminando satisfactoriamente cada uno de los contenidos propuestos.
Ahora bien, con relación al avance cuatrienio, a la fecha se han formado 11.634 mujeres, lo que representa el 43%.</t>
  </si>
  <si>
    <t>El avance en la formación de mujeres durante febrero refleja un impacto significativo en el fortalecimiento de sus capacidades digitales, socioemocionales y de prevención de violencias. La participación de 352 mujeres en cursos clave como Descubriendo Office, Habilidades Digitales para la Autonomía de las Mujeres, Habilidades Socioemocionales y Prevención de las Violencias Digitales evidencia una oferta formativa diversa y alineada con sus necesidades. Asimismo, el acceso total de 434 mujeres a los contenidos propuestos permitió cumplir el 5,5% de la meta anual para 2026, consolidando un progreso sostenido. En el acumulado del cuatrienio, el proceso formativo ha alcanzado a 11.634 mujeres —el 43% de la meta proyectada— lo que demuestra la continuidad, alcance y eficacia de los Centros de Inclusión Digital como estrategia para promover autonomía, aprendizaje y bienestar de la mujeres en Bogotá.</t>
  </si>
  <si>
    <r>
      <rPr>
        <sz val="11"/>
        <color rgb="FF000000"/>
        <rFont val="Arial"/>
        <family val="2"/>
      </rPr>
      <t xml:space="preserve">a. Matriz Formacion febrero 2026
b. Reportes Formacion_Seguimiento a la meta
</t>
    </r>
    <r>
      <rPr>
        <u/>
        <sz val="11"/>
        <color rgb="FF0000FF"/>
        <rFont val="Arial"/>
        <family val="2"/>
      </rPr>
      <t xml:space="preserve">
https://secretariadistritald.sharepoint.com/:f:/s/ContratacinSPI-2022/IgDAz5ehn3GkTZnahLEX-s24AeSw7H__DvVGchnb_hYfj3E?e=fYV4C8</t>
    </r>
  </si>
  <si>
    <t>En el mes de marzo se alcanzó el desarrollo de capacidades de 810 mujeres (16% meta anual), quienes participaron de la siguiente oferta:
Descubriendo Office: 189
Habilidades Digitales para la Autonomía de las Mujeres: 555
Habilidades socio-emocionales: 57
Introducción a redes sociales: 9</t>
  </si>
  <si>
    <t>Durante el mes de marzo, se avanzó en el cumplimiento del 16% de la meta programada para la vigencia 2026, logrando que 1.244 mujeres accedieran a la oferta de formación de los Centros de Inclusión Digital, culminando satisfactoriamente cada uno de los contenidos propuestos.
En el acumulado del cuatrienio, el proceso formativo ha alcanzado a 12.444 mujeres, equivalente al 46% de la meta proyectada, lo que reafirma la continuidad, el alcance y la eficacia de los Centros de Inclusión Digital como una estrategia clave para promover la autonomía, el aprendizaje y el bienestar de las mujeres en Bogotá.</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</si>
  <si>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tener al usar las tecnologías de la comunicación y desarrollaron habilidades emocionales para el proyecto de vida. </t>
  </si>
  <si>
    <r>
      <rPr>
        <sz val="11"/>
        <color rgb="FF000000"/>
        <rFont val="Calibri"/>
        <family val="2"/>
      </rPr>
      <t xml:space="preserve">a. Matriz Formacion marzo 2026
b. Reportes Formacion_Seguimiento a la meta
</t>
    </r>
    <r>
      <rPr>
        <sz val="11"/>
        <color rgb="FF0000FF"/>
        <rFont val="Calibri"/>
        <family val="2"/>
      </rPr>
      <t xml:space="preserve">
https://secretariadistritald.sharepoint.com/:f:/s/ContratacinSPI-2022/IgBp0FlBLPQZQIHp-jP9ATMdAUJ-y2Sp1LnwdWPtwa8tAhg?e=7fxBaj</t>
    </r>
  </si>
  <si>
    <t xml:space="preserve">En el mes de abril se alcanzó el desarrollo de capacidades de 603 mujeres (23,4% meta anual), quienes participaron de la siguiente oferta:
Descubriendo Office: 130
Habilidades Digitales para la Autonomía de las Mujeres: 401
Habilidades socio-emocionales: 12
Prevención de violencias digitales: 60	</t>
  </si>
  <si>
    <t>a. Matriz Formacion abril 2026
b. Reportes Formacion_Seguimiento a la meta
https://secretariadistritald.sharepoint.com/:f:/s/ContratacinSPI-2022/IgADZoO6bTqIQ4I9xPPDAjzfASoGe8snbi1viCbokldgi34?e=M4NxSD</t>
  </si>
  <si>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</si>
  <si>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</si>
  <si>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</si>
  <si>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</si>
  <si>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</si>
  <si>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</si>
  <si>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</si>
  <si>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</si>
  <si>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</si>
  <si>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Cristian Camilo Apache Roa</t>
  </si>
  <si>
    <t>Ana María Buriticá Alzate</t>
  </si>
  <si>
    <t>Nombre:</t>
  </si>
  <si>
    <t>YURIETH PAOLA ROJAS MAYORGA</t>
  </si>
  <si>
    <t> </t>
  </si>
  <si>
    <t>Cargo</t>
  </si>
  <si>
    <t>Contratista Planeación DGC</t>
  </si>
  <si>
    <t>Directora Gestión de Conocimiento</t>
  </si>
  <si>
    <t>Cargo:</t>
  </si>
  <si>
    <t>Jefa Oficina Asesora de Planeación</t>
  </si>
  <si>
    <t>JULIANA MARTINEZ LONDOÑO</t>
  </si>
  <si>
    <t xml:space="preserve">Subsecretaria
Cuidado y Políticas de Igualdad </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</si>
  <si>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</si>
  <si>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</si>
  <si>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</si>
  <si>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</si>
  <si>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</si>
  <si>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</si>
  <si>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</si>
  <si>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</si>
  <si>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0.1</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</si>
  <si>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</si>
  <si>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</si>
  <si>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</si>
  <si>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</si>
  <si>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</si>
  <si>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</si>
  <si>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</si>
  <si>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</si>
  <si>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</si>
  <si>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</si>
  <si>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</si>
  <si>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</si>
  <si>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</si>
  <si>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</si>
  <si>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</si>
  <si>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</si>
  <si>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</si>
  <si>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</si>
  <si>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</si>
  <si>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</si>
  <si>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</si>
  <si>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</si>
  <si>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</si>
  <si>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</si>
  <si>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</si>
  <si>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</si>
  <si>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</si>
  <si>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</si>
  <si>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</si>
  <si>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</si>
  <si>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</si>
  <si>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</si>
  <si>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</si>
  <si>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</si>
  <si>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</si>
  <si>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</si>
  <si>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</si>
  <si>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</si>
  <si>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</si>
  <si>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</si>
  <si>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</si>
  <si>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</si>
  <si>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</si>
  <si>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</si>
  <si>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</si>
  <si>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</si>
  <si>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</si>
  <si>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</si>
  <si>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</si>
  <si>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</si>
  <si>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En el mes de enero se alcanzó la formación de 82 mujeres, quienes participaron de la siguiente oferta:
Descubriendo Office: 25
Habilidades Digitales para la Autonomía de las Mujeres: 52
Habilidades socio-emocionales: 2
Prevención de las violencias digitales hacia las mujeres: 3</t>
  </si>
  <si>
    <t>En el mes demarzo se alcanzó la formación de 352 mujeres, quienes participaron de la siguiente oferta:
Descubriendo Office: 113
Habilidades Digitales para la Autonomía de las Mujeres: 185
Habilidades socio-emocionales: 53
Prevención de las violencias digitales hacia las mujeres: 1</t>
  </si>
  <si>
    <t>En el mes de marzo se alcanzó la formación de 810 mujeres, quienes participaron de la siguiente oferta:
Descubriendo Office: 189
Habilidades Digitales para la Autonomía de las Mujeres: 555
Habilidades socio-emocionales: 57
Introducción a redes sociales: 9</t>
  </si>
  <si>
    <t>En el mes de abril se alcanzó el desarrollo de capacidades de 603 mujeres, quienes participaron de la siguiente oferta:
Descubriendo Office: 130
Habilidades Digitales para la Autonomía de las Mujeres: 401
Habilidades socio-emocionales: 12
Prevención de violencias digitales: 60</t>
  </si>
  <si>
    <t>CONTROL DE CAMBIOS</t>
  </si>
  <si>
    <t>Página 7 de 7</t>
  </si>
  <si>
    <t>8190 - Desarrollo de capacidades digitales para potenciar la inclusión social de las mujeres en zonas urbanas</t>
  </si>
  <si>
    <t>CONTROL DE CAMBIOS EN EL PLAN DE ACCIÓN</t>
  </si>
  <si>
    <t xml:space="preserve">Durante el mes de abril se ajustó la estructura del curso nuevo “Inteligencia Artificial”, con el fin de que respondiera a las necesidades y capacidades de las mujeres. Sobre este ajuste se construyó la guía de contenido del curso  donde se definieron secciones, temas y actividades: 
Módulo 1. Entendiendo la Inteligencia Artificial 
Este módulo introduce a las participantes en los conceptos fundamentales de la inteligencia artificial, abordando su historia, definiciones clave, mitos comunes, tipos de IA y su presencia en la vida cotidiana (trabajo, salud y educación). También se explica de manera sencilla cómo funciona la IA, su ciclo de vida y los principios básicos del aprendizaje automático. Para este módulo se diseñó una actividad práctica de exploración conceptual y un cuestionario de evaluación para verificar la comprensión de los contenidos abordados. 
Módulo 2. Usando la IA Generativa 
En este módulo se profundiza en el uso práctico de la IA generativa, incluyendo modelos de lenguaje e imagen, el concepto de alucinaciones y la identificación de errores. Se introduce el prompt engineering, brindando recomendaciones para la redacción de instrucciones efectivas, y se explora el uso de herramientas como ChatGPT y Google Gemini para apoyar tareas educativas, de planificación y creación de contenidos. Cada sección cuenta con una actividad práctica aplicada y un cuestionario que evalúa el aprendizaje alcanzado. 
Módulo 3. IA para Propósitos Generales 
Este módulo se centra en el análisis y uso de herramientas de IA de propósito general como ChatGPT, Gemini y Claude, así como su comparación en términos de funciones y aplicaciones. También se incorpora NotebookLM para el trabajo con documentos y fuentes verificables. El módulo incluye actividades prácticas orientadas al uso guiado de estas herramientas y un estudio de caso acompañado de un cuestionario para evaluar la apropiación de los conceptos y habilidades desarrolladas. 
Módulo 4. IA de Diseño y Productividad 
En este módulo se abordan herramientas de IA enfocadas en el diseño y la productividad, como Microsoft Designer y otras soluciones complementarias (Perplexity, Leonardo.ai, entre otras). Se exploran sus principales funcionalidades, interfaces y usos prácticos en contextos educativos y laborales. Para reforzar lo aprendido, se diseñó una actividad práctica de aplicación creativa y un cuestionario que permite evaluar el dominio de las herramientas presentadas. 
Módulo 5. Ética y Recomendaciones para Trabajar con IA 
El último módulo está orientado al uso responsable y ético de la inteligencia artificial, abordando temas como la privacidad de la información, los límites de lo que debe compartirse, la validación de información y la identificación de sesgos o errores. Se brindan recomendaciones prácticas para el uso adecuado de la IA en educación y trabajo. Este módulo incluye una actividad práctica de análisis ético y un cuestionario final para evaluar la comprensión de los principios abordados. </t>
  </si>
  <si>
    <t>En el mes de abril se realizó la planeación para la reactivación de los procesos de formación en zona rural del segundo semestre:
1. Se priorizará un proceso de formación en una vereda de la localidad de Sumapaz con el curso de Mujeres Emprendedoras en la Era Digital.
2. Se empezará a ajustar el curso de Prevención de Violencias Digitales, con el fin de sacar talleres cortos que permitan ser rotados en solo 1 sesión en las zonas rurales
3. Se intentará abrir espacios en la zona rural de la localidad de suba.</t>
  </si>
  <si>
    <t>Se realizaron dos jornadas de socialización en las localidades de Usme y Ciudad Bolivar. Se realizó un primer ciclo de formación rural con la participación de 14 mujeres campesinas en la localidad de Ciudad Bolivar, veredas Santa Rosa y Santa Bárbara. Para el segundo semetre se priorizará Sumapaz y se iniciarán gestiones para llegar a la localidad de Suba. Se iniciarán una serie de talleres del curso Prevensión de Violencias Digitales,los cuales permiten mayor rotación en la zona.</t>
  </si>
  <si>
    <t>Al mes de abril, se avanzó en el cumplimiento del 23,4% de la meta programada para la vigencia 2026, logrando que 1.847 mujeres accedieran a la oferta de formación de los Centros de Inclusión Digital en lo corrido del año, culminando satisfactoriamente cada uno de los contenidos propuestos.
En el acumulado del cuatrienio, el proceso formativo ha alcanzado a 13.047 mujeres, equivalente al 48% de la meta proyectada, lo que reafirma la continuidad, el alcance y la eficacia de los Centros de Inclusión Digital como una estrategia clave para promover la autonomía, el aprendizaje y el bienestar de las mujeres en Bogotá.</t>
  </si>
  <si>
    <t>A través de cursos como Habilidades Digitales para la Autonomía de las Mujeres, Descubriendo Office, Prevención de violencias digitales y formación socioemocional, las participantes adquirieron herramientas prácticas para mejorar su autonomía personal, sus oportunidades laborales y su bienestar integral, evidenciando la continuidad, el alcance y la eficacia de los Centros de Inclusión Digital como una estrategia clave para promover el aprendizaje, la autonomía y la calidad de vida de las mujeres en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</si>
</sst>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 numFmtId="177" formatCode="_-[$$-409]* #,##0.00_ ;_-[$$-409]* \-#,##0.00\ ;_-[$$-409]* &quot;-&quot;??_ ;_-@_ "/>
    <numFmt numFmtId="178" formatCode="_-[$$-409]* #,##0_ ;_-[$$-409]* \-#,##0\ ;_-[$$-409]* &quot;-&quot;??_ ;_-@_ "/>
    <numFmt numFmtId="179" formatCode="_-[$$-409]* #,##0.000_ ;_-[$$-409]* \-#,##0.000\ ;_-[$$-409]* &quot;-&quot;??_ ;_-@_ "/>
  </numFmts>
  <fonts count="7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sz val="12"/>
      <color theme="1"/>
      <name val="Arial"/>
      <family val="2"/>
    </font>
    <font>
      <sz val="10"/>
      <color theme="1"/>
      <name val="Arial"/>
      <family val="2"/>
    </font>
    <font>
      <sz val="13"/>
      <color rgb="FF0070C0"/>
      <name val="Arial"/>
      <family val="2"/>
    </font>
    <font>
      <sz val="13"/>
      <color theme="8" tint="-0.499984740745262"/>
      <name val="Arial"/>
      <family val="2"/>
    </font>
    <font>
      <sz val="13"/>
      <color rgb="FF000000"/>
      <name val="Arial"/>
      <family val="2"/>
    </font>
    <font>
      <sz val="9"/>
      <color theme="1"/>
      <name val="Arial"/>
      <family val="2"/>
    </font>
    <font>
      <sz val="10"/>
      <color rgb="FF000000"/>
      <name val="Arial"/>
      <family val="2"/>
    </font>
    <font>
      <sz val="9"/>
      <color rgb="FF000000"/>
      <name val="Tahoma"/>
      <family val="2"/>
    </font>
    <font>
      <sz val="11"/>
      <color theme="1"/>
      <name val="Calibri"/>
      <family val="2"/>
      <scheme val="minor"/>
    </font>
    <font>
      <sz val="11"/>
      <color theme="0"/>
      <name val="Arial"/>
      <family val="2"/>
    </font>
    <font>
      <sz val="10"/>
      <color theme="6" tint="-0.249977111117893"/>
      <name val="Arial"/>
      <family val="2"/>
    </font>
    <font>
      <sz val="10"/>
      <color rgb="FFC00000"/>
      <name val="Arial"/>
      <family val="2"/>
    </font>
    <font>
      <sz val="11"/>
      <name val="Calibri"/>
      <family val="2"/>
      <scheme val="major"/>
    </font>
    <font>
      <u/>
      <sz val="11"/>
      <color rgb="FF0000FF"/>
      <name val="Arial"/>
      <family val="2"/>
    </font>
    <font>
      <u/>
      <sz val="11"/>
      <color theme="10"/>
      <name val="Arial"/>
      <family val="2"/>
    </font>
    <font>
      <u/>
      <sz val="10"/>
      <color rgb="FF0000FF"/>
      <name val="Arial"/>
      <family val="2"/>
    </font>
    <font>
      <b/>
      <sz val="10"/>
      <color rgb="FF000000"/>
      <name val="Arial"/>
      <family val="2"/>
    </font>
    <font>
      <u/>
      <sz val="10"/>
      <color theme="10"/>
      <name val="Arial"/>
      <family val="2"/>
    </font>
    <font>
      <b/>
      <sz val="13"/>
      <color rgb="FF000000"/>
      <name val="Arial"/>
      <family val="2"/>
    </font>
    <font>
      <u/>
      <sz val="12"/>
      <color rgb="FF0000FF"/>
      <name val="Arial"/>
      <family val="2"/>
    </font>
    <font>
      <b/>
      <sz val="12"/>
      <color rgb="FF000000"/>
      <name val="Arial"/>
      <family val="2"/>
    </font>
    <font>
      <sz val="12"/>
      <color rgb="FF000000"/>
      <name val="Arial"/>
      <family val="2"/>
    </font>
    <font>
      <u/>
      <sz val="12"/>
      <color theme="10"/>
      <name val="Arial"/>
      <family val="2"/>
    </font>
    <font>
      <sz val="11"/>
      <name val="Arial"/>
      <family val="2"/>
    </font>
    <font>
      <sz val="11"/>
      <color rgb="FF000000"/>
      <name val="Arial"/>
      <family val="2"/>
    </font>
    <font>
      <b/>
      <sz val="11"/>
      <name val="Arial"/>
      <family val="2"/>
    </font>
    <font>
      <sz val="11"/>
      <color rgb="FF000000"/>
      <name val="Calibri"/>
      <family val="2"/>
    </font>
    <font>
      <sz val="11"/>
      <color rgb="FF0000FF"/>
      <name val="Calibri"/>
      <family val="2"/>
    </font>
    <font>
      <sz val="11"/>
      <color theme="10"/>
      <name val="Calibri"/>
      <family val="2"/>
    </font>
    <font>
      <u/>
      <sz val="11"/>
      <color theme="1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85">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thin">
        <color rgb="FF000000"/>
      </top>
      <bottom style="medium">
        <color rgb="FF000000"/>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5" fontId="2" fillId="0" borderId="1" applyFont="0" applyFill="0" applyBorder="0" applyAlignment="0" applyProtection="0"/>
    <xf numFmtId="44" fontId="45" fillId="0" borderId="0" applyFont="0" applyFill="0" applyBorder="0" applyAlignment="0" applyProtection="0"/>
    <xf numFmtId="164" fontId="57" fillId="0" borderId="0" applyFont="0" applyFill="0" applyBorder="0" applyAlignment="0" applyProtection="0"/>
  </cellStyleXfs>
  <cellXfs count="893">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169" fontId="13" fillId="0" borderId="24"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9" fontId="13" fillId="0" borderId="21" xfId="5" applyNumberFormat="1" applyFont="1" applyBorder="1" applyAlignment="1">
      <alignment vertical="center"/>
    </xf>
    <xf numFmtId="169"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3" fontId="13" fillId="0" borderId="1" xfId="3" applyNumberFormat="1" applyFont="1" applyAlignment="1">
      <alignment vertical="center"/>
    </xf>
    <xf numFmtId="0" fontId="7" fillId="5" borderId="26" xfId="3" applyFont="1" applyFill="1" applyBorder="1" applyAlignment="1">
      <alignment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9" fillId="0" borderId="26" xfId="3" applyFont="1" applyBorder="1" applyAlignment="1">
      <alignment horizontal="center" vertical="center" wrapText="1"/>
    </xf>
    <xf numFmtId="175"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0" fontId="13" fillId="0" borderId="0" xfId="0" applyFont="1" applyAlignment="1">
      <alignment horizontal="left" vertical="center"/>
    </xf>
    <xf numFmtId="0" fontId="47"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7" fillId="0" borderId="48" xfId="0" applyFont="1" applyBorder="1" applyAlignment="1">
      <alignment horizontal="left" vertical="center" wrapText="1"/>
    </xf>
    <xf numFmtId="0" fontId="47"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4" fontId="0" fillId="0" borderId="22" xfId="21" applyNumberFormat="1" applyFont="1" applyBorder="1" applyAlignment="1">
      <alignment horizontal="center" vertical="center"/>
    </xf>
    <xf numFmtId="175"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5" fontId="0" fillId="0" borderId="9" xfId="22" applyNumberFormat="1" applyFont="1" applyFill="1" applyBorder="1" applyAlignment="1">
      <alignment horizontal="center" vertical="center"/>
    </xf>
    <xf numFmtId="175" fontId="0" fillId="0" borderId="10" xfId="22" applyNumberFormat="1" applyFont="1" applyFill="1" applyBorder="1" applyAlignment="1">
      <alignment horizontal="center" vertical="center"/>
    </xf>
    <xf numFmtId="9" fontId="49" fillId="0" borderId="24" xfId="1" applyFont="1" applyBorder="1" applyAlignment="1">
      <alignment horizontal="center" vertical="center"/>
    </xf>
    <xf numFmtId="175" fontId="0" fillId="0" borderId="24" xfId="22" applyNumberFormat="1" applyFont="1" applyFill="1" applyBorder="1" applyAlignment="1">
      <alignment horizontal="center" vertical="center"/>
    </xf>
    <xf numFmtId="10" fontId="49" fillId="0" borderId="24" xfId="1" applyNumberFormat="1" applyFont="1" applyBorder="1" applyAlignment="1">
      <alignment horizontal="center" vertical="center"/>
    </xf>
    <xf numFmtId="10" fontId="49" fillId="0" borderId="24" xfId="5" applyNumberFormat="1" applyFont="1" applyBorder="1" applyAlignment="1">
      <alignment horizontal="center" vertical="center"/>
    </xf>
    <xf numFmtId="175" fontId="0" fillId="0" borderId="13" xfId="22" applyNumberFormat="1" applyFont="1" applyFill="1" applyBorder="1" applyAlignment="1">
      <alignment horizontal="center" vertical="center"/>
    </xf>
    <xf numFmtId="175" fontId="0" fillId="0" borderId="14" xfId="22" applyNumberFormat="1" applyFont="1" applyFill="1" applyBorder="1" applyAlignment="1">
      <alignment horizontal="center" vertical="center"/>
    </xf>
    <xf numFmtId="9" fontId="13" fillId="0" borderId="74" xfId="1" applyFont="1" applyBorder="1" applyAlignment="1">
      <alignment horizontal="center" vertical="center"/>
    </xf>
    <xf numFmtId="175"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3" fontId="19" fillId="0" borderId="8" xfId="3" applyNumberFormat="1" applyFont="1" applyBorder="1" applyAlignment="1">
      <alignment horizontal="center" vertical="center"/>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175" fontId="13" fillId="0" borderId="12" xfId="22" applyNumberFormat="1" applyFont="1" applyBorder="1" applyAlignment="1">
      <alignment vertical="center"/>
    </xf>
    <xf numFmtId="169" fontId="13" fillId="0" borderId="60" xfId="5" applyNumberFormat="1" applyFont="1" applyBorder="1" applyAlignment="1">
      <alignment vertical="center" wrapText="1"/>
    </xf>
    <xf numFmtId="169" fontId="13" fillId="0" borderId="62" xfId="5" applyNumberFormat="1" applyFont="1" applyBorder="1" applyAlignment="1">
      <alignment vertical="center" wrapText="1"/>
    </xf>
    <xf numFmtId="175" fontId="13" fillId="0" borderId="63" xfId="22" applyNumberFormat="1" applyFont="1" applyBorder="1" applyAlignment="1">
      <alignment vertical="center"/>
    </xf>
    <xf numFmtId="176" fontId="13" fillId="0" borderId="14" xfId="5" applyNumberFormat="1" applyFont="1" applyBorder="1" applyAlignment="1">
      <alignment vertical="center"/>
    </xf>
    <xf numFmtId="175"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4" fontId="13" fillId="0" borderId="25" xfId="21" applyNumberFormat="1" applyFont="1" applyBorder="1" applyAlignment="1">
      <alignment horizontal="center" vertical="center"/>
    </xf>
    <xf numFmtId="174" fontId="13" fillId="0" borderId="22" xfId="21" applyNumberFormat="1" applyFont="1" applyBorder="1" applyAlignment="1">
      <alignment horizontal="center" vertical="center"/>
    </xf>
    <xf numFmtId="175" fontId="13" fillId="0" borderId="22" xfId="22" applyNumberFormat="1" applyFont="1" applyFill="1" applyBorder="1" applyAlignment="1">
      <alignment horizontal="center" vertical="center"/>
    </xf>
    <xf numFmtId="175" fontId="13" fillId="0" borderId="22" xfId="22" applyNumberFormat="1" applyFont="1" applyBorder="1" applyAlignment="1">
      <alignment horizontal="center" vertical="center"/>
    </xf>
    <xf numFmtId="175" fontId="13" fillId="0" borderId="25" xfId="22" applyNumberFormat="1" applyFont="1" applyBorder="1" applyAlignment="1">
      <alignment horizontal="center" vertical="center"/>
    </xf>
    <xf numFmtId="175" fontId="13" fillId="0" borderId="13" xfId="22" applyNumberFormat="1" applyFont="1" applyFill="1" applyBorder="1" applyAlignment="1">
      <alignment vertical="center"/>
    </xf>
    <xf numFmtId="175" fontId="13" fillId="0" borderId="55" xfId="22" applyNumberFormat="1" applyFont="1" applyFill="1" applyBorder="1" applyAlignment="1">
      <alignment horizontal="center" vertical="center"/>
    </xf>
    <xf numFmtId="175" fontId="13" fillId="0" borderId="9" xfId="22" applyNumberFormat="1" applyFont="1" applyFill="1" applyBorder="1" applyAlignment="1">
      <alignment horizontal="center" vertical="center"/>
    </xf>
    <xf numFmtId="175" fontId="13" fillId="0" borderId="21" xfId="22" applyNumberFormat="1" applyFont="1" applyFill="1" applyBorder="1" applyAlignment="1">
      <alignment horizontal="center" vertical="center"/>
    </xf>
    <xf numFmtId="175" fontId="13" fillId="0" borderId="13" xfId="22" applyNumberFormat="1" applyFont="1" applyFill="1" applyBorder="1" applyAlignment="1">
      <alignment horizontal="center" vertical="center"/>
    </xf>
    <xf numFmtId="175" fontId="13" fillId="0" borderId="48" xfId="22" applyNumberFormat="1" applyFont="1" applyFill="1" applyBorder="1" applyAlignment="1">
      <alignment vertical="center"/>
    </xf>
    <xf numFmtId="175" fontId="13" fillId="4" borderId="22" xfId="21" applyNumberFormat="1" applyFont="1" applyFill="1" applyBorder="1" applyAlignment="1">
      <alignment horizontal="center" vertical="center" wrapText="1"/>
    </xf>
    <xf numFmtId="175" fontId="13" fillId="0" borderId="22" xfId="21" applyNumberFormat="1" applyFont="1" applyFill="1" applyBorder="1" applyAlignment="1">
      <alignment horizontal="center" vertical="center" wrapText="1"/>
    </xf>
    <xf numFmtId="175" fontId="13" fillId="4" borderId="22" xfId="22" applyNumberFormat="1" applyFont="1" applyFill="1" applyBorder="1" applyAlignment="1">
      <alignment horizontal="center" vertical="center" wrapText="1"/>
    </xf>
    <xf numFmtId="175" fontId="13" fillId="0" borderId="22" xfId="22" applyNumberFormat="1" applyFont="1" applyFill="1" applyBorder="1" applyAlignment="1">
      <alignment horizontal="center" vertical="center" wrapText="1"/>
    </xf>
    <xf numFmtId="169" fontId="13" fillId="0" borderId="12" xfId="5" applyNumberFormat="1" applyFont="1" applyFill="1" applyBorder="1" applyAlignment="1">
      <alignment vertical="center"/>
    </xf>
    <xf numFmtId="169" fontId="13" fillId="0" borderId="13" xfId="5" applyNumberFormat="1" applyFont="1" applyFill="1" applyBorder="1" applyAlignment="1">
      <alignment vertical="center"/>
    </xf>
    <xf numFmtId="169"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5" fontId="13" fillId="0" borderId="12" xfId="22" applyNumberFormat="1" applyFont="1" applyFill="1" applyBorder="1" applyAlignment="1">
      <alignment horizontal="center" vertical="center" wrapText="1"/>
    </xf>
    <xf numFmtId="10" fontId="49" fillId="0" borderId="14" xfId="1" applyNumberFormat="1" applyFont="1" applyFill="1" applyBorder="1" applyAlignment="1">
      <alignment horizontal="center" vertical="center"/>
    </xf>
    <xf numFmtId="0" fontId="50" fillId="0" borderId="26" xfId="3" applyFont="1" applyBorder="1" applyAlignment="1">
      <alignment horizontal="center" vertical="center" wrapText="1"/>
    </xf>
    <xf numFmtId="9" fontId="31" fillId="5" borderId="22" xfId="0" applyNumberFormat="1" applyFont="1" applyFill="1" applyBorder="1" applyAlignment="1">
      <alignment horizontal="center" vertical="center"/>
    </xf>
    <xf numFmtId="0" fontId="50" fillId="0" borderId="7" xfId="3" applyFont="1" applyBorder="1" applyAlignment="1">
      <alignment horizontal="center" vertical="center" wrapText="1"/>
    </xf>
    <xf numFmtId="44" fontId="31" fillId="0" borderId="48" xfId="22" applyFont="1" applyBorder="1" applyAlignment="1">
      <alignment horizontal="center" vertical="center" wrapText="1"/>
    </xf>
    <xf numFmtId="44" fontId="31" fillId="0" borderId="9" xfId="22" applyFont="1" applyBorder="1" applyAlignment="1">
      <alignment horizontal="center" vertical="center" wrapText="1"/>
    </xf>
    <xf numFmtId="175" fontId="31" fillId="0" borderId="42" xfId="22" applyNumberFormat="1" applyFont="1" applyBorder="1" applyAlignment="1">
      <alignment horizontal="center" vertical="center" wrapText="1"/>
    </xf>
    <xf numFmtId="175" fontId="41" fillId="4" borderId="25" xfId="21" applyNumberFormat="1" applyFont="1" applyFill="1" applyBorder="1" applyAlignment="1">
      <alignment horizontal="center" vertical="center" wrapText="1"/>
    </xf>
    <xf numFmtId="175" fontId="41" fillId="0" borderId="25"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2" fontId="13" fillId="0" borderId="1" xfId="3" applyNumberFormat="1" applyFont="1" applyAlignment="1">
      <alignment vertical="center"/>
    </xf>
    <xf numFmtId="0" fontId="25" fillId="0" borderId="26" xfId="3" applyFont="1" applyBorder="1" applyAlignment="1">
      <alignment horizontal="center" vertical="center" wrapText="1"/>
    </xf>
    <xf numFmtId="0" fontId="25" fillId="0" borderId="52" xfId="3" applyFont="1" applyBorder="1" applyAlignment="1">
      <alignment horizontal="center" vertical="center" wrapText="1"/>
    </xf>
    <xf numFmtId="173" fontId="19" fillId="0" borderId="26" xfId="3" applyNumberFormat="1" applyFont="1" applyBorder="1" applyAlignment="1">
      <alignment horizontal="center" vertical="center"/>
    </xf>
    <xf numFmtId="0" fontId="39" fillId="0" borderId="26" xfId="2" applyFont="1" applyBorder="1" applyAlignment="1">
      <alignment horizontal="center" vertical="center" wrapText="1"/>
    </xf>
    <xf numFmtId="0" fontId="19" fillId="0" borderId="22" xfId="3" applyFont="1" applyBorder="1" applyAlignment="1">
      <alignment horizontal="center" vertical="center" wrapText="1"/>
    </xf>
    <xf numFmtId="0" fontId="11" fillId="0" borderId="26" xfId="3" applyFont="1" applyBorder="1" applyAlignment="1">
      <alignment horizontal="justify" vertical="top" wrapText="1"/>
    </xf>
    <xf numFmtId="0" fontId="13" fillId="0" borderId="6" xfId="3" applyFont="1" applyBorder="1" applyAlignment="1">
      <alignment horizontal="left" vertical="center" wrapText="1"/>
    </xf>
    <xf numFmtId="0" fontId="13" fillId="0" borderId="26" xfId="3" applyFont="1" applyBorder="1" applyAlignment="1">
      <alignment horizontal="left" vertical="center" wrapText="1"/>
    </xf>
    <xf numFmtId="0" fontId="48" fillId="0" borderId="22" xfId="0" applyFont="1" applyBorder="1" applyAlignment="1">
      <alignment horizontal="left" vertical="center"/>
    </xf>
    <xf numFmtId="0" fontId="47" fillId="0" borderId="22" xfId="0" applyFont="1" applyBorder="1" applyAlignment="1">
      <alignment vertical="center" wrapText="1"/>
    </xf>
    <xf numFmtId="0" fontId="47" fillId="0" borderId="48" xfId="0" applyFont="1" applyBorder="1" applyAlignment="1">
      <alignment vertical="center" wrapText="1"/>
    </xf>
    <xf numFmtId="0" fontId="48" fillId="13" borderId="22" xfId="0" applyFont="1" applyFill="1" applyBorder="1" applyAlignment="1">
      <alignment horizontal="left" vertical="center"/>
    </xf>
    <xf numFmtId="0" fontId="47" fillId="13" borderId="48" xfId="0" applyFont="1" applyFill="1" applyBorder="1" applyAlignment="1">
      <alignment vertical="center" wrapText="1"/>
    </xf>
    <xf numFmtId="0" fontId="47" fillId="13" borderId="48" xfId="0" applyFont="1" applyFill="1" applyBorder="1" applyAlignment="1">
      <alignment horizontal="left" vertical="center" wrapText="1"/>
    </xf>
    <xf numFmtId="0" fontId="48" fillId="0" borderId="22" xfId="0" applyFont="1" applyBorder="1" applyAlignment="1">
      <alignment horizontal="left" vertical="center" wrapText="1"/>
    </xf>
    <xf numFmtId="0" fontId="48" fillId="13" borderId="22" xfId="0" applyFont="1" applyFill="1" applyBorder="1" applyAlignment="1">
      <alignment horizontal="center" vertical="center"/>
    </xf>
    <xf numFmtId="0" fontId="47" fillId="4" borderId="25" xfId="0" applyFont="1" applyFill="1" applyBorder="1" applyAlignment="1">
      <alignment horizontal="left" vertical="center" wrapText="1"/>
    </xf>
    <xf numFmtId="0" fontId="47" fillId="4" borderId="22" xfId="0" applyFont="1" applyFill="1" applyBorder="1" applyAlignment="1">
      <alignment horizontal="left" vertical="center" wrapText="1"/>
    </xf>
    <xf numFmtId="0" fontId="48" fillId="0" borderId="22" xfId="0" quotePrefix="1" applyFont="1" applyBorder="1" applyAlignment="1">
      <alignment horizontal="left" vertical="center" wrapText="1"/>
    </xf>
    <xf numFmtId="0" fontId="48" fillId="0" borderId="53" xfId="0" applyFont="1" applyBorder="1" applyAlignment="1">
      <alignment horizontal="left" vertical="center"/>
    </xf>
    <xf numFmtId="0" fontId="47" fillId="0" borderId="68" xfId="0" applyFont="1" applyBorder="1" applyAlignment="1">
      <alignment horizontal="left" vertical="center" wrapText="1"/>
    </xf>
    <xf numFmtId="37" fontId="3" fillId="10" borderId="1" xfId="19" applyNumberFormat="1" applyFill="1"/>
    <xf numFmtId="169" fontId="13" fillId="0" borderId="1" xfId="3" applyNumberFormat="1" applyFont="1"/>
    <xf numFmtId="44" fontId="0" fillId="0" borderId="0" xfId="22" applyFont="1"/>
    <xf numFmtId="175" fontId="31" fillId="0" borderId="57" xfId="22" applyNumberFormat="1" applyFont="1" applyBorder="1" applyAlignment="1">
      <alignment horizontal="center" vertical="center" wrapText="1"/>
    </xf>
    <xf numFmtId="44" fontId="7" fillId="0" borderId="13" xfId="22" applyFont="1" applyBorder="1" applyAlignment="1">
      <alignment vertical="center"/>
    </xf>
    <xf numFmtId="44" fontId="7" fillId="0" borderId="14" xfId="22" applyFont="1" applyBorder="1" applyAlignment="1">
      <alignment vertical="center"/>
    </xf>
    <xf numFmtId="0" fontId="7" fillId="0" borderId="12" xfId="3" applyFont="1" applyBorder="1" applyAlignment="1">
      <alignment horizontal="center" vertical="center"/>
    </xf>
    <xf numFmtId="0" fontId="54" fillId="0" borderId="26" xfId="3" applyFont="1" applyBorder="1" applyAlignment="1">
      <alignment horizontal="center" vertical="center" wrapText="1"/>
    </xf>
    <xf numFmtId="0" fontId="49" fillId="0" borderId="26" xfId="3" applyFont="1" applyBorder="1" applyAlignment="1">
      <alignment horizontal="center" vertical="center" wrapText="1"/>
    </xf>
    <xf numFmtId="44" fontId="7" fillId="0" borderId="74" xfId="22" applyFont="1" applyBorder="1" applyAlignment="1">
      <alignment vertical="center"/>
    </xf>
    <xf numFmtId="169" fontId="13" fillId="0" borderId="1" xfId="3" applyNumberFormat="1" applyFont="1" applyAlignment="1">
      <alignment vertical="center"/>
    </xf>
    <xf numFmtId="44" fontId="20" fillId="0" borderId="22" xfId="22" applyFont="1" applyFill="1" applyBorder="1" applyAlignment="1">
      <alignment vertical="center"/>
    </xf>
    <xf numFmtId="44" fontId="7" fillId="0" borderId="62" xfId="22" applyFont="1" applyFill="1" applyBorder="1" applyAlignment="1">
      <alignment vertical="center"/>
    </xf>
    <xf numFmtId="37" fontId="3" fillId="0" borderId="1" xfId="19" applyNumberFormat="1"/>
    <xf numFmtId="0" fontId="54" fillId="0" borderId="26" xfId="3" applyFont="1" applyBorder="1" applyAlignment="1">
      <alignment horizontal="center" vertical="top" wrapText="1"/>
    </xf>
    <xf numFmtId="0" fontId="19" fillId="0" borderId="7" xfId="3" applyFont="1" applyBorder="1" applyAlignment="1">
      <alignment horizontal="center" vertical="top" wrapText="1"/>
    </xf>
    <xf numFmtId="44" fontId="31" fillId="0" borderId="57" xfId="22" applyFont="1" applyBorder="1" applyAlignment="1">
      <alignment horizontal="center" vertical="center" wrapText="1"/>
    </xf>
    <xf numFmtId="44" fontId="31" fillId="0" borderId="42" xfId="3" applyNumberFormat="1" applyFont="1" applyBorder="1" applyAlignment="1">
      <alignment horizontal="center" vertical="center" wrapText="1"/>
    </xf>
    <xf numFmtId="175" fontId="0" fillId="0" borderId="0" xfId="22" applyNumberFormat="1" applyFont="1"/>
    <xf numFmtId="44" fontId="13" fillId="0" borderId="21" xfId="22" applyFont="1" applyFill="1" applyBorder="1" applyAlignment="1">
      <alignment vertical="center"/>
    </xf>
    <xf numFmtId="44" fontId="13" fillId="0" borderId="22" xfId="22" applyFont="1" applyFill="1" applyBorder="1" applyAlignment="1">
      <alignment vertical="center"/>
    </xf>
    <xf numFmtId="0" fontId="19" fillId="4" borderId="7" xfId="3" applyFont="1" applyFill="1" applyBorder="1" applyAlignment="1">
      <alignment horizontal="center" vertical="center" wrapText="1"/>
    </xf>
    <xf numFmtId="0" fontId="19" fillId="4" borderId="7" xfId="3" applyFont="1" applyFill="1" applyBorder="1" applyAlignment="1">
      <alignment horizontal="center" vertical="top" wrapText="1"/>
    </xf>
    <xf numFmtId="0" fontId="7" fillId="0" borderId="13" xfId="3" applyFont="1" applyBorder="1" applyAlignment="1">
      <alignment horizontal="center" vertical="center"/>
    </xf>
    <xf numFmtId="0" fontId="31" fillId="5" borderId="27" xfId="3" applyFont="1" applyFill="1" applyBorder="1" applyAlignment="1">
      <alignment horizontal="center" vertical="center" wrapText="1"/>
    </xf>
    <xf numFmtId="175" fontId="0" fillId="4" borderId="22" xfId="22" applyNumberFormat="1" applyFont="1" applyFill="1" applyBorder="1" applyAlignment="1">
      <alignment horizontal="center" vertical="center"/>
    </xf>
    <xf numFmtId="169" fontId="7" fillId="4" borderId="22" xfId="18" applyNumberFormat="1" applyFont="1" applyFill="1" applyBorder="1" applyAlignment="1">
      <alignment vertical="center"/>
    </xf>
    <xf numFmtId="175" fontId="1" fillId="4" borderId="22" xfId="22" applyNumberFormat="1" applyFont="1" applyFill="1" applyBorder="1" applyAlignment="1">
      <alignment horizontal="center" vertical="center"/>
    </xf>
    <xf numFmtId="175" fontId="13" fillId="4" borderId="22" xfId="22" applyNumberFormat="1" applyFont="1" applyFill="1" applyBorder="1" applyAlignment="1">
      <alignment vertical="center"/>
    </xf>
    <xf numFmtId="175" fontId="13" fillId="4" borderId="48" xfId="22" applyNumberFormat="1" applyFont="1" applyFill="1" applyBorder="1" applyAlignment="1">
      <alignment vertical="center"/>
    </xf>
    <xf numFmtId="175" fontId="7" fillId="4" borderId="22" xfId="21" applyNumberFormat="1" applyFont="1" applyFill="1" applyBorder="1" applyAlignment="1">
      <alignment horizontal="center" vertical="center" wrapText="1"/>
    </xf>
    <xf numFmtId="175" fontId="7" fillId="4" borderId="13" xfId="21" applyNumberFormat="1" applyFont="1" applyFill="1" applyBorder="1" applyAlignment="1">
      <alignment horizontal="center" vertical="center" wrapText="1"/>
    </xf>
    <xf numFmtId="0" fontId="1" fillId="0" borderId="48" xfId="19" applyFont="1" applyBorder="1" applyAlignment="1">
      <alignment vertical="top" wrapText="1"/>
    </xf>
    <xf numFmtId="175" fontId="0" fillId="0" borderId="25" xfId="22" applyNumberFormat="1" applyFont="1" applyFill="1" applyBorder="1" applyAlignment="1">
      <alignment horizontal="center" vertical="center"/>
    </xf>
    <xf numFmtId="173" fontId="19" fillId="0" borderId="28" xfId="3" applyNumberFormat="1" applyFont="1" applyBorder="1" applyAlignment="1">
      <alignment horizontal="center" vertical="center"/>
    </xf>
    <xf numFmtId="0" fontId="19" fillId="0" borderId="76" xfId="3" applyFont="1" applyBorder="1" applyAlignment="1">
      <alignment horizontal="center" vertical="center"/>
    </xf>
    <xf numFmtId="44" fontId="13" fillId="4" borderId="1" xfId="3" applyNumberFormat="1" applyFont="1" applyFill="1" applyAlignment="1">
      <alignment vertical="center"/>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44" fontId="13" fillId="0" borderId="1" xfId="3" applyNumberFormat="1" applyFont="1" applyAlignment="1">
      <alignment vertical="center"/>
    </xf>
    <xf numFmtId="174" fontId="0" fillId="0" borderId="22" xfId="21" applyNumberFormat="1" applyFont="1" applyFill="1" applyBorder="1" applyAlignment="1">
      <alignment horizontal="center" vertical="center"/>
    </xf>
    <xf numFmtId="175" fontId="7" fillId="0" borderId="22" xfId="21" applyNumberFormat="1" applyFont="1" applyFill="1" applyBorder="1" applyAlignment="1">
      <alignment horizontal="center" vertical="center" wrapText="1"/>
    </xf>
    <xf numFmtId="9" fontId="31" fillId="9" borderId="22" xfId="1" applyFont="1" applyFill="1" applyBorder="1" applyAlignment="1">
      <alignment horizontal="center" vertical="center"/>
    </xf>
    <xf numFmtId="0" fontId="19" fillId="0" borderId="28" xfId="3" quotePrefix="1" applyFont="1" applyBorder="1" applyAlignment="1">
      <alignment horizontal="center" vertical="center"/>
    </xf>
    <xf numFmtId="173" fontId="19" fillId="0" borderId="26" xfId="3" quotePrefix="1" applyNumberFormat="1" applyFont="1" applyBorder="1" applyAlignment="1">
      <alignment horizontal="center" vertical="center"/>
    </xf>
    <xf numFmtId="1" fontId="13" fillId="0" borderId="29" xfId="3" applyNumberFormat="1" applyFont="1" applyBorder="1" applyAlignment="1">
      <alignment horizontal="center" vertical="center" wrapText="1"/>
    </xf>
    <xf numFmtId="44" fontId="7" fillId="0" borderId="1" xfId="22" applyFont="1" applyBorder="1" applyAlignment="1">
      <alignment vertical="center"/>
    </xf>
    <xf numFmtId="0" fontId="1" fillId="10" borderId="48" xfId="19" quotePrefix="1" applyFont="1" applyFill="1" applyBorder="1" applyAlignment="1">
      <alignment vertical="top" wrapText="1"/>
    </xf>
    <xf numFmtId="14" fontId="13" fillId="0" borderId="1" xfId="3" applyNumberFormat="1" applyFont="1" applyAlignment="1">
      <alignment vertical="center"/>
    </xf>
    <xf numFmtId="164" fontId="13" fillId="0" borderId="55" xfId="23" applyFont="1" applyBorder="1" applyAlignment="1">
      <alignment vertical="center"/>
    </xf>
    <xf numFmtId="164" fontId="13" fillId="0" borderId="9" xfId="23" applyFont="1" applyBorder="1" applyAlignment="1">
      <alignment vertical="center"/>
    </xf>
    <xf numFmtId="1" fontId="13" fillId="0" borderId="1" xfId="3" applyNumberFormat="1" applyFont="1" applyAlignment="1">
      <alignment vertical="center"/>
    </xf>
    <xf numFmtId="0" fontId="7" fillId="0" borderId="1" xfId="3" applyFont="1" applyAlignment="1">
      <alignment horizontal="center" vertical="center"/>
    </xf>
    <xf numFmtId="175" fontId="7" fillId="0" borderId="1" xfId="3" applyNumberFormat="1" applyFont="1" applyAlignment="1">
      <alignment horizontal="center" vertical="center"/>
    </xf>
    <xf numFmtId="0" fontId="1" fillId="0" borderId="57" xfId="19" quotePrefix="1" applyFont="1" applyBorder="1" applyAlignment="1">
      <alignment vertical="center" wrapText="1"/>
    </xf>
    <xf numFmtId="0" fontId="31" fillId="5" borderId="2" xfId="3" applyFont="1" applyFill="1" applyBorder="1" applyAlignment="1">
      <alignment horizontal="center" vertical="center" wrapText="1"/>
    </xf>
    <xf numFmtId="0" fontId="12" fillId="5" borderId="29" xfId="3" applyFont="1" applyFill="1" applyBorder="1" applyAlignment="1">
      <alignment horizontal="center" vertical="center" wrapText="1"/>
    </xf>
    <xf numFmtId="0" fontId="31" fillId="5" borderId="23" xfId="2" applyFont="1" applyFill="1" applyBorder="1" applyAlignment="1">
      <alignment horizontal="center" vertical="center" wrapText="1"/>
    </xf>
    <xf numFmtId="9" fontId="31" fillId="5" borderId="51" xfId="3" applyNumberFormat="1" applyFont="1" applyFill="1" applyBorder="1" applyAlignment="1">
      <alignment horizontal="center" vertical="center"/>
    </xf>
    <xf numFmtId="9" fontId="31" fillId="5" borderId="51" xfId="0" applyNumberFormat="1" applyFont="1" applyFill="1" applyBorder="1" applyAlignment="1">
      <alignment horizontal="center" vertical="center"/>
    </xf>
    <xf numFmtId="0" fontId="31" fillId="3" borderId="77" xfId="3" applyFont="1" applyFill="1" applyBorder="1" applyAlignment="1">
      <alignment horizontal="center" vertical="center"/>
    </xf>
    <xf numFmtId="9" fontId="31" fillId="5" borderId="77" xfId="3" applyNumberFormat="1" applyFont="1" applyFill="1" applyBorder="1" applyAlignment="1">
      <alignment horizontal="center" vertical="center"/>
    </xf>
    <xf numFmtId="9" fontId="31" fillId="5" borderId="77" xfId="0" applyNumberFormat="1" applyFont="1" applyFill="1" applyBorder="1" applyAlignment="1">
      <alignment horizontal="center"/>
    </xf>
    <xf numFmtId="9" fontId="31" fillId="9" borderId="77" xfId="0" applyNumberFormat="1" applyFont="1" applyFill="1" applyBorder="1" applyAlignment="1">
      <alignment horizontal="center" vertical="center"/>
    </xf>
    <xf numFmtId="43" fontId="31" fillId="5" borderId="77" xfId="18" applyFont="1" applyFill="1" applyBorder="1" applyAlignment="1">
      <alignment horizontal="center"/>
    </xf>
    <xf numFmtId="9" fontId="31" fillId="9" borderId="77" xfId="1" applyFont="1" applyFill="1" applyBorder="1" applyAlignment="1">
      <alignment horizontal="center" vertical="center"/>
    </xf>
    <xf numFmtId="9" fontId="20" fillId="4" borderId="77" xfId="0" applyNumberFormat="1" applyFont="1" applyFill="1" applyBorder="1" applyAlignment="1">
      <alignment horizontal="center"/>
    </xf>
    <xf numFmtId="0" fontId="31" fillId="5" borderId="23" xfId="0" applyFont="1" applyFill="1" applyBorder="1" applyAlignment="1">
      <alignment horizontal="center" vertical="center"/>
    </xf>
    <xf numFmtId="0" fontId="31" fillId="3" borderId="25" xfId="3" applyFont="1" applyFill="1" applyBorder="1" applyAlignment="1">
      <alignment horizontal="center" vertical="center"/>
    </xf>
    <xf numFmtId="10" fontId="31" fillId="5" borderId="25" xfId="0" applyNumberFormat="1" applyFont="1" applyFill="1" applyBorder="1" applyAlignment="1">
      <alignment horizontal="center" vertical="center"/>
    </xf>
    <xf numFmtId="43" fontId="31" fillId="5" borderId="25" xfId="18" applyFont="1" applyFill="1" applyBorder="1" applyAlignment="1">
      <alignment horizontal="center"/>
    </xf>
    <xf numFmtId="9" fontId="20" fillId="4" borderId="25" xfId="0" applyNumberFormat="1" applyFont="1" applyFill="1" applyBorder="1" applyAlignment="1">
      <alignment horizontal="center"/>
    </xf>
    <xf numFmtId="0" fontId="47" fillId="0" borderId="26" xfId="0" applyFont="1" applyBorder="1"/>
    <xf numFmtId="0" fontId="47" fillId="0" borderId="28" xfId="0" applyFont="1" applyBorder="1"/>
    <xf numFmtId="0" fontId="47" fillId="0" borderId="28" xfId="0" applyFont="1" applyBorder="1" applyAlignment="1">
      <alignment wrapText="1"/>
    </xf>
    <xf numFmtId="0" fontId="47" fillId="0" borderId="5" xfId="0" applyFont="1" applyBorder="1"/>
    <xf numFmtId="0" fontId="47" fillId="0" borderId="7" xfId="0" applyFont="1" applyBorder="1"/>
    <xf numFmtId="0" fontId="47" fillId="0" borderId="11" xfId="0" applyFont="1" applyBorder="1"/>
    <xf numFmtId="0" fontId="47" fillId="0" borderId="19" xfId="0" applyFont="1" applyBorder="1"/>
    <xf numFmtId="0" fontId="12" fillId="5" borderId="18" xfId="3" applyFont="1" applyFill="1" applyBorder="1" applyAlignment="1">
      <alignment horizontal="center" vertical="center" wrapText="1"/>
    </xf>
    <xf numFmtId="177" fontId="13" fillId="0" borderId="1" xfId="3" applyNumberFormat="1" applyFont="1" applyAlignment="1">
      <alignment horizontal="center" vertical="center"/>
    </xf>
    <xf numFmtId="0" fontId="58" fillId="0" borderId="1" xfId="3" applyFont="1" applyAlignment="1">
      <alignment vertical="center"/>
    </xf>
    <xf numFmtId="4" fontId="13" fillId="0" borderId="1" xfId="3" applyNumberFormat="1" applyFont="1" applyAlignment="1">
      <alignment vertical="center"/>
    </xf>
    <xf numFmtId="165" fontId="13" fillId="0" borderId="1" xfId="3" applyNumberFormat="1" applyFont="1" applyAlignment="1">
      <alignment vertical="center"/>
    </xf>
    <xf numFmtId="165" fontId="13" fillId="0" borderId="1" xfId="3" applyNumberFormat="1" applyFont="1"/>
    <xf numFmtId="0" fontId="61" fillId="0" borderId="48" xfId="12" quotePrefix="1" applyNumberFormat="1" applyFont="1" applyBorder="1" applyAlignment="1">
      <alignment horizontal="left" vertical="top" wrapText="1"/>
    </xf>
    <xf numFmtId="0" fontId="19" fillId="0" borderId="19" xfId="3" applyFont="1" applyBorder="1" applyAlignment="1">
      <alignment horizontal="left" vertical="center" wrapText="1"/>
    </xf>
    <xf numFmtId="0" fontId="13" fillId="0" borderId="19" xfId="3" applyFont="1" applyBorder="1" applyAlignment="1">
      <alignment horizontal="left" vertical="center" wrapText="1"/>
    </xf>
    <xf numFmtId="175" fontId="13" fillId="0" borderId="13" xfId="22" applyNumberFormat="1" applyFont="1" applyBorder="1" applyAlignment="1">
      <alignment horizontal="center" vertical="center"/>
    </xf>
    <xf numFmtId="0" fontId="63" fillId="0" borderId="19" xfId="16" applyFont="1" applyBorder="1" applyAlignment="1">
      <alignment horizontal="left" vertical="center" wrapText="1"/>
    </xf>
    <xf numFmtId="175" fontId="41" fillId="0" borderId="58" xfId="21" applyNumberFormat="1" applyFont="1" applyFill="1" applyBorder="1" applyAlignment="1">
      <alignment horizontal="center" vertical="center" wrapText="1"/>
    </xf>
    <xf numFmtId="169" fontId="7" fillId="0" borderId="13" xfId="18" applyNumberFormat="1" applyFont="1" applyFill="1" applyBorder="1" applyAlignment="1">
      <alignment vertical="center"/>
    </xf>
    <xf numFmtId="169" fontId="13" fillId="4" borderId="62" xfId="5" applyNumberFormat="1" applyFont="1" applyFill="1" applyBorder="1" applyAlignment="1">
      <alignment vertical="center" wrapText="1"/>
    </xf>
    <xf numFmtId="175" fontId="13" fillId="4" borderId="63" xfId="22" applyNumberFormat="1" applyFont="1" applyFill="1" applyBorder="1" applyAlignment="1">
      <alignment vertical="center"/>
    </xf>
    <xf numFmtId="176" fontId="13" fillId="4" borderId="14" xfId="5" applyNumberFormat="1" applyFont="1" applyFill="1" applyBorder="1" applyAlignment="1">
      <alignment horizontal="right" vertical="center"/>
    </xf>
    <xf numFmtId="0" fontId="31" fillId="0" borderId="5" xfId="3" applyFont="1" applyBorder="1" applyAlignment="1">
      <alignment horizontal="center" vertical="center" wrapText="1"/>
    </xf>
    <xf numFmtId="0" fontId="31" fillId="0" borderId="26" xfId="3" applyFont="1" applyBorder="1" applyAlignment="1">
      <alignment horizontal="center" vertical="center" wrapText="1"/>
    </xf>
    <xf numFmtId="0" fontId="31" fillId="0" borderId="7" xfId="3" applyFont="1" applyBorder="1" applyAlignment="1">
      <alignment horizontal="center" vertical="center" wrapText="1"/>
    </xf>
    <xf numFmtId="0" fontId="19" fillId="4" borderId="27" xfId="3" applyFont="1" applyFill="1" applyBorder="1" applyAlignment="1">
      <alignment horizontal="center" vertical="center"/>
    </xf>
    <xf numFmtId="0" fontId="19" fillId="4" borderId="26" xfId="3" applyFont="1" applyFill="1" applyBorder="1" applyAlignment="1">
      <alignment horizontal="center" vertical="center" wrapText="1"/>
    </xf>
    <xf numFmtId="0" fontId="19" fillId="4" borderId="19" xfId="3" applyFont="1" applyFill="1" applyBorder="1" applyAlignment="1">
      <alignment horizontal="center" vertical="center" wrapText="1"/>
    </xf>
    <xf numFmtId="0" fontId="13" fillId="4" borderId="26" xfId="3" applyFont="1" applyFill="1" applyBorder="1" applyAlignment="1">
      <alignment horizontal="center" vertical="center" wrapText="1"/>
    </xf>
    <xf numFmtId="0" fontId="28" fillId="4" borderId="22" xfId="3" applyFont="1" applyFill="1" applyBorder="1" applyAlignment="1">
      <alignment horizontal="center" vertical="center"/>
    </xf>
    <xf numFmtId="0" fontId="47" fillId="0" borderId="19" xfId="0" applyFont="1" applyBorder="1" applyAlignment="1">
      <alignment horizontal="center" vertical="center" wrapText="1"/>
    </xf>
    <xf numFmtId="0" fontId="12" fillId="5" borderId="83" xfId="3" applyFont="1" applyFill="1" applyBorder="1" applyAlignment="1">
      <alignment horizontal="center" vertical="center" wrapText="1"/>
    </xf>
    <xf numFmtId="178" fontId="31" fillId="7" borderId="73" xfId="3" applyNumberFormat="1" applyFont="1" applyFill="1" applyBorder="1" applyAlignment="1">
      <alignment horizontal="center" vertical="center" wrapText="1"/>
    </xf>
    <xf numFmtId="177" fontId="12" fillId="3" borderId="6" xfId="3" applyNumberFormat="1" applyFont="1" applyFill="1" applyBorder="1" applyAlignment="1">
      <alignment horizontal="center" vertical="center" wrapText="1"/>
    </xf>
    <xf numFmtId="177" fontId="12" fillId="3" borderId="26" xfId="3" applyNumberFormat="1" applyFont="1" applyFill="1" applyBorder="1" applyAlignment="1">
      <alignment horizontal="center" vertical="center" wrapText="1"/>
    </xf>
    <xf numFmtId="164" fontId="12" fillId="3" borderId="6" xfId="23" applyFont="1" applyFill="1" applyBorder="1" applyAlignment="1">
      <alignment horizontal="center" vertical="center" wrapText="1"/>
    </xf>
    <xf numFmtId="179" fontId="12" fillId="3" borderId="26" xfId="3" applyNumberFormat="1" applyFont="1" applyFill="1" applyBorder="1" applyAlignment="1">
      <alignment horizontal="center" vertical="center" wrapText="1"/>
    </xf>
    <xf numFmtId="179" fontId="12" fillId="3" borderId="6" xfId="3" applyNumberFormat="1" applyFont="1" applyFill="1" applyBorder="1" applyAlignment="1">
      <alignment horizontal="center" vertical="center" wrapText="1"/>
    </xf>
    <xf numFmtId="0" fontId="61" fillId="4" borderId="48" xfId="12" quotePrefix="1" applyNumberFormat="1" applyFont="1" applyFill="1" applyBorder="1" applyAlignment="1">
      <alignment horizontal="left" vertical="top" wrapText="1"/>
    </xf>
    <xf numFmtId="178" fontId="12" fillId="3" borderId="26" xfId="3" applyNumberFormat="1" applyFont="1" applyFill="1" applyBorder="1" applyAlignment="1">
      <alignment horizontal="center" vertical="center" wrapText="1"/>
    </xf>
    <xf numFmtId="178" fontId="72" fillId="4" borderId="57" xfId="3" applyNumberFormat="1" applyFont="1" applyFill="1" applyBorder="1" applyAlignment="1">
      <alignment horizontal="center" vertical="center" wrapText="1"/>
    </xf>
    <xf numFmtId="177" fontId="72" fillId="0" borderId="57" xfId="3" applyNumberFormat="1" applyFont="1" applyBorder="1" applyAlignment="1">
      <alignment horizontal="center" vertical="center" wrapText="1"/>
    </xf>
    <xf numFmtId="0" fontId="73" fillId="0" borderId="22" xfId="0" applyFont="1" applyBorder="1" applyAlignment="1">
      <alignment wrapText="1"/>
    </xf>
    <xf numFmtId="0" fontId="72" fillId="4" borderId="40" xfId="0" applyFont="1" applyFill="1" applyBorder="1" applyAlignment="1">
      <alignment horizontal="center" vertical="center" wrapText="1"/>
    </xf>
    <xf numFmtId="175" fontId="72" fillId="4" borderId="57" xfId="22" applyNumberFormat="1" applyFont="1" applyFill="1" applyBorder="1" applyAlignment="1">
      <alignment horizontal="left" vertical="center" wrapText="1"/>
    </xf>
    <xf numFmtId="44" fontId="72" fillId="4" borderId="57" xfId="22" applyFont="1" applyFill="1" applyBorder="1" applyAlignment="1">
      <alignment horizontal="left" vertical="center" wrapText="1"/>
    </xf>
    <xf numFmtId="0" fontId="73" fillId="0" borderId="48" xfId="0" applyFont="1" applyBorder="1" applyAlignment="1">
      <alignment wrapText="1"/>
    </xf>
    <xf numFmtId="0" fontId="73" fillId="0" borderId="35" xfId="0" applyFont="1" applyBorder="1" applyAlignment="1">
      <alignment wrapText="1"/>
    </xf>
    <xf numFmtId="178" fontId="72" fillId="4" borderId="32" xfId="3" applyNumberFormat="1" applyFont="1" applyFill="1" applyBorder="1" applyAlignment="1">
      <alignment horizontal="center" vertical="center" wrapText="1"/>
    </xf>
    <xf numFmtId="1" fontId="74" fillId="4" borderId="13" xfId="22" applyNumberFormat="1" applyFont="1" applyFill="1" applyBorder="1" applyAlignment="1">
      <alignment horizontal="center" vertical="center" wrapText="1"/>
    </xf>
    <xf numFmtId="175" fontId="74" fillId="4" borderId="13" xfId="22" applyNumberFormat="1" applyFont="1" applyFill="1" applyBorder="1" applyAlignment="1">
      <alignment horizontal="left" vertical="center" wrapText="1"/>
    </xf>
    <xf numFmtId="0" fontId="72" fillId="0" borderId="40" xfId="3" applyFont="1" applyBorder="1" applyAlignment="1">
      <alignment horizontal="center" vertical="center" wrapText="1"/>
    </xf>
    <xf numFmtId="175" fontId="72" fillId="4" borderId="57" xfId="22" applyNumberFormat="1" applyFont="1" applyFill="1" applyBorder="1" applyAlignment="1">
      <alignment horizontal="center" vertical="center" wrapText="1"/>
    </xf>
    <xf numFmtId="44" fontId="72" fillId="0" borderId="9" xfId="22" applyFont="1" applyBorder="1" applyAlignment="1">
      <alignment horizontal="center" vertical="center" wrapText="1"/>
    </xf>
    <xf numFmtId="175" fontId="72" fillId="0" borderId="42" xfId="22" applyNumberFormat="1" applyFont="1" applyBorder="1" applyAlignment="1">
      <alignment horizontal="center" vertical="center" wrapText="1"/>
    </xf>
    <xf numFmtId="44" fontId="72" fillId="0" borderId="48" xfId="22" applyFont="1" applyBorder="1" applyAlignment="1">
      <alignment horizontal="center" vertical="center" wrapText="1"/>
    </xf>
    <xf numFmtId="0" fontId="72" fillId="0" borderId="12" xfId="3" applyFont="1" applyBorder="1" applyAlignment="1">
      <alignment horizontal="center" vertical="center" wrapText="1"/>
    </xf>
    <xf numFmtId="0" fontId="74" fillId="0" borderId="12" xfId="3" applyFont="1" applyBorder="1" applyAlignment="1">
      <alignment horizontal="center" vertical="center" wrapText="1"/>
    </xf>
    <xf numFmtId="178" fontId="74" fillId="0" borderId="58" xfId="3" applyNumberFormat="1" applyFont="1" applyBorder="1" applyAlignment="1">
      <alignment horizontal="center" vertical="center" wrapText="1"/>
    </xf>
    <xf numFmtId="177" fontId="74" fillId="0" borderId="58" xfId="3" applyNumberFormat="1" applyFont="1" applyBorder="1" applyAlignment="1">
      <alignment horizontal="center" vertical="center" wrapText="1"/>
    </xf>
    <xf numFmtId="178" fontId="74" fillId="4" borderId="84" xfId="3" applyNumberFormat="1" applyFont="1" applyFill="1" applyBorder="1" applyAlignment="1">
      <alignment horizontal="center" vertical="center" wrapText="1"/>
    </xf>
    <xf numFmtId="178" fontId="74" fillId="0" borderId="12" xfId="3" applyNumberFormat="1" applyFont="1" applyBorder="1" applyAlignment="1">
      <alignment horizontal="center" vertical="center" wrapText="1"/>
    </xf>
    <xf numFmtId="0" fontId="78" fillId="0" borderId="19" xfId="16" applyFont="1" applyBorder="1" applyAlignment="1">
      <alignment horizontal="left" vertical="center" wrapText="1"/>
    </xf>
    <xf numFmtId="0" fontId="19" fillId="0" borderId="19" xfId="3" applyFont="1" applyBorder="1" applyAlignment="1">
      <alignment horizontal="left" vertical="top" wrapText="1"/>
    </xf>
    <xf numFmtId="0" fontId="25" fillId="0" borderId="19" xfId="3" applyFont="1" applyBorder="1" applyAlignment="1">
      <alignment horizontal="center" vertical="center" wrapText="1"/>
    </xf>
    <xf numFmtId="0" fontId="18" fillId="0" borderId="19" xfId="16" applyFill="1" applyBorder="1" applyAlignment="1">
      <alignment horizontal="left" vertical="center" wrapText="1"/>
    </xf>
    <xf numFmtId="0" fontId="77" fillId="4" borderId="19" xfId="16" applyFont="1" applyFill="1" applyBorder="1" applyAlignment="1">
      <alignment horizontal="left"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8" fillId="5" borderId="23" xfId="0" applyFont="1" applyFill="1" applyBorder="1" applyAlignment="1">
      <alignment horizontal="center" vertical="center" wrapText="1"/>
    </xf>
    <xf numFmtId="0" fontId="48" fillId="5" borderId="25" xfId="0" applyFont="1" applyFill="1" applyBorder="1" applyAlignment="1">
      <alignment horizontal="center" vertical="center" wrapText="1"/>
    </xf>
    <xf numFmtId="0" fontId="48" fillId="13" borderId="23" xfId="0" applyFont="1" applyFill="1" applyBorder="1" applyAlignment="1">
      <alignment horizontal="center" vertical="center"/>
    </xf>
    <xf numFmtId="0" fontId="48" fillId="13" borderId="25" xfId="0" applyFont="1" applyFill="1" applyBorder="1" applyAlignment="1">
      <alignment horizontal="center" vertical="center"/>
    </xf>
    <xf numFmtId="0" fontId="48" fillId="13" borderId="23" xfId="0" applyFont="1" applyFill="1" applyBorder="1" applyAlignment="1">
      <alignment horizontal="left" vertical="center"/>
    </xf>
    <xf numFmtId="0" fontId="48" fillId="13" borderId="25" xfId="0" applyFont="1" applyFill="1" applyBorder="1" applyAlignment="1">
      <alignment horizontal="left" vertical="center"/>
    </xf>
    <xf numFmtId="0" fontId="48" fillId="13" borderId="23" xfId="0" applyFont="1" applyFill="1" applyBorder="1" applyAlignment="1">
      <alignment horizontal="left" vertical="center" wrapText="1"/>
    </xf>
    <xf numFmtId="0" fontId="48" fillId="13" borderId="25" xfId="0" applyFont="1" applyFill="1" applyBorder="1" applyAlignment="1">
      <alignment horizontal="left" vertical="center" wrapText="1"/>
    </xf>
    <xf numFmtId="0" fontId="48" fillId="5" borderId="23" xfId="0" applyFont="1" applyFill="1" applyBorder="1" applyAlignment="1">
      <alignment horizontal="center" vertical="center"/>
    </xf>
    <xf numFmtId="0" fontId="48" fillId="5" borderId="25" xfId="0" applyFont="1" applyFill="1" applyBorder="1" applyAlignment="1">
      <alignment horizontal="center"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7" fillId="4" borderId="23" xfId="0" applyFont="1" applyFill="1" applyBorder="1" applyAlignment="1">
      <alignment horizontal="left" vertical="center" wrapText="1"/>
    </xf>
    <xf numFmtId="0" fontId="47" fillId="4" borderId="25" xfId="0" applyFont="1" applyFill="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29" fillId="3" borderId="78" xfId="2" applyFont="1" applyFill="1" applyBorder="1" applyAlignment="1">
      <alignment horizontal="center" vertical="center" wrapText="1"/>
    </xf>
    <xf numFmtId="0" fontId="29" fillId="3" borderId="54" xfId="2" applyFont="1" applyFill="1" applyBorder="1" applyAlignment="1">
      <alignment horizontal="center" vertical="center" wrapText="1"/>
    </xf>
    <xf numFmtId="0" fontId="50" fillId="0" borderId="5" xfId="3" applyFont="1" applyBorder="1" applyAlignment="1">
      <alignment horizontal="justify" vertical="center" wrapText="1"/>
    </xf>
    <xf numFmtId="0" fontId="50" fillId="0" borderId="7" xfId="3" applyFont="1" applyBorder="1" applyAlignment="1">
      <alignment horizontal="justify" vertical="center"/>
    </xf>
    <xf numFmtId="0" fontId="50" fillId="0" borderId="77" xfId="3" applyFont="1" applyBorder="1" applyAlignment="1">
      <alignment horizontal="center" vertical="center" wrapText="1"/>
    </xf>
    <xf numFmtId="0" fontId="50" fillId="0" borderId="77" xfId="3" applyFont="1" applyBorder="1" applyAlignment="1">
      <alignment horizontal="center" vertical="center"/>
    </xf>
    <xf numFmtId="0" fontId="19" fillId="0" borderId="43" xfId="3" applyFont="1" applyBorder="1" applyAlignment="1">
      <alignment horizontal="center" vertical="center"/>
    </xf>
    <xf numFmtId="0" fontId="19" fillId="0" borderId="25" xfId="3" applyFont="1" applyBorder="1" applyAlignment="1">
      <alignment horizontal="center" vertic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23" xfId="3" applyFont="1" applyBorder="1" applyAlignment="1">
      <alignment horizontal="center" vertical="center"/>
    </xf>
    <xf numFmtId="0" fontId="50" fillId="0" borderId="79" xfId="3" applyFont="1" applyBorder="1" applyAlignment="1">
      <alignment horizontal="justify" vertical="top" wrapText="1"/>
    </xf>
    <xf numFmtId="0" fontId="50" fillId="0" borderId="79" xfId="3" applyFont="1" applyBorder="1" applyAlignment="1">
      <alignment horizontal="justify" vertical="top"/>
    </xf>
    <xf numFmtId="0" fontId="50" fillId="0" borderId="68" xfId="0" applyFont="1" applyBorder="1" applyAlignment="1">
      <alignment horizontal="left" vertical="top" wrapText="1"/>
    </xf>
    <xf numFmtId="0" fontId="50" fillId="0" borderId="51" xfId="0" applyFont="1" applyBorder="1" applyAlignment="1">
      <alignment horizontal="left" vertical="top" wrapText="1"/>
    </xf>
    <xf numFmtId="0" fontId="19" fillId="0" borderId="22" xfId="0" applyFont="1" applyBorder="1" applyAlignment="1">
      <alignment horizontal="center"/>
    </xf>
    <xf numFmtId="0" fontId="18" fillId="0" borderId="23" xfId="16" applyFill="1" applyBorder="1" applyAlignment="1">
      <alignment horizontal="left" vertical="center" wrapText="1"/>
    </xf>
    <xf numFmtId="0" fontId="18" fillId="0" borderId="25" xfId="16" applyFill="1" applyBorder="1" applyAlignment="1">
      <alignment horizontal="left" vertical="center" wrapText="1"/>
    </xf>
    <xf numFmtId="0" fontId="10" fillId="0" borderId="5" xfId="3" applyFont="1" applyBorder="1" applyAlignment="1">
      <alignment horizontal="center" vertical="center" wrapText="1"/>
    </xf>
    <xf numFmtId="0" fontId="10" fillId="0" borderId="7"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2" fillId="0" borderId="26" xfId="0" applyFont="1" applyBorder="1" applyAlignment="1">
      <alignment horizontal="center" vertical="center" wrapText="1"/>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2" xfId="3" applyFont="1" applyBorder="1" applyAlignment="1">
      <alignment horizontal="center" vertical="center"/>
    </xf>
    <xf numFmtId="0" fontId="13" fillId="0" borderId="23" xfId="3" applyFont="1" applyBorder="1" applyAlignment="1">
      <alignment horizontal="left" vertical="top" wrapText="1"/>
    </xf>
    <xf numFmtId="0" fontId="13" fillId="0" borderId="25" xfId="3" applyFont="1" applyBorder="1" applyAlignment="1">
      <alignment horizontal="left" vertical="top"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49" fillId="0" borderId="23" xfId="3" applyFont="1" applyBorder="1" applyAlignment="1">
      <alignment horizontal="center" vertical="center" wrapText="1"/>
    </xf>
    <xf numFmtId="0" fontId="49" fillId="0" borderId="25" xfId="3" applyFont="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7" xfId="3" applyFont="1" applyBorder="1" applyAlignment="1">
      <alignment horizontal="center"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49" fillId="0" borderId="5" xfId="3" applyFont="1" applyBorder="1" applyAlignment="1">
      <alignment horizontal="left" vertical="top" wrapText="1"/>
    </xf>
    <xf numFmtId="0" fontId="49" fillId="0" borderId="7" xfId="3" applyFont="1" applyBorder="1" applyAlignment="1">
      <alignment horizontal="left"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0"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10" fillId="0" borderId="5" xfId="3" applyFont="1" applyBorder="1" applyAlignment="1">
      <alignment horizontal="justify" vertical="top" wrapText="1"/>
    </xf>
    <xf numFmtId="0" fontId="10" fillId="0" borderId="7" xfId="3" applyFont="1" applyBorder="1" applyAlignment="1">
      <alignment horizontal="justify" vertical="top" wrapText="1"/>
    </xf>
    <xf numFmtId="0" fontId="50" fillId="0" borderId="77" xfId="3" applyFont="1" applyBorder="1" applyAlignment="1">
      <alignment horizontal="justify" vertical="top" wrapText="1"/>
    </xf>
    <xf numFmtId="0" fontId="50" fillId="0" borderId="77" xfId="3" applyFont="1" applyBorder="1" applyAlignment="1">
      <alignment horizontal="justify" vertical="top"/>
    </xf>
    <xf numFmtId="0" fontId="68" fillId="0" borderId="23" xfId="16" applyFont="1" applyBorder="1" applyAlignment="1">
      <alignment horizontal="center" vertical="center" wrapText="1"/>
    </xf>
    <xf numFmtId="0" fontId="71" fillId="0" borderId="25" xfId="16" applyFont="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0" fillId="0" borderId="22" xfId="3" applyFont="1" applyBorder="1" applyAlignment="1">
      <alignment horizontal="left" vertical="top" wrapText="1"/>
    </xf>
    <xf numFmtId="0" fontId="50" fillId="0" borderId="22" xfId="3" applyFont="1" applyBorder="1" applyAlignment="1">
      <alignment horizontal="left" vertical="top"/>
    </xf>
    <xf numFmtId="43" fontId="19" fillId="0" borderId="25" xfId="18" applyFont="1" applyBorder="1" applyAlignment="1">
      <alignment horizontal="center"/>
    </xf>
    <xf numFmtId="43" fontId="19" fillId="0" borderId="22" xfId="18" applyFont="1" applyBorder="1" applyAlignment="1">
      <alignment horizontal="center"/>
    </xf>
    <xf numFmtId="0" fontId="13" fillId="0" borderId="23" xfId="3" applyFont="1" applyBorder="1" applyAlignment="1">
      <alignment horizontal="left" vertical="center" wrapText="1"/>
    </xf>
    <xf numFmtId="0" fontId="13" fillId="0" borderId="25" xfId="3" applyFont="1" applyBorder="1" applyAlignment="1">
      <alignment horizontal="left" vertical="center" wrapText="1"/>
    </xf>
    <xf numFmtId="0" fontId="19" fillId="0" borderId="25" xfId="0" applyFont="1" applyBorder="1" applyAlignment="1">
      <alignment horizontal="center"/>
    </xf>
    <xf numFmtId="0" fontId="19" fillId="0" borderId="77" xfId="3" applyFont="1" applyBorder="1" applyAlignment="1">
      <alignment horizontal="center" vertical="center" wrapText="1"/>
    </xf>
    <xf numFmtId="0" fontId="19" fillId="0" borderId="77" xfId="3" applyFont="1" applyBorder="1" applyAlignment="1">
      <alignment horizontal="center" vertical="center"/>
    </xf>
    <xf numFmtId="0" fontId="52" fillId="0" borderId="77" xfId="3" applyFont="1" applyBorder="1" applyAlignment="1">
      <alignment horizontal="center" vertical="center" wrapText="1"/>
    </xf>
    <xf numFmtId="0" fontId="52" fillId="0" borderId="77" xfId="3" applyFont="1" applyBorder="1" applyAlignment="1">
      <alignment horizontal="center" vertical="center"/>
    </xf>
    <xf numFmtId="0" fontId="53" fillId="0" borderId="77" xfId="3" applyFont="1" applyBorder="1" applyAlignment="1">
      <alignment horizontal="center" vertical="center" wrapText="1"/>
    </xf>
    <xf numFmtId="0" fontId="50" fillId="0" borderId="77" xfId="3" applyFont="1" applyBorder="1" applyAlignment="1">
      <alignment horizontal="left" vertical="center" wrapText="1"/>
    </xf>
    <xf numFmtId="0" fontId="50" fillId="0" borderId="77" xfId="3" applyFont="1" applyBorder="1" applyAlignment="1">
      <alignment horizontal="left" vertical="top"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19" fillId="4" borderId="5" xfId="3" applyFont="1" applyFill="1" applyBorder="1" applyAlignment="1">
      <alignment horizontal="left" vertical="center" wrapText="1"/>
    </xf>
    <xf numFmtId="0" fontId="19" fillId="4" borderId="7" xfId="3" applyFont="1" applyFill="1" applyBorder="1" applyAlignment="1">
      <alignment horizontal="left" vertical="center" wrapText="1"/>
    </xf>
    <xf numFmtId="0" fontId="19" fillId="4" borderId="5" xfId="3" applyFont="1" applyFill="1" applyBorder="1" applyAlignment="1">
      <alignment horizontal="center" vertical="center" wrapText="1"/>
    </xf>
    <xf numFmtId="0" fontId="19" fillId="4" borderId="7" xfId="3" applyFont="1" applyFill="1" applyBorder="1" applyAlignment="1">
      <alignment horizontal="center" vertical="center" wrapText="1"/>
    </xf>
    <xf numFmtId="0" fontId="19" fillId="0" borderId="7" xfId="3" applyFont="1" applyBorder="1" applyAlignment="1">
      <alignment horizontal="left" vertical="center"/>
    </xf>
    <xf numFmtId="0" fontId="19" fillId="0" borderId="7" xfId="3" applyFont="1" applyBorder="1" applyAlignment="1">
      <alignment horizontal="center" vertical="center"/>
    </xf>
    <xf numFmtId="0" fontId="19" fillId="0" borderId="5" xfId="3" applyFont="1" applyBorder="1" applyAlignment="1">
      <alignment horizontal="justify" vertical="top" wrapText="1"/>
    </xf>
    <xf numFmtId="0" fontId="19" fillId="0" borderId="7" xfId="3" applyFont="1" applyBorder="1" applyAlignment="1">
      <alignment horizontal="justify" vertical="top" wrapText="1"/>
    </xf>
    <xf numFmtId="0" fontId="19" fillId="0" borderId="6" xfId="3" applyFont="1" applyBorder="1" applyAlignment="1">
      <alignment horizontal="center" vertical="center" wrapText="1"/>
    </xf>
    <xf numFmtId="0" fontId="19" fillId="4" borderId="7" xfId="3" applyFont="1" applyFill="1" applyBorder="1" applyAlignment="1">
      <alignment horizontal="center" vertical="center"/>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25" xfId="3" applyFont="1" applyBorder="1" applyAlignment="1">
      <alignment horizontal="center" vertical="center" wrapText="1"/>
    </xf>
    <xf numFmtId="0" fontId="30" fillId="0" borderId="25" xfId="3" applyFont="1" applyBorder="1" applyAlignment="1">
      <alignment horizontal="left" vertical="center" wrapText="1"/>
    </xf>
    <xf numFmtId="0" fontId="50" fillId="0" borderId="23" xfId="3" applyFont="1" applyBorder="1" applyAlignment="1">
      <alignment horizontal="left" vertical="top" wrapText="1"/>
    </xf>
    <xf numFmtId="0" fontId="50" fillId="0" borderId="25" xfId="3" applyFont="1" applyBorder="1" applyAlignment="1">
      <alignment horizontal="left" vertical="top" wrapText="1"/>
    </xf>
    <xf numFmtId="0" fontId="50" fillId="0" borderId="23" xfId="3" applyFont="1" applyBorder="1" applyAlignment="1">
      <alignment horizontal="center" vertical="center" wrapText="1"/>
    </xf>
    <xf numFmtId="0" fontId="50" fillId="0" borderId="25" xfId="3" applyFont="1" applyBorder="1" applyAlignment="1">
      <alignment horizontal="center" vertical="center" wrapText="1"/>
    </xf>
    <xf numFmtId="0" fontId="59" fillId="0" borderId="23" xfId="3" applyFont="1" applyBorder="1" applyAlignment="1">
      <alignment horizontal="left" vertical="center" wrapText="1"/>
    </xf>
    <xf numFmtId="0" fontId="60" fillId="0" borderId="25" xfId="3" applyFont="1" applyBorder="1" applyAlignment="1">
      <alignment horizontal="left" vertical="center" wrapText="1"/>
    </xf>
    <xf numFmtId="0" fontId="66" fillId="0" borderId="23" xfId="16" applyFont="1" applyBorder="1" applyAlignment="1">
      <alignment horizontal="center" vertical="center" wrapText="1"/>
    </xf>
    <xf numFmtId="0" fontId="66" fillId="0" borderId="25" xfId="16" applyFont="1" applyBorder="1" applyAlignment="1">
      <alignment horizontal="center" vertical="center" wrapText="1"/>
    </xf>
    <xf numFmtId="0" fontId="55" fillId="0" borderId="23" xfId="3" applyFont="1" applyBorder="1" applyAlignment="1">
      <alignment horizontal="left" vertical="top" wrapText="1"/>
    </xf>
    <xf numFmtId="0" fontId="49" fillId="0" borderId="23" xfId="3" applyFont="1" applyBorder="1" applyAlignment="1">
      <alignment horizontal="justify" vertical="center" wrapText="1"/>
    </xf>
    <xf numFmtId="0" fontId="49" fillId="0" borderId="25" xfId="3" applyFont="1" applyBorder="1" applyAlignment="1">
      <alignment horizontal="justify" vertical="center" wrapText="1"/>
    </xf>
    <xf numFmtId="0" fontId="19" fillId="0" borderId="22" xfId="0" applyFont="1" applyBorder="1" applyAlignment="1">
      <alignment horizontal="center" vertical="center"/>
    </xf>
    <xf numFmtId="0" fontId="49" fillId="0" borderId="22" xfId="0" applyFont="1" applyBorder="1" applyAlignment="1">
      <alignment horizontal="left" wrapText="1"/>
    </xf>
    <xf numFmtId="0" fontId="49" fillId="0" borderId="22" xfId="0" applyFont="1" applyBorder="1" applyAlignment="1">
      <alignment horizontal="left"/>
    </xf>
    <xf numFmtId="0" fontId="49" fillId="0" borderId="22" xfId="0" applyFont="1" applyBorder="1" applyAlignment="1">
      <alignment horizontal="justify" vertical="top" wrapText="1"/>
    </xf>
    <xf numFmtId="0" fontId="51" fillId="0" borderId="23" xfId="3" applyFont="1" applyBorder="1" applyAlignment="1">
      <alignment horizontal="center" vertical="center" wrapText="1"/>
    </xf>
    <xf numFmtId="0" fontId="51" fillId="0" borderId="25" xfId="3" applyFont="1" applyBorder="1" applyAlignment="1">
      <alignment horizontal="center" vertical="center"/>
    </xf>
    <xf numFmtId="0" fontId="50" fillId="0" borderId="22" xfId="0" applyFont="1" applyBorder="1" applyAlignment="1">
      <alignment horizontal="left" wrapText="1"/>
    </xf>
    <xf numFmtId="0" fontId="50" fillId="0" borderId="22" xfId="0" applyFont="1" applyBorder="1" applyAlignment="1">
      <alignment horizontal="left"/>
    </xf>
    <xf numFmtId="0" fontId="50" fillId="0" borderId="25" xfId="3" applyFont="1" applyBorder="1" applyAlignment="1">
      <alignment horizontal="center" vertical="center"/>
    </xf>
    <xf numFmtId="0" fontId="19" fillId="0" borderId="22" xfId="0" applyFont="1" applyBorder="1" applyAlignment="1">
      <alignment horizontal="center" vertical="center" wrapText="1"/>
    </xf>
    <xf numFmtId="0" fontId="55" fillId="4" borderId="22" xfId="0" applyFont="1" applyFill="1" applyBorder="1" applyAlignment="1">
      <alignment vertical="top" wrapText="1"/>
    </xf>
    <xf numFmtId="0" fontId="50" fillId="4" borderId="22" xfId="0" applyFont="1" applyFill="1" applyBorder="1" applyAlignment="1">
      <alignment vertical="top"/>
    </xf>
    <xf numFmtId="0" fontId="50" fillId="0" borderId="22" xfId="0" applyFont="1" applyBorder="1" applyAlignment="1">
      <alignment horizontal="center" vertical="center" wrapText="1"/>
    </xf>
    <xf numFmtId="0" fontId="50" fillId="0" borderId="22" xfId="0" applyFont="1" applyBorder="1" applyAlignment="1">
      <alignment horizontal="center" vertical="center"/>
    </xf>
    <xf numFmtId="0" fontId="19" fillId="0" borderId="22" xfId="0" applyFont="1" applyBorder="1" applyAlignment="1">
      <alignment horizontal="left" vertical="center" wrapText="1"/>
    </xf>
    <xf numFmtId="0" fontId="12" fillId="0" borderId="80" xfId="2" applyFont="1" applyBorder="1" applyAlignment="1">
      <alignment horizontal="center" vertical="center" wrapText="1"/>
    </xf>
    <xf numFmtId="0" fontId="12" fillId="0" borderId="81" xfId="2" applyFont="1" applyBorder="1" applyAlignment="1">
      <alignment horizontal="center" vertical="center" wrapText="1"/>
    </xf>
    <xf numFmtId="0" fontId="12" fillId="0" borderId="82" xfId="2" applyFont="1" applyBorder="1" applyAlignment="1">
      <alignment horizontal="center" vertical="center" wrapText="1"/>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19" fillId="0" borderId="6" xfId="3" applyFont="1" applyBorder="1" applyAlignment="1">
      <alignment horizontal="center" vertical="center"/>
    </xf>
    <xf numFmtId="0" fontId="31" fillId="5" borderId="2" xfId="3" applyFont="1" applyFill="1" applyBorder="1" applyAlignment="1">
      <alignment horizontal="center" vertical="center" wrapText="1"/>
    </xf>
    <xf numFmtId="0" fontId="31" fillId="5" borderId="17" xfId="3" applyFont="1" applyFill="1" applyBorder="1" applyAlignment="1">
      <alignment horizontal="center" vertical="center"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0" fontId="31" fillId="5" borderId="11" xfId="3" applyFont="1" applyFill="1" applyBorder="1" applyAlignment="1">
      <alignment horizontal="center" vertical="center" wrapText="1"/>
    </xf>
    <xf numFmtId="0" fontId="31" fillId="5" borderId="19" xfId="3" applyFont="1" applyFill="1" applyBorder="1" applyAlignment="1">
      <alignment horizontal="center" vertical="center" wrapText="1"/>
    </xf>
    <xf numFmtId="0" fontId="19" fillId="0" borderId="5" xfId="3" applyFont="1" applyBorder="1" applyAlignment="1">
      <alignment horizontal="center" vertical="center"/>
    </xf>
    <xf numFmtId="0" fontId="19" fillId="4" borderId="23" xfId="3" applyFont="1" applyFill="1" applyBorder="1" applyAlignment="1">
      <alignment horizontal="justify" vertical="top" wrapText="1"/>
    </xf>
    <xf numFmtId="0" fontId="19" fillId="4" borderId="25" xfId="3" applyFont="1" applyFill="1" applyBorder="1" applyAlignment="1">
      <alignment horizontal="justify" vertical="top" wrapText="1"/>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0" fontId="53" fillId="4" borderId="23" xfId="3" applyFont="1" applyFill="1" applyBorder="1" applyAlignment="1">
      <alignment horizontal="justify" vertical="top"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0" fontId="19" fillId="0" borderId="22" xfId="3" applyFont="1" applyBorder="1" applyAlignment="1">
      <alignment horizontal="center" vertical="center" wrapText="1"/>
    </xf>
    <xf numFmtId="0" fontId="19" fillId="0" borderId="22" xfId="0" applyFont="1" applyBorder="1" applyAlignment="1">
      <alignment horizontal="left" vertical="center"/>
    </xf>
    <xf numFmtId="0" fontId="19" fillId="0" borderId="22" xfId="0" applyFont="1" applyBorder="1" applyAlignment="1">
      <alignment horizontal="justify" vertical="top" wrapText="1"/>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7" xfId="3" applyFont="1" applyBorder="1" applyAlignment="1">
      <alignment horizontal="left" vertical="center"/>
    </xf>
    <xf numFmtId="0" fontId="13" fillId="0" borderId="5" xfId="3" applyFont="1" applyBorder="1" applyAlignment="1">
      <alignment horizontal="center" vertical="center" wrapText="1"/>
    </xf>
    <xf numFmtId="0" fontId="13" fillId="0" borderId="7" xfId="3" applyFont="1" applyBorder="1" applyAlignment="1">
      <alignment horizontal="center" vertical="center"/>
    </xf>
    <xf numFmtId="0" fontId="13" fillId="0" borderId="6" xfId="3" applyFont="1" applyBorder="1" applyAlignment="1">
      <alignment horizontal="left" vertical="center"/>
    </xf>
    <xf numFmtId="0" fontId="13" fillId="10" borderId="5" xfId="3" applyFont="1" applyFill="1" applyBorder="1" applyAlignment="1">
      <alignment horizontal="center" vertical="center" wrapText="1"/>
    </xf>
    <xf numFmtId="0" fontId="13" fillId="10" borderId="7" xfId="3" applyFont="1" applyFill="1" applyBorder="1" applyAlignment="1">
      <alignment horizontal="center" vertical="center"/>
    </xf>
    <xf numFmtId="0" fontId="13" fillId="0" borderId="6" xfId="3" applyFont="1" applyBorder="1" applyAlignment="1">
      <alignment horizontal="center" vertical="center" wrapText="1"/>
    </xf>
    <xf numFmtId="0" fontId="13" fillId="0" borderId="6" xfId="3" applyFont="1" applyBorder="1" applyAlignment="1">
      <alignment horizontal="center" vertical="center"/>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5" fontId="13" fillId="0" borderId="67" xfId="22" applyNumberFormat="1" applyFont="1" applyFill="1" applyBorder="1" applyAlignment="1">
      <alignment horizontal="center" vertical="center" wrapText="1"/>
    </xf>
    <xf numFmtId="175" fontId="13" fillId="0" borderId="34" xfId="22" applyNumberFormat="1" applyFont="1" applyFill="1" applyBorder="1" applyAlignment="1">
      <alignment horizontal="center" vertical="center" wrapText="1"/>
    </xf>
    <xf numFmtId="168" fontId="13" fillId="0" borderId="61" xfId="5" applyFont="1" applyBorder="1" applyAlignment="1">
      <alignment horizontal="center" vertical="center"/>
    </xf>
    <xf numFmtId="168" fontId="13" fillId="0" borderId="49" xfId="5" applyFont="1" applyBorder="1" applyAlignment="1">
      <alignment horizontal="center" vertical="center"/>
    </xf>
    <xf numFmtId="0" fontId="12" fillId="0" borderId="1" xfId="0" applyFont="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75" fontId="13" fillId="0" borderId="67" xfId="22" applyNumberFormat="1" applyFont="1" applyBorder="1" applyAlignment="1">
      <alignment horizontal="center" vertical="center" wrapText="1"/>
    </xf>
    <xf numFmtId="175" fontId="13" fillId="0" borderId="34" xfId="22" applyNumberFormat="1" applyFont="1" applyBorder="1" applyAlignment="1">
      <alignment horizontal="center" vertical="center" wrapText="1"/>
    </xf>
    <xf numFmtId="175" fontId="13" fillId="0" borderId="40" xfId="22" applyNumberFormat="1" applyFont="1" applyBorder="1" applyAlignment="1">
      <alignment horizontal="center" vertical="center" wrapText="1"/>
    </xf>
    <xf numFmtId="169" fontId="13" fillId="0" borderId="33" xfId="5" applyNumberFormat="1" applyFont="1" applyBorder="1" applyAlignment="1">
      <alignment horizontal="center" vertical="center" wrapText="1"/>
    </xf>
    <xf numFmtId="169" fontId="13" fillId="0" borderId="35" xfId="5" applyNumberFormat="1" applyFont="1" applyBorder="1" applyAlignment="1">
      <alignment horizontal="center" vertical="center" wrapText="1"/>
    </xf>
    <xf numFmtId="169" fontId="13" fillId="0" borderId="48" xfId="5" applyNumberFormat="1" applyFont="1" applyBorder="1" applyAlignment="1">
      <alignment horizontal="center" vertical="center" wrapText="1"/>
    </xf>
    <xf numFmtId="175" fontId="13" fillId="4" borderId="67" xfId="22" applyNumberFormat="1" applyFont="1" applyFill="1" applyBorder="1" applyAlignment="1">
      <alignment horizontal="center" vertical="center" wrapText="1"/>
    </xf>
    <xf numFmtId="175" fontId="13" fillId="4" borderId="34" xfId="22" applyNumberFormat="1" applyFont="1" applyFill="1" applyBorder="1" applyAlignment="1">
      <alignment horizontal="center" vertical="center" wrapText="1"/>
    </xf>
    <xf numFmtId="175" fontId="13" fillId="4" borderId="40" xfId="22" applyNumberFormat="1" applyFont="1" applyFill="1" applyBorder="1" applyAlignment="1">
      <alignment horizontal="center" vertical="center" wrapText="1"/>
    </xf>
    <xf numFmtId="168" fontId="13" fillId="4" borderId="61" xfId="5" applyFont="1" applyFill="1" applyBorder="1" applyAlignment="1">
      <alignment horizontal="center" vertical="center"/>
    </xf>
    <xf numFmtId="168" fontId="13" fillId="4" borderId="36" xfId="5" applyFont="1" applyFill="1" applyBorder="1" applyAlignment="1">
      <alignment horizontal="center" vertical="center"/>
    </xf>
    <xf numFmtId="168" fontId="13" fillId="4" borderId="49" xfId="5" applyFont="1" applyFill="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169" fontId="13" fillId="0" borderId="61" xfId="5" applyNumberFormat="1" applyFont="1" applyBorder="1" applyAlignment="1">
      <alignment horizontal="center" vertical="center" wrapText="1"/>
    </xf>
    <xf numFmtId="169" fontId="13" fillId="0" borderId="36" xfId="5" applyNumberFormat="1" applyFont="1" applyBorder="1" applyAlignment="1">
      <alignment horizontal="center" vertical="center" wrapText="1"/>
    </xf>
    <xf numFmtId="169" fontId="13" fillId="0" borderId="49" xfId="5"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169" fontId="13" fillId="4" borderId="33" xfId="5" applyNumberFormat="1" applyFont="1" applyFill="1" applyBorder="1" applyAlignment="1">
      <alignment horizontal="center" vertical="center" wrapText="1"/>
    </xf>
    <xf numFmtId="169" fontId="13" fillId="4" borderId="35" xfId="5" applyNumberFormat="1" applyFont="1" applyFill="1" applyBorder="1" applyAlignment="1">
      <alignment horizontal="center" vertical="center" wrapText="1"/>
    </xf>
    <xf numFmtId="169" fontId="13" fillId="4" borderId="48" xfId="5" applyNumberFormat="1" applyFont="1" applyFill="1" applyBorder="1" applyAlignment="1">
      <alignment horizontal="center" vertical="center" wrapText="1"/>
    </xf>
    <xf numFmtId="0" fontId="12" fillId="0" borderId="67" xfId="2" applyFont="1" applyBorder="1" applyAlignment="1">
      <alignment horizontal="center" vertical="center" wrapText="1"/>
    </xf>
    <xf numFmtId="0" fontId="12" fillId="0" borderId="34" xfId="2" applyFont="1" applyBorder="1" applyAlignment="1">
      <alignment horizontal="center" vertical="center" wrapText="1"/>
    </xf>
    <xf numFmtId="0" fontId="0" fillId="0" borderId="40" xfId="0"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69" fontId="13" fillId="0" borderId="61" xfId="5" applyNumberFormat="1" applyFont="1" applyBorder="1" applyAlignment="1">
      <alignment horizontal="center" vertical="center"/>
    </xf>
    <xf numFmtId="169" fontId="13" fillId="0" borderId="49"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169" fontId="13" fillId="0" borderId="67" xfId="5" applyNumberFormat="1" applyFont="1" applyBorder="1" applyAlignment="1">
      <alignment horizontal="center" vertical="center"/>
    </xf>
    <xf numFmtId="169" fontId="13" fillId="0" borderId="40" xfId="5" applyNumberFormat="1" applyFont="1" applyBorder="1" applyAlignment="1">
      <alignment horizontal="center" vertical="center"/>
    </xf>
    <xf numFmtId="175" fontId="13" fillId="0" borderId="40" xfId="22" applyNumberFormat="1" applyFont="1" applyFill="1" applyBorder="1" applyAlignment="1">
      <alignment horizontal="center" vertical="center" wrapText="1"/>
    </xf>
    <xf numFmtId="169" fontId="13" fillId="0" borderId="33" xfId="5" applyNumberFormat="1" applyFont="1" applyBorder="1" applyAlignment="1">
      <alignment horizontal="center" vertical="center"/>
    </xf>
    <xf numFmtId="169" fontId="13" fillId="0" borderId="48" xfId="5" applyNumberFormat="1" applyFont="1" applyBorder="1" applyAlignment="1">
      <alignment horizontal="center" vertical="center"/>
    </xf>
    <xf numFmtId="175" fontId="13" fillId="0" borderId="67" xfId="22" applyNumberFormat="1" applyFont="1" applyBorder="1" applyAlignment="1">
      <alignment horizontal="center" vertical="center"/>
    </xf>
    <xf numFmtId="175" fontId="13" fillId="0" borderId="40" xfId="22" applyNumberFormat="1" applyFont="1" applyBorder="1" applyAlignment="1">
      <alignment horizontal="center" vertical="center"/>
    </xf>
    <xf numFmtId="175" fontId="13" fillId="0" borderId="33" xfId="22" applyNumberFormat="1" applyFont="1" applyFill="1" applyBorder="1" applyAlignment="1">
      <alignment horizontal="center" vertical="center"/>
    </xf>
    <xf numFmtId="175" fontId="13" fillId="0" borderId="48" xfId="22" applyNumberFormat="1" applyFont="1" applyFill="1" applyBorder="1" applyAlignment="1">
      <alignment horizontal="center" vertical="center"/>
    </xf>
    <xf numFmtId="0" fontId="0" fillId="0" borderId="63" xfId="0" applyBorder="1" applyAlignment="1">
      <alignment horizontal="center" vertical="center" wrapText="1"/>
    </xf>
    <xf numFmtId="44" fontId="13" fillId="0" borderId="33" xfId="22" applyFont="1" applyFill="1" applyBorder="1" applyAlignment="1">
      <alignment horizontal="center" vertical="center"/>
    </xf>
    <xf numFmtId="44" fontId="13" fillId="0" borderId="48" xfId="22" applyFont="1" applyFill="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2"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31" fillId="5" borderId="2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42" fillId="5" borderId="59" xfId="19" applyFont="1" applyFill="1" applyBorder="1" applyAlignment="1">
      <alignment horizontal="center" vertic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3"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3" fillId="0" borderId="19" xfId="3" applyFont="1" applyFill="1" applyBorder="1" applyAlignment="1">
      <alignment horizontal="center" vertical="center" wrapText="1"/>
    </xf>
    <xf numFmtId="175" fontId="72" fillId="0" borderId="57" xfId="22" applyNumberFormat="1" applyFont="1" applyFill="1" applyBorder="1" applyAlignment="1">
      <alignment horizontal="center" vertical="center" wrapText="1"/>
    </xf>
    <xf numFmtId="178" fontId="74" fillId="0" borderId="12" xfId="3" applyNumberFormat="1" applyFont="1" applyFill="1" applyBorder="1" applyAlignment="1">
      <alignment horizontal="center"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xfId="23" builtinId="7"/>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ocumenttasks/documenttask1.xml><?xml version="1.0" encoding="utf-8"?>
<Tasks xmlns="http://schemas.microsoft.com/office/tasks/2019/documenttasks">
  <Task id="{61AB28F4-CA1B-47A0-8B28-10AE9FE107B7}">
    <Anchor>
      <Comment id="{4D4C8EBA-FEBA-4799-974E-25B68151AD7C}"/>
    </Anchor>
    <History>
      <Event time="2026-02-06T15:06:09.02" id="{9DB3E565-8180-4BE6-ABC0-D763D4E09BBD}">
        <Attribution userId="S::capache@sdmujer.gov.co::9c0cafb1-ea51-4d40-8189-01d54beb633a" userName="Cristian Camilo Apache Roa" userProvider="AD"/>
        <Anchor>
          <Comment id="{4D4C8EBA-FEBA-4799-974E-25B68151AD7C}"/>
        </Anchor>
        <Create/>
      </Event>
      <Event time="2026-02-06T15:06:09.02" id="{41CDE69B-6D9A-4FEB-B47F-89327F684A58}">
        <Attribution userId="S::capache@sdmujer.gov.co::9c0cafb1-ea51-4d40-8189-01d54beb633a" userName="Cristian Camilo Apache Roa" userProvider="AD"/>
        <Anchor>
          <Comment id="{4D4C8EBA-FEBA-4799-974E-25B68151AD7C}"/>
        </Anchor>
        <Assign userId="S::carodriguez@sdmujer.gov.co::2fa68798-28de-4594-abb0-2c1e0770843a" userName="Catalina Rodríguez Rodríguez" userProvider="AD"/>
      </Event>
      <Event time="2026-02-06T15:06:09.02" id="{5DA506B8-41E5-4A6B-A804-B3EA42E577BD}">
        <Attribution userId="S::capache@sdmujer.gov.co::9c0cafb1-ea51-4d40-8189-01d54beb633a" userName="Cristian Camilo Apache Roa" userProvider="AD"/>
        <Anchor>
          <Comment id="{4D4C8EBA-FEBA-4799-974E-25B68151AD7C}"/>
        </Anchor>
        <SetTitle title="@Catalina Rodríguez Rodríguez @Claudia Marcela Díaz Pérez por favor diligenciar el reporte del mes de enero. Gracia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Lenovo/Downloads/8190%20-%20Reporte%20Plan%20de%20Accion_2025_marzo%20RevNGB%20RJDM%20(1).xlsx" TargetMode="External"/><Relationship Id="rId2" Type="http://schemas.openxmlformats.org/officeDocument/2006/relationships/externalLinkPath" Target="https://secretariadistritald-my.sharepoint.com/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Lenovo/Downloads/8190-Reporte%20Plan%20de%20Acci&#243;n%20julio%202025%20DGC%20Aleja.xlsx" TargetMode="External"/><Relationship Id="rId2" Type="http://schemas.openxmlformats.org/officeDocument/2006/relationships/externalLinkPath" Target="https://secretariadistritald-my.sharepoint.com/C:/Users/Lenovo/Downloads/8190-Reporte%20Plan%20de%20Acci&#243;n%20julio%202025%20DGC%20Aleja.xlsx" TargetMode="External"/><Relationship Id="rId1" Type="http://schemas.openxmlformats.org/officeDocument/2006/relationships/externalLinkPath" Target="/Users/Lenovo/Downloads/8190-Reporte%20Plan%20de%20Acci&#243;n%20julio%202025%20DGC%20Ale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row>
      </sheetData>
      <sheetData sheetId="1"/>
      <sheetData sheetId="2">
        <row r="24">
          <cell r="B24">
            <v>291874000</v>
          </cell>
        </row>
      </sheetData>
      <sheetData sheetId="3"/>
      <sheetData sheetId="4">
        <row r="26">
          <cell r="B26">
            <v>59208000</v>
          </cell>
        </row>
        <row r="27">
          <cell r="B27">
            <v>0</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vo"/>
      <sheetName val="ACTIVIDAD_1"/>
      <sheetName val="ACTIVIDAD_2"/>
      <sheetName val="ACTIVIDAD_3"/>
      <sheetName val="META_PDD"/>
      <sheetName val="PRODUCTO_MGA"/>
      <sheetName val="PMR"/>
      <sheetName val="TERRITORIALIZACIÓN"/>
      <sheetName val="CONTROL DE CAMBIOS"/>
    </sheetNames>
    <sheetDataSet>
      <sheetData sheetId="0"/>
      <sheetData sheetId="1">
        <row r="25">
          <cell r="H25">
            <v>0</v>
          </cell>
        </row>
      </sheetData>
      <sheetData sheetId="2">
        <row r="25">
          <cell r="H25">
            <v>0</v>
          </cell>
        </row>
      </sheetData>
      <sheetData sheetId="3">
        <row r="25">
          <cell r="H25">
            <v>0</v>
          </cell>
        </row>
      </sheetData>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Claudia Marcela Díaz Pérez" id="{32836CFC-0347-45D2-B591-63849B743C29}" userId="cdiaz@sdmujer.gov.co" providerId="PeoplePicker"/>
  <person displayName="Catalina Rodríguez Rodríguez" id="{AAE6B35B-8904-44AA-B88C-5AAD14316181}" userId="carodriguez@sdmujer.gov.co" providerId="PeoplePicker"/>
  <person displayName="Cristian Camilo Apache Roa" id="{51C0AD8F-D4EF-4319-A0A7-C4A928FC1B2B}" userId="S::capache@sdmujer.gov.co::9c0cafb1-ea51-4d40-8189-01d54beb633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8" dT="2026-02-06T15:06:09.97" personId="{51C0AD8F-D4EF-4319-A0A7-C4A928FC1B2B}" id="{4D4C8EBA-FEBA-4799-974E-25B68151AD7C}">
    <text>@Catalina Rodríguez Rodríguez @Claudia Marcela Díaz Pérez  por favor diligenciar el reporte del mes de enero. Gracias.</text>
    <mentions>
      <mention mentionpersonId="{AAE6B35B-8904-44AA-B88C-5AAD14316181}" mentionId="{248EA79A-EF2F-4743-B9D6-E94106A981CB}" startIndex="0" length="29"/>
      <mention mentionpersonId="{32836CFC-0347-45D2-B591-63849B743C29}" mentionId="{0BA2A17D-242F-454B-93D1-9EF6008BEC93}" startIndex="30" length="27"/>
    </mentions>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secretariadistritald.sharepoint.com/:f:/s/ContratacinSPI-2022/IgBgoi7zHZ2IQqJkFThXMOh0AROMpM1zvxIKNsLqM2cjzeg?e=bxYYpu" TargetMode="External"/><Relationship Id="rId7" Type="http://schemas.openxmlformats.org/officeDocument/2006/relationships/comments" Target="../comments1.xml"/><Relationship Id="rId2" Type="http://schemas.openxmlformats.org/officeDocument/2006/relationships/hyperlink" Target="https://secretariadistritald.sharepoint.com/:f:/s/ContratacinSPI-2022/IgCtUAc7z0gAQpH2l_ZXYI65AbCjlnTn-zZFWrjU33ZSu5s?e=AcHfel" TargetMode="External"/><Relationship Id="rId1" Type="http://schemas.openxmlformats.org/officeDocument/2006/relationships/hyperlink" Target="https://secretariadistritald.sharepoint.com/:f:/s/ContratacinSPI-2022/IgAZ0o5Ia62fQa24JZdKXAuFAcECPY8w3nbxMTYCODp0QTY?e=Lov5Et"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ecretariadistritald.sharepoint.com/:f:/s/ContratacinSPI-2022/IgD0xsYHxfBRQrdWEWaLL102AQ0-GGuyrOapFAdHjfE10nw?e=YMuFV4"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secretariadistritald.sharepoint.com/:f:/s/ContratacinSPI-2022/IgBp0FlBLPQZQIHp-jP9ATMdAUJ-y2Sp1LnwdWPtwa8tAhg?e=7fxBaj" TargetMode="External"/><Relationship Id="rId7" Type="http://schemas.openxmlformats.org/officeDocument/2006/relationships/vmlDrawing" Target="../drawings/vmlDrawing4.vml"/><Relationship Id="rId2" Type="http://schemas.openxmlformats.org/officeDocument/2006/relationships/hyperlink" Target="https://secretariadistritald.sharepoint.com/:f:/s/ContratacinSPI-2022/IgDAz5ehn3GkTZnahLEX-s24AeSw7H__DvVGchnb_hYfj3E?e=fYV4C8" TargetMode="External"/><Relationship Id="rId1" Type="http://schemas.openxmlformats.org/officeDocument/2006/relationships/hyperlink" Target="https://secretariadistritald.sharepoint.com/:f:/s/ContratacinSPI-2022/IgDznkhJFqCTT6CFYXg7Te9XATZZWWiTFDfOLzvLHb7Tz2A?e=ggHdt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10" Type="http://schemas.microsoft.com/office/2019/04/relationships/documenttask" Target="../documenttasks/documenttask1.xml"/><Relationship Id="rId4" Type="http://schemas.openxmlformats.org/officeDocument/2006/relationships/hyperlink" Target="https://secretariadistritald.sharepoint.com/:f:/s/ContratacinSPI-2022/IgADZoO6bTqIQ4I9xPPDAjzfASoGe8snbi1viCbokldgi34?e=M4NxSD" TargetMode="External"/><Relationship Id="rId9"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42578125" defaultRowHeight="14.25" x14ac:dyDescent="0.25"/>
  <cols>
    <col min="1" max="1" width="53" style="195" customWidth="1"/>
    <col min="2" max="2" width="78.42578125" style="195" customWidth="1"/>
    <col min="3" max="3" width="36.42578125" style="195" customWidth="1"/>
    <col min="4" max="4" width="31.140625" style="195" customWidth="1"/>
    <col min="5" max="5" width="70.28515625" style="195" customWidth="1"/>
    <col min="6" max="6" width="17.42578125" style="195" customWidth="1"/>
    <col min="7" max="8" width="21.7109375" style="195" customWidth="1"/>
    <col min="9" max="9" width="19.42578125" style="195" customWidth="1"/>
    <col min="10" max="10" width="42" style="195" customWidth="1"/>
    <col min="11" max="256" width="10.42578125" style="195"/>
    <col min="257" max="257" width="72" style="195" bestFit="1" customWidth="1"/>
    <col min="258" max="258" width="78.42578125" style="195" customWidth="1"/>
    <col min="259" max="259" width="10.42578125" style="195"/>
    <col min="260" max="260" width="31.140625" style="195" customWidth="1"/>
    <col min="261" max="261" width="70.28515625" style="195" customWidth="1"/>
    <col min="262" max="262" width="17.42578125" style="195" customWidth="1"/>
    <col min="263" max="264" width="21.7109375" style="195" customWidth="1"/>
    <col min="265" max="265" width="19.42578125" style="195" customWidth="1"/>
    <col min="266" max="266" width="42" style="195" customWidth="1"/>
    <col min="267" max="512" width="10.42578125" style="195"/>
    <col min="513" max="513" width="72" style="195" bestFit="1" customWidth="1"/>
    <col min="514" max="514" width="78.42578125" style="195" customWidth="1"/>
    <col min="515" max="515" width="10.42578125" style="195"/>
    <col min="516" max="516" width="31.140625" style="195" customWidth="1"/>
    <col min="517" max="517" width="70.28515625" style="195" customWidth="1"/>
    <col min="518" max="518" width="17.42578125" style="195" customWidth="1"/>
    <col min="519" max="520" width="21.7109375" style="195" customWidth="1"/>
    <col min="521" max="521" width="19.42578125" style="195" customWidth="1"/>
    <col min="522" max="522" width="42" style="195" customWidth="1"/>
    <col min="523" max="768" width="10.42578125" style="195"/>
    <col min="769" max="769" width="72" style="195" bestFit="1" customWidth="1"/>
    <col min="770" max="770" width="78.42578125" style="195" customWidth="1"/>
    <col min="771" max="771" width="10.42578125" style="195"/>
    <col min="772" max="772" width="31.140625" style="195" customWidth="1"/>
    <col min="773" max="773" width="70.28515625" style="195" customWidth="1"/>
    <col min="774" max="774" width="17.42578125" style="195" customWidth="1"/>
    <col min="775" max="776" width="21.7109375" style="195" customWidth="1"/>
    <col min="777" max="777" width="19.42578125" style="195" customWidth="1"/>
    <col min="778" max="778" width="42" style="195" customWidth="1"/>
    <col min="779" max="1024" width="10.42578125" style="195"/>
    <col min="1025" max="1025" width="72" style="195" bestFit="1" customWidth="1"/>
    <col min="1026" max="1026" width="78.42578125" style="195" customWidth="1"/>
    <col min="1027" max="1027" width="10.42578125" style="195"/>
    <col min="1028" max="1028" width="31.140625" style="195" customWidth="1"/>
    <col min="1029" max="1029" width="70.28515625" style="195" customWidth="1"/>
    <col min="1030" max="1030" width="17.42578125" style="195" customWidth="1"/>
    <col min="1031" max="1032" width="21.7109375" style="195" customWidth="1"/>
    <col min="1033" max="1033" width="19.42578125" style="195" customWidth="1"/>
    <col min="1034" max="1034" width="42" style="195" customWidth="1"/>
    <col min="1035" max="1280" width="10.42578125" style="195"/>
    <col min="1281" max="1281" width="72" style="195" bestFit="1" customWidth="1"/>
    <col min="1282" max="1282" width="78.42578125" style="195" customWidth="1"/>
    <col min="1283" max="1283" width="10.42578125" style="195"/>
    <col min="1284" max="1284" width="31.140625" style="195" customWidth="1"/>
    <col min="1285" max="1285" width="70.28515625" style="195" customWidth="1"/>
    <col min="1286" max="1286" width="17.42578125" style="195" customWidth="1"/>
    <col min="1287" max="1288" width="21.7109375" style="195" customWidth="1"/>
    <col min="1289" max="1289" width="19.42578125" style="195" customWidth="1"/>
    <col min="1290" max="1290" width="42" style="195" customWidth="1"/>
    <col min="1291" max="1536" width="10.42578125" style="195"/>
    <col min="1537" max="1537" width="72" style="195" bestFit="1" customWidth="1"/>
    <col min="1538" max="1538" width="78.42578125" style="195" customWidth="1"/>
    <col min="1539" max="1539" width="10.42578125" style="195"/>
    <col min="1540" max="1540" width="31.140625" style="195" customWidth="1"/>
    <col min="1541" max="1541" width="70.28515625" style="195" customWidth="1"/>
    <col min="1542" max="1542" width="17.42578125" style="195" customWidth="1"/>
    <col min="1543" max="1544" width="21.7109375" style="195" customWidth="1"/>
    <col min="1545" max="1545" width="19.42578125" style="195" customWidth="1"/>
    <col min="1546" max="1546" width="42" style="195" customWidth="1"/>
    <col min="1547" max="1792" width="10.42578125" style="195"/>
    <col min="1793" max="1793" width="72" style="195" bestFit="1" customWidth="1"/>
    <col min="1794" max="1794" width="78.42578125" style="195" customWidth="1"/>
    <col min="1795" max="1795" width="10.42578125" style="195"/>
    <col min="1796" max="1796" width="31.140625" style="195" customWidth="1"/>
    <col min="1797" max="1797" width="70.28515625" style="195" customWidth="1"/>
    <col min="1798" max="1798" width="17.42578125" style="195" customWidth="1"/>
    <col min="1799" max="1800" width="21.7109375" style="195" customWidth="1"/>
    <col min="1801" max="1801" width="19.42578125" style="195" customWidth="1"/>
    <col min="1802" max="1802" width="42" style="195" customWidth="1"/>
    <col min="1803" max="2048" width="10.42578125" style="195"/>
    <col min="2049" max="2049" width="72" style="195" bestFit="1" customWidth="1"/>
    <col min="2050" max="2050" width="78.42578125" style="195" customWidth="1"/>
    <col min="2051" max="2051" width="10.42578125" style="195"/>
    <col min="2052" max="2052" width="31.140625" style="195" customWidth="1"/>
    <col min="2053" max="2053" width="70.28515625" style="195" customWidth="1"/>
    <col min="2054" max="2054" width="17.42578125" style="195" customWidth="1"/>
    <col min="2055" max="2056" width="21.7109375" style="195" customWidth="1"/>
    <col min="2057" max="2057" width="19.42578125" style="195" customWidth="1"/>
    <col min="2058" max="2058" width="42" style="195" customWidth="1"/>
    <col min="2059" max="2304" width="10.42578125" style="195"/>
    <col min="2305" max="2305" width="72" style="195" bestFit="1" customWidth="1"/>
    <col min="2306" max="2306" width="78.42578125" style="195" customWidth="1"/>
    <col min="2307" max="2307" width="10.42578125" style="195"/>
    <col min="2308" max="2308" width="31.140625" style="195" customWidth="1"/>
    <col min="2309" max="2309" width="70.28515625" style="195" customWidth="1"/>
    <col min="2310" max="2310" width="17.42578125" style="195" customWidth="1"/>
    <col min="2311" max="2312" width="21.7109375" style="195" customWidth="1"/>
    <col min="2313" max="2313" width="19.42578125" style="195" customWidth="1"/>
    <col min="2314" max="2314" width="42" style="195" customWidth="1"/>
    <col min="2315" max="2560" width="10.42578125" style="195"/>
    <col min="2561" max="2561" width="72" style="195" bestFit="1" customWidth="1"/>
    <col min="2562" max="2562" width="78.42578125" style="195" customWidth="1"/>
    <col min="2563" max="2563" width="10.42578125" style="195"/>
    <col min="2564" max="2564" width="31.140625" style="195" customWidth="1"/>
    <col min="2565" max="2565" width="70.28515625" style="195" customWidth="1"/>
    <col min="2566" max="2566" width="17.42578125" style="195" customWidth="1"/>
    <col min="2567" max="2568" width="21.7109375" style="195" customWidth="1"/>
    <col min="2569" max="2569" width="19.42578125" style="195" customWidth="1"/>
    <col min="2570" max="2570" width="42" style="195" customWidth="1"/>
    <col min="2571" max="2816" width="10.42578125" style="195"/>
    <col min="2817" max="2817" width="72" style="195" bestFit="1" customWidth="1"/>
    <col min="2818" max="2818" width="78.42578125" style="195" customWidth="1"/>
    <col min="2819" max="2819" width="10.42578125" style="195"/>
    <col min="2820" max="2820" width="31.140625" style="195" customWidth="1"/>
    <col min="2821" max="2821" width="70.28515625" style="195" customWidth="1"/>
    <col min="2822" max="2822" width="17.42578125" style="195" customWidth="1"/>
    <col min="2823" max="2824" width="21.7109375" style="195" customWidth="1"/>
    <col min="2825" max="2825" width="19.42578125" style="195" customWidth="1"/>
    <col min="2826" max="2826" width="42" style="195" customWidth="1"/>
    <col min="2827" max="3072" width="10.42578125" style="195"/>
    <col min="3073" max="3073" width="72" style="195" bestFit="1" customWidth="1"/>
    <col min="3074" max="3074" width="78.42578125" style="195" customWidth="1"/>
    <col min="3075" max="3075" width="10.42578125" style="195"/>
    <col min="3076" max="3076" width="31.140625" style="195" customWidth="1"/>
    <col min="3077" max="3077" width="70.28515625" style="195" customWidth="1"/>
    <col min="3078" max="3078" width="17.42578125" style="195" customWidth="1"/>
    <col min="3079" max="3080" width="21.7109375" style="195" customWidth="1"/>
    <col min="3081" max="3081" width="19.42578125" style="195" customWidth="1"/>
    <col min="3082" max="3082" width="42" style="195" customWidth="1"/>
    <col min="3083" max="3328" width="10.42578125" style="195"/>
    <col min="3329" max="3329" width="72" style="195" bestFit="1" customWidth="1"/>
    <col min="3330" max="3330" width="78.42578125" style="195" customWidth="1"/>
    <col min="3331" max="3331" width="10.42578125" style="195"/>
    <col min="3332" max="3332" width="31.140625" style="195" customWidth="1"/>
    <col min="3333" max="3333" width="70.28515625" style="195" customWidth="1"/>
    <col min="3334" max="3334" width="17.42578125" style="195" customWidth="1"/>
    <col min="3335" max="3336" width="21.7109375" style="195" customWidth="1"/>
    <col min="3337" max="3337" width="19.42578125" style="195" customWidth="1"/>
    <col min="3338" max="3338" width="42" style="195" customWidth="1"/>
    <col min="3339" max="3584" width="10.42578125" style="195"/>
    <col min="3585" max="3585" width="72" style="195" bestFit="1" customWidth="1"/>
    <col min="3586" max="3586" width="78.42578125" style="195" customWidth="1"/>
    <col min="3587" max="3587" width="10.42578125" style="195"/>
    <col min="3588" max="3588" width="31.140625" style="195" customWidth="1"/>
    <col min="3589" max="3589" width="70.28515625" style="195" customWidth="1"/>
    <col min="3590" max="3590" width="17.42578125" style="195" customWidth="1"/>
    <col min="3591" max="3592" width="21.7109375" style="195" customWidth="1"/>
    <col min="3593" max="3593" width="19.42578125" style="195" customWidth="1"/>
    <col min="3594" max="3594" width="42" style="195" customWidth="1"/>
    <col min="3595" max="3840" width="10.42578125" style="195"/>
    <col min="3841" max="3841" width="72" style="195" bestFit="1" customWidth="1"/>
    <col min="3842" max="3842" width="78.42578125" style="195" customWidth="1"/>
    <col min="3843" max="3843" width="10.42578125" style="195"/>
    <col min="3844" max="3844" width="31.140625" style="195" customWidth="1"/>
    <col min="3845" max="3845" width="70.28515625" style="195" customWidth="1"/>
    <col min="3846" max="3846" width="17.42578125" style="195" customWidth="1"/>
    <col min="3847" max="3848" width="21.7109375" style="195" customWidth="1"/>
    <col min="3849" max="3849" width="19.42578125" style="195" customWidth="1"/>
    <col min="3850" max="3850" width="42" style="195" customWidth="1"/>
    <col min="3851" max="4096" width="10.42578125" style="195"/>
    <col min="4097" max="4097" width="72" style="195" bestFit="1" customWidth="1"/>
    <col min="4098" max="4098" width="78.42578125" style="195" customWidth="1"/>
    <col min="4099" max="4099" width="10.42578125" style="195"/>
    <col min="4100" max="4100" width="31.140625" style="195" customWidth="1"/>
    <col min="4101" max="4101" width="70.28515625" style="195" customWidth="1"/>
    <col min="4102" max="4102" width="17.42578125" style="195" customWidth="1"/>
    <col min="4103" max="4104" width="21.7109375" style="195" customWidth="1"/>
    <col min="4105" max="4105" width="19.42578125" style="195" customWidth="1"/>
    <col min="4106" max="4106" width="42" style="195" customWidth="1"/>
    <col min="4107" max="4352" width="10.42578125" style="195"/>
    <col min="4353" max="4353" width="72" style="195" bestFit="1" customWidth="1"/>
    <col min="4354" max="4354" width="78.42578125" style="195" customWidth="1"/>
    <col min="4355" max="4355" width="10.42578125" style="195"/>
    <col min="4356" max="4356" width="31.140625" style="195" customWidth="1"/>
    <col min="4357" max="4357" width="70.28515625" style="195" customWidth="1"/>
    <col min="4358" max="4358" width="17.42578125" style="195" customWidth="1"/>
    <col min="4359" max="4360" width="21.7109375" style="195" customWidth="1"/>
    <col min="4361" max="4361" width="19.42578125" style="195" customWidth="1"/>
    <col min="4362" max="4362" width="42" style="195" customWidth="1"/>
    <col min="4363" max="4608" width="10.42578125" style="195"/>
    <col min="4609" max="4609" width="72" style="195" bestFit="1" customWidth="1"/>
    <col min="4610" max="4610" width="78.42578125" style="195" customWidth="1"/>
    <col min="4611" max="4611" width="10.42578125" style="195"/>
    <col min="4612" max="4612" width="31.140625" style="195" customWidth="1"/>
    <col min="4613" max="4613" width="70.28515625" style="195" customWidth="1"/>
    <col min="4614" max="4614" width="17.42578125" style="195" customWidth="1"/>
    <col min="4615" max="4616" width="21.7109375" style="195" customWidth="1"/>
    <col min="4617" max="4617" width="19.42578125" style="195" customWidth="1"/>
    <col min="4618" max="4618" width="42" style="195" customWidth="1"/>
    <col min="4619" max="4864" width="10.42578125" style="195"/>
    <col min="4865" max="4865" width="72" style="195" bestFit="1" customWidth="1"/>
    <col min="4866" max="4866" width="78.42578125" style="195" customWidth="1"/>
    <col min="4867" max="4867" width="10.42578125" style="195"/>
    <col min="4868" max="4868" width="31.140625" style="195" customWidth="1"/>
    <col min="4869" max="4869" width="70.28515625" style="195" customWidth="1"/>
    <col min="4870" max="4870" width="17.42578125" style="195" customWidth="1"/>
    <col min="4871" max="4872" width="21.7109375" style="195" customWidth="1"/>
    <col min="4873" max="4873" width="19.42578125" style="195" customWidth="1"/>
    <col min="4874" max="4874" width="42" style="195" customWidth="1"/>
    <col min="4875" max="5120" width="10.42578125" style="195"/>
    <col min="5121" max="5121" width="72" style="195" bestFit="1" customWidth="1"/>
    <col min="5122" max="5122" width="78.42578125" style="195" customWidth="1"/>
    <col min="5123" max="5123" width="10.42578125" style="195"/>
    <col min="5124" max="5124" width="31.140625" style="195" customWidth="1"/>
    <col min="5125" max="5125" width="70.28515625" style="195" customWidth="1"/>
    <col min="5126" max="5126" width="17.42578125" style="195" customWidth="1"/>
    <col min="5127" max="5128" width="21.7109375" style="195" customWidth="1"/>
    <col min="5129" max="5129" width="19.42578125" style="195" customWidth="1"/>
    <col min="5130" max="5130" width="42" style="195" customWidth="1"/>
    <col min="5131" max="5376" width="10.42578125" style="195"/>
    <col min="5377" max="5377" width="72" style="195" bestFit="1" customWidth="1"/>
    <col min="5378" max="5378" width="78.42578125" style="195" customWidth="1"/>
    <col min="5379" max="5379" width="10.42578125" style="195"/>
    <col min="5380" max="5380" width="31.140625" style="195" customWidth="1"/>
    <col min="5381" max="5381" width="70.28515625" style="195" customWidth="1"/>
    <col min="5382" max="5382" width="17.42578125" style="195" customWidth="1"/>
    <col min="5383" max="5384" width="21.7109375" style="195" customWidth="1"/>
    <col min="5385" max="5385" width="19.42578125" style="195" customWidth="1"/>
    <col min="5386" max="5386" width="42" style="195" customWidth="1"/>
    <col min="5387" max="5632" width="10.42578125" style="195"/>
    <col min="5633" max="5633" width="72" style="195" bestFit="1" customWidth="1"/>
    <col min="5634" max="5634" width="78.42578125" style="195" customWidth="1"/>
    <col min="5635" max="5635" width="10.42578125" style="195"/>
    <col min="5636" max="5636" width="31.140625" style="195" customWidth="1"/>
    <col min="5637" max="5637" width="70.28515625" style="195" customWidth="1"/>
    <col min="5638" max="5638" width="17.42578125" style="195" customWidth="1"/>
    <col min="5639" max="5640" width="21.7109375" style="195" customWidth="1"/>
    <col min="5641" max="5641" width="19.42578125" style="195" customWidth="1"/>
    <col min="5642" max="5642" width="42" style="195" customWidth="1"/>
    <col min="5643" max="5888" width="10.42578125" style="195"/>
    <col min="5889" max="5889" width="72" style="195" bestFit="1" customWidth="1"/>
    <col min="5890" max="5890" width="78.42578125" style="195" customWidth="1"/>
    <col min="5891" max="5891" width="10.42578125" style="195"/>
    <col min="5892" max="5892" width="31.140625" style="195" customWidth="1"/>
    <col min="5893" max="5893" width="70.28515625" style="195" customWidth="1"/>
    <col min="5894" max="5894" width="17.42578125" style="195" customWidth="1"/>
    <col min="5895" max="5896" width="21.7109375" style="195" customWidth="1"/>
    <col min="5897" max="5897" width="19.42578125" style="195" customWidth="1"/>
    <col min="5898" max="5898" width="42" style="195" customWidth="1"/>
    <col min="5899" max="6144" width="10.42578125" style="195"/>
    <col min="6145" max="6145" width="72" style="195" bestFit="1" customWidth="1"/>
    <col min="6146" max="6146" width="78.42578125" style="195" customWidth="1"/>
    <col min="6147" max="6147" width="10.42578125" style="195"/>
    <col min="6148" max="6148" width="31.140625" style="195" customWidth="1"/>
    <col min="6149" max="6149" width="70.28515625" style="195" customWidth="1"/>
    <col min="6150" max="6150" width="17.42578125" style="195" customWidth="1"/>
    <col min="6151" max="6152" width="21.7109375" style="195" customWidth="1"/>
    <col min="6153" max="6153" width="19.42578125" style="195" customWidth="1"/>
    <col min="6154" max="6154" width="42" style="195" customWidth="1"/>
    <col min="6155" max="6400" width="10.42578125" style="195"/>
    <col min="6401" max="6401" width="72" style="195" bestFit="1" customWidth="1"/>
    <col min="6402" max="6402" width="78.42578125" style="195" customWidth="1"/>
    <col min="6403" max="6403" width="10.42578125" style="195"/>
    <col min="6404" max="6404" width="31.140625" style="195" customWidth="1"/>
    <col min="6405" max="6405" width="70.28515625" style="195" customWidth="1"/>
    <col min="6406" max="6406" width="17.42578125" style="195" customWidth="1"/>
    <col min="6407" max="6408" width="21.7109375" style="195" customWidth="1"/>
    <col min="6409" max="6409" width="19.42578125" style="195" customWidth="1"/>
    <col min="6410" max="6410" width="42" style="195" customWidth="1"/>
    <col min="6411" max="6656" width="10.42578125" style="195"/>
    <col min="6657" max="6657" width="72" style="195" bestFit="1" customWidth="1"/>
    <col min="6658" max="6658" width="78.42578125" style="195" customWidth="1"/>
    <col min="6659" max="6659" width="10.42578125" style="195"/>
    <col min="6660" max="6660" width="31.140625" style="195" customWidth="1"/>
    <col min="6661" max="6661" width="70.28515625" style="195" customWidth="1"/>
    <col min="6662" max="6662" width="17.42578125" style="195" customWidth="1"/>
    <col min="6663" max="6664" width="21.7109375" style="195" customWidth="1"/>
    <col min="6665" max="6665" width="19.42578125" style="195" customWidth="1"/>
    <col min="6666" max="6666" width="42" style="195" customWidth="1"/>
    <col min="6667" max="6912" width="10.42578125" style="195"/>
    <col min="6913" max="6913" width="72" style="195" bestFit="1" customWidth="1"/>
    <col min="6914" max="6914" width="78.42578125" style="195" customWidth="1"/>
    <col min="6915" max="6915" width="10.42578125" style="195"/>
    <col min="6916" max="6916" width="31.140625" style="195" customWidth="1"/>
    <col min="6917" max="6917" width="70.28515625" style="195" customWidth="1"/>
    <col min="6918" max="6918" width="17.42578125" style="195" customWidth="1"/>
    <col min="6919" max="6920" width="21.7109375" style="195" customWidth="1"/>
    <col min="6921" max="6921" width="19.42578125" style="195" customWidth="1"/>
    <col min="6922" max="6922" width="42" style="195" customWidth="1"/>
    <col min="6923" max="7168" width="10.42578125" style="195"/>
    <col min="7169" max="7169" width="72" style="195" bestFit="1" customWidth="1"/>
    <col min="7170" max="7170" width="78.42578125" style="195" customWidth="1"/>
    <col min="7171" max="7171" width="10.42578125" style="195"/>
    <col min="7172" max="7172" width="31.140625" style="195" customWidth="1"/>
    <col min="7173" max="7173" width="70.28515625" style="195" customWidth="1"/>
    <col min="7174" max="7174" width="17.42578125" style="195" customWidth="1"/>
    <col min="7175" max="7176" width="21.7109375" style="195" customWidth="1"/>
    <col min="7177" max="7177" width="19.42578125" style="195" customWidth="1"/>
    <col min="7178" max="7178" width="42" style="195" customWidth="1"/>
    <col min="7179" max="7424" width="10.42578125" style="195"/>
    <col min="7425" max="7425" width="72" style="195" bestFit="1" customWidth="1"/>
    <col min="7426" max="7426" width="78.42578125" style="195" customWidth="1"/>
    <col min="7427" max="7427" width="10.42578125" style="195"/>
    <col min="7428" max="7428" width="31.140625" style="195" customWidth="1"/>
    <col min="7429" max="7429" width="70.28515625" style="195" customWidth="1"/>
    <col min="7430" max="7430" width="17.42578125" style="195" customWidth="1"/>
    <col min="7431" max="7432" width="21.7109375" style="195" customWidth="1"/>
    <col min="7433" max="7433" width="19.42578125" style="195" customWidth="1"/>
    <col min="7434" max="7434" width="42" style="195" customWidth="1"/>
    <col min="7435" max="7680" width="10.42578125" style="195"/>
    <col min="7681" max="7681" width="72" style="195" bestFit="1" customWidth="1"/>
    <col min="7682" max="7682" width="78.42578125" style="195" customWidth="1"/>
    <col min="7683" max="7683" width="10.42578125" style="195"/>
    <col min="7684" max="7684" width="31.140625" style="195" customWidth="1"/>
    <col min="7685" max="7685" width="70.28515625" style="195" customWidth="1"/>
    <col min="7686" max="7686" width="17.42578125" style="195" customWidth="1"/>
    <col min="7687" max="7688" width="21.7109375" style="195" customWidth="1"/>
    <col min="7689" max="7689" width="19.42578125" style="195" customWidth="1"/>
    <col min="7690" max="7690" width="42" style="195" customWidth="1"/>
    <col min="7691" max="7936" width="10.42578125" style="195"/>
    <col min="7937" max="7937" width="72" style="195" bestFit="1" customWidth="1"/>
    <col min="7938" max="7938" width="78.42578125" style="195" customWidth="1"/>
    <col min="7939" max="7939" width="10.42578125" style="195"/>
    <col min="7940" max="7940" width="31.140625" style="195" customWidth="1"/>
    <col min="7941" max="7941" width="70.28515625" style="195" customWidth="1"/>
    <col min="7942" max="7942" width="17.42578125" style="195" customWidth="1"/>
    <col min="7943" max="7944" width="21.7109375" style="195" customWidth="1"/>
    <col min="7945" max="7945" width="19.42578125" style="195" customWidth="1"/>
    <col min="7946" max="7946" width="42" style="195" customWidth="1"/>
    <col min="7947" max="8192" width="10.42578125" style="195"/>
    <col min="8193" max="8193" width="72" style="195" bestFit="1" customWidth="1"/>
    <col min="8194" max="8194" width="78.42578125" style="195" customWidth="1"/>
    <col min="8195" max="8195" width="10.42578125" style="195"/>
    <col min="8196" max="8196" width="31.140625" style="195" customWidth="1"/>
    <col min="8197" max="8197" width="70.28515625" style="195" customWidth="1"/>
    <col min="8198" max="8198" width="17.42578125" style="195" customWidth="1"/>
    <col min="8199" max="8200" width="21.7109375" style="195" customWidth="1"/>
    <col min="8201" max="8201" width="19.42578125" style="195" customWidth="1"/>
    <col min="8202" max="8202" width="42" style="195" customWidth="1"/>
    <col min="8203" max="8448" width="10.42578125" style="195"/>
    <col min="8449" max="8449" width="72" style="195" bestFit="1" customWidth="1"/>
    <col min="8450" max="8450" width="78.42578125" style="195" customWidth="1"/>
    <col min="8451" max="8451" width="10.42578125" style="195"/>
    <col min="8452" max="8452" width="31.140625" style="195" customWidth="1"/>
    <col min="8453" max="8453" width="70.28515625" style="195" customWidth="1"/>
    <col min="8454" max="8454" width="17.42578125" style="195" customWidth="1"/>
    <col min="8455" max="8456" width="21.7109375" style="195" customWidth="1"/>
    <col min="8457" max="8457" width="19.42578125" style="195" customWidth="1"/>
    <col min="8458" max="8458" width="42" style="195" customWidth="1"/>
    <col min="8459" max="8704" width="10.42578125" style="195"/>
    <col min="8705" max="8705" width="72" style="195" bestFit="1" customWidth="1"/>
    <col min="8706" max="8706" width="78.42578125" style="195" customWidth="1"/>
    <col min="8707" max="8707" width="10.42578125" style="195"/>
    <col min="8708" max="8708" width="31.140625" style="195" customWidth="1"/>
    <col min="8709" max="8709" width="70.28515625" style="195" customWidth="1"/>
    <col min="8710" max="8710" width="17.42578125" style="195" customWidth="1"/>
    <col min="8711" max="8712" width="21.7109375" style="195" customWidth="1"/>
    <col min="8713" max="8713" width="19.42578125" style="195" customWidth="1"/>
    <col min="8714" max="8714" width="42" style="195" customWidth="1"/>
    <col min="8715" max="8960" width="10.42578125" style="195"/>
    <col min="8961" max="8961" width="72" style="195" bestFit="1" customWidth="1"/>
    <col min="8962" max="8962" width="78.42578125" style="195" customWidth="1"/>
    <col min="8963" max="8963" width="10.42578125" style="195"/>
    <col min="8964" max="8964" width="31.140625" style="195" customWidth="1"/>
    <col min="8965" max="8965" width="70.28515625" style="195" customWidth="1"/>
    <col min="8966" max="8966" width="17.42578125" style="195" customWidth="1"/>
    <col min="8967" max="8968" width="21.7109375" style="195" customWidth="1"/>
    <col min="8969" max="8969" width="19.42578125" style="195" customWidth="1"/>
    <col min="8970" max="8970" width="42" style="195" customWidth="1"/>
    <col min="8971" max="9216" width="10.42578125" style="195"/>
    <col min="9217" max="9217" width="72" style="195" bestFit="1" customWidth="1"/>
    <col min="9218" max="9218" width="78.42578125" style="195" customWidth="1"/>
    <col min="9219" max="9219" width="10.42578125" style="195"/>
    <col min="9220" max="9220" width="31.140625" style="195" customWidth="1"/>
    <col min="9221" max="9221" width="70.28515625" style="195" customWidth="1"/>
    <col min="9222" max="9222" width="17.42578125" style="195" customWidth="1"/>
    <col min="9223" max="9224" width="21.7109375" style="195" customWidth="1"/>
    <col min="9225" max="9225" width="19.42578125" style="195" customWidth="1"/>
    <col min="9226" max="9226" width="42" style="195" customWidth="1"/>
    <col min="9227" max="9472" width="10.42578125" style="195"/>
    <col min="9473" max="9473" width="72" style="195" bestFit="1" customWidth="1"/>
    <col min="9474" max="9474" width="78.42578125" style="195" customWidth="1"/>
    <col min="9475" max="9475" width="10.42578125" style="195"/>
    <col min="9476" max="9476" width="31.140625" style="195" customWidth="1"/>
    <col min="9477" max="9477" width="70.28515625" style="195" customWidth="1"/>
    <col min="9478" max="9478" width="17.42578125" style="195" customWidth="1"/>
    <col min="9479" max="9480" width="21.7109375" style="195" customWidth="1"/>
    <col min="9481" max="9481" width="19.42578125" style="195" customWidth="1"/>
    <col min="9482" max="9482" width="42" style="195" customWidth="1"/>
    <col min="9483" max="9728" width="10.42578125" style="195"/>
    <col min="9729" max="9729" width="72" style="195" bestFit="1" customWidth="1"/>
    <col min="9730" max="9730" width="78.42578125" style="195" customWidth="1"/>
    <col min="9731" max="9731" width="10.42578125" style="195"/>
    <col min="9732" max="9732" width="31.140625" style="195" customWidth="1"/>
    <col min="9733" max="9733" width="70.28515625" style="195" customWidth="1"/>
    <col min="9734" max="9734" width="17.42578125" style="195" customWidth="1"/>
    <col min="9735" max="9736" width="21.7109375" style="195" customWidth="1"/>
    <col min="9737" max="9737" width="19.42578125" style="195" customWidth="1"/>
    <col min="9738" max="9738" width="42" style="195" customWidth="1"/>
    <col min="9739" max="9984" width="10.42578125" style="195"/>
    <col min="9985" max="9985" width="72" style="195" bestFit="1" customWidth="1"/>
    <col min="9986" max="9986" width="78.42578125" style="195" customWidth="1"/>
    <col min="9987" max="9987" width="10.42578125" style="195"/>
    <col min="9988" max="9988" width="31.140625" style="195" customWidth="1"/>
    <col min="9989" max="9989" width="70.28515625" style="195" customWidth="1"/>
    <col min="9990" max="9990" width="17.42578125" style="195" customWidth="1"/>
    <col min="9991" max="9992" width="21.7109375" style="195" customWidth="1"/>
    <col min="9993" max="9993" width="19.42578125" style="195" customWidth="1"/>
    <col min="9994" max="9994" width="42" style="195" customWidth="1"/>
    <col min="9995" max="10240" width="10.42578125" style="195"/>
    <col min="10241" max="10241" width="72" style="195" bestFit="1" customWidth="1"/>
    <col min="10242" max="10242" width="78.42578125" style="195" customWidth="1"/>
    <col min="10243" max="10243" width="10.42578125" style="195"/>
    <col min="10244" max="10244" width="31.140625" style="195" customWidth="1"/>
    <col min="10245" max="10245" width="70.28515625" style="195" customWidth="1"/>
    <col min="10246" max="10246" width="17.42578125" style="195" customWidth="1"/>
    <col min="10247" max="10248" width="21.7109375" style="195" customWidth="1"/>
    <col min="10249" max="10249" width="19.42578125" style="195" customWidth="1"/>
    <col min="10250" max="10250" width="42" style="195" customWidth="1"/>
    <col min="10251" max="10496" width="10.42578125" style="195"/>
    <col min="10497" max="10497" width="72" style="195" bestFit="1" customWidth="1"/>
    <col min="10498" max="10498" width="78.42578125" style="195" customWidth="1"/>
    <col min="10499" max="10499" width="10.42578125" style="195"/>
    <col min="10500" max="10500" width="31.140625" style="195" customWidth="1"/>
    <col min="10501" max="10501" width="70.28515625" style="195" customWidth="1"/>
    <col min="10502" max="10502" width="17.42578125" style="195" customWidth="1"/>
    <col min="10503" max="10504" width="21.7109375" style="195" customWidth="1"/>
    <col min="10505" max="10505" width="19.42578125" style="195" customWidth="1"/>
    <col min="10506" max="10506" width="42" style="195" customWidth="1"/>
    <col min="10507" max="10752" width="10.42578125" style="195"/>
    <col min="10753" max="10753" width="72" style="195" bestFit="1" customWidth="1"/>
    <col min="10754" max="10754" width="78.42578125" style="195" customWidth="1"/>
    <col min="10755" max="10755" width="10.42578125" style="195"/>
    <col min="10756" max="10756" width="31.140625" style="195" customWidth="1"/>
    <col min="10757" max="10757" width="70.28515625" style="195" customWidth="1"/>
    <col min="10758" max="10758" width="17.42578125" style="195" customWidth="1"/>
    <col min="10759" max="10760" width="21.7109375" style="195" customWidth="1"/>
    <col min="10761" max="10761" width="19.42578125" style="195" customWidth="1"/>
    <col min="10762" max="10762" width="42" style="195" customWidth="1"/>
    <col min="10763" max="11008" width="10.42578125" style="195"/>
    <col min="11009" max="11009" width="72" style="195" bestFit="1" customWidth="1"/>
    <col min="11010" max="11010" width="78.42578125" style="195" customWidth="1"/>
    <col min="11011" max="11011" width="10.42578125" style="195"/>
    <col min="11012" max="11012" width="31.140625" style="195" customWidth="1"/>
    <col min="11013" max="11013" width="70.28515625" style="195" customWidth="1"/>
    <col min="11014" max="11014" width="17.42578125" style="195" customWidth="1"/>
    <col min="11015" max="11016" width="21.7109375" style="195" customWidth="1"/>
    <col min="11017" max="11017" width="19.42578125" style="195" customWidth="1"/>
    <col min="11018" max="11018" width="42" style="195" customWidth="1"/>
    <col min="11019" max="11264" width="10.42578125" style="195"/>
    <col min="11265" max="11265" width="72" style="195" bestFit="1" customWidth="1"/>
    <col min="11266" max="11266" width="78.42578125" style="195" customWidth="1"/>
    <col min="11267" max="11267" width="10.42578125" style="195"/>
    <col min="11268" max="11268" width="31.140625" style="195" customWidth="1"/>
    <col min="11269" max="11269" width="70.28515625" style="195" customWidth="1"/>
    <col min="11270" max="11270" width="17.42578125" style="195" customWidth="1"/>
    <col min="11271" max="11272" width="21.7109375" style="195" customWidth="1"/>
    <col min="11273" max="11273" width="19.42578125" style="195" customWidth="1"/>
    <col min="11274" max="11274" width="42" style="195" customWidth="1"/>
    <col min="11275" max="11520" width="10.42578125" style="195"/>
    <col min="11521" max="11521" width="72" style="195" bestFit="1" customWidth="1"/>
    <col min="11522" max="11522" width="78.42578125" style="195" customWidth="1"/>
    <col min="11523" max="11523" width="10.42578125" style="195"/>
    <col min="11524" max="11524" width="31.140625" style="195" customWidth="1"/>
    <col min="11525" max="11525" width="70.28515625" style="195" customWidth="1"/>
    <col min="11526" max="11526" width="17.42578125" style="195" customWidth="1"/>
    <col min="11527" max="11528" width="21.7109375" style="195" customWidth="1"/>
    <col min="11529" max="11529" width="19.42578125" style="195" customWidth="1"/>
    <col min="11530" max="11530" width="42" style="195" customWidth="1"/>
    <col min="11531" max="11776" width="10.42578125" style="195"/>
    <col min="11777" max="11777" width="72" style="195" bestFit="1" customWidth="1"/>
    <col min="11778" max="11778" width="78.42578125" style="195" customWidth="1"/>
    <col min="11779" max="11779" width="10.42578125" style="195"/>
    <col min="11780" max="11780" width="31.140625" style="195" customWidth="1"/>
    <col min="11781" max="11781" width="70.28515625" style="195" customWidth="1"/>
    <col min="11782" max="11782" width="17.42578125" style="195" customWidth="1"/>
    <col min="11783" max="11784" width="21.7109375" style="195" customWidth="1"/>
    <col min="11785" max="11785" width="19.42578125" style="195" customWidth="1"/>
    <col min="11786" max="11786" width="42" style="195" customWidth="1"/>
    <col min="11787" max="12032" width="10.42578125" style="195"/>
    <col min="12033" max="12033" width="72" style="195" bestFit="1" customWidth="1"/>
    <col min="12034" max="12034" width="78.42578125" style="195" customWidth="1"/>
    <col min="12035" max="12035" width="10.42578125" style="195"/>
    <col min="12036" max="12036" width="31.140625" style="195" customWidth="1"/>
    <col min="12037" max="12037" width="70.28515625" style="195" customWidth="1"/>
    <col min="12038" max="12038" width="17.42578125" style="195" customWidth="1"/>
    <col min="12039" max="12040" width="21.7109375" style="195" customWidth="1"/>
    <col min="12041" max="12041" width="19.42578125" style="195" customWidth="1"/>
    <col min="12042" max="12042" width="42" style="195" customWidth="1"/>
    <col min="12043" max="12288" width="10.42578125" style="195"/>
    <col min="12289" max="12289" width="72" style="195" bestFit="1" customWidth="1"/>
    <col min="12290" max="12290" width="78.42578125" style="195" customWidth="1"/>
    <col min="12291" max="12291" width="10.42578125" style="195"/>
    <col min="12292" max="12292" width="31.140625" style="195" customWidth="1"/>
    <col min="12293" max="12293" width="70.28515625" style="195" customWidth="1"/>
    <col min="12294" max="12294" width="17.42578125" style="195" customWidth="1"/>
    <col min="12295" max="12296" width="21.7109375" style="195" customWidth="1"/>
    <col min="12297" max="12297" width="19.42578125" style="195" customWidth="1"/>
    <col min="12298" max="12298" width="42" style="195" customWidth="1"/>
    <col min="12299" max="12544" width="10.42578125" style="195"/>
    <col min="12545" max="12545" width="72" style="195" bestFit="1" customWidth="1"/>
    <col min="12546" max="12546" width="78.42578125" style="195" customWidth="1"/>
    <col min="12547" max="12547" width="10.42578125" style="195"/>
    <col min="12548" max="12548" width="31.140625" style="195" customWidth="1"/>
    <col min="12549" max="12549" width="70.28515625" style="195" customWidth="1"/>
    <col min="12550" max="12550" width="17.42578125" style="195" customWidth="1"/>
    <col min="12551" max="12552" width="21.7109375" style="195" customWidth="1"/>
    <col min="12553" max="12553" width="19.42578125" style="195" customWidth="1"/>
    <col min="12554" max="12554" width="42" style="195" customWidth="1"/>
    <col min="12555" max="12800" width="10.42578125" style="195"/>
    <col min="12801" max="12801" width="72" style="195" bestFit="1" customWidth="1"/>
    <col min="12802" max="12802" width="78.42578125" style="195" customWidth="1"/>
    <col min="12803" max="12803" width="10.42578125" style="195"/>
    <col min="12804" max="12804" width="31.140625" style="195" customWidth="1"/>
    <col min="12805" max="12805" width="70.28515625" style="195" customWidth="1"/>
    <col min="12806" max="12806" width="17.42578125" style="195" customWidth="1"/>
    <col min="12807" max="12808" width="21.7109375" style="195" customWidth="1"/>
    <col min="12809" max="12809" width="19.42578125" style="195" customWidth="1"/>
    <col min="12810" max="12810" width="42" style="195" customWidth="1"/>
    <col min="12811" max="13056" width="10.42578125" style="195"/>
    <col min="13057" max="13057" width="72" style="195" bestFit="1" customWidth="1"/>
    <col min="13058" max="13058" width="78.42578125" style="195" customWidth="1"/>
    <col min="13059" max="13059" width="10.42578125" style="195"/>
    <col min="13060" max="13060" width="31.140625" style="195" customWidth="1"/>
    <col min="13061" max="13061" width="70.28515625" style="195" customWidth="1"/>
    <col min="13062" max="13062" width="17.42578125" style="195" customWidth="1"/>
    <col min="13063" max="13064" width="21.7109375" style="195" customWidth="1"/>
    <col min="13065" max="13065" width="19.42578125" style="195" customWidth="1"/>
    <col min="13066" max="13066" width="42" style="195" customWidth="1"/>
    <col min="13067" max="13312" width="10.42578125" style="195"/>
    <col min="13313" max="13313" width="72" style="195" bestFit="1" customWidth="1"/>
    <col min="13314" max="13314" width="78.42578125" style="195" customWidth="1"/>
    <col min="13315" max="13315" width="10.42578125" style="195"/>
    <col min="13316" max="13316" width="31.140625" style="195" customWidth="1"/>
    <col min="13317" max="13317" width="70.28515625" style="195" customWidth="1"/>
    <col min="13318" max="13318" width="17.42578125" style="195" customWidth="1"/>
    <col min="13319" max="13320" width="21.7109375" style="195" customWidth="1"/>
    <col min="13321" max="13321" width="19.42578125" style="195" customWidth="1"/>
    <col min="13322" max="13322" width="42" style="195" customWidth="1"/>
    <col min="13323" max="13568" width="10.42578125" style="195"/>
    <col min="13569" max="13569" width="72" style="195" bestFit="1" customWidth="1"/>
    <col min="13570" max="13570" width="78.42578125" style="195" customWidth="1"/>
    <col min="13571" max="13571" width="10.42578125" style="195"/>
    <col min="13572" max="13572" width="31.140625" style="195" customWidth="1"/>
    <col min="13573" max="13573" width="70.28515625" style="195" customWidth="1"/>
    <col min="13574" max="13574" width="17.42578125" style="195" customWidth="1"/>
    <col min="13575" max="13576" width="21.7109375" style="195" customWidth="1"/>
    <col min="13577" max="13577" width="19.42578125" style="195" customWidth="1"/>
    <col min="13578" max="13578" width="42" style="195" customWidth="1"/>
    <col min="13579" max="13824" width="10.42578125" style="195"/>
    <col min="13825" max="13825" width="72" style="195" bestFit="1" customWidth="1"/>
    <col min="13826" max="13826" width="78.42578125" style="195" customWidth="1"/>
    <col min="13827" max="13827" width="10.42578125" style="195"/>
    <col min="13828" max="13828" width="31.140625" style="195" customWidth="1"/>
    <col min="13829" max="13829" width="70.28515625" style="195" customWidth="1"/>
    <col min="13830" max="13830" width="17.42578125" style="195" customWidth="1"/>
    <col min="13831" max="13832" width="21.7109375" style="195" customWidth="1"/>
    <col min="13833" max="13833" width="19.42578125" style="195" customWidth="1"/>
    <col min="13834" max="13834" width="42" style="195" customWidth="1"/>
    <col min="13835" max="14080" width="10.42578125" style="195"/>
    <col min="14081" max="14081" width="72" style="195" bestFit="1" customWidth="1"/>
    <col min="14082" max="14082" width="78.42578125" style="195" customWidth="1"/>
    <col min="14083" max="14083" width="10.42578125" style="195"/>
    <col min="14084" max="14084" width="31.140625" style="195" customWidth="1"/>
    <col min="14085" max="14085" width="70.28515625" style="195" customWidth="1"/>
    <col min="14086" max="14086" width="17.42578125" style="195" customWidth="1"/>
    <col min="14087" max="14088" width="21.7109375" style="195" customWidth="1"/>
    <col min="14089" max="14089" width="19.42578125" style="195" customWidth="1"/>
    <col min="14090" max="14090" width="42" style="195" customWidth="1"/>
    <col min="14091" max="14336" width="10.42578125" style="195"/>
    <col min="14337" max="14337" width="72" style="195" bestFit="1" customWidth="1"/>
    <col min="14338" max="14338" width="78.42578125" style="195" customWidth="1"/>
    <col min="14339" max="14339" width="10.42578125" style="195"/>
    <col min="14340" max="14340" width="31.140625" style="195" customWidth="1"/>
    <col min="14341" max="14341" width="70.28515625" style="195" customWidth="1"/>
    <col min="14342" max="14342" width="17.42578125" style="195" customWidth="1"/>
    <col min="14343" max="14344" width="21.7109375" style="195" customWidth="1"/>
    <col min="14345" max="14345" width="19.42578125" style="195" customWidth="1"/>
    <col min="14346" max="14346" width="42" style="195" customWidth="1"/>
    <col min="14347" max="14592" width="10.42578125" style="195"/>
    <col min="14593" max="14593" width="72" style="195" bestFit="1" customWidth="1"/>
    <col min="14594" max="14594" width="78.42578125" style="195" customWidth="1"/>
    <col min="14595" max="14595" width="10.42578125" style="195"/>
    <col min="14596" max="14596" width="31.140625" style="195" customWidth="1"/>
    <col min="14597" max="14597" width="70.28515625" style="195" customWidth="1"/>
    <col min="14598" max="14598" width="17.42578125" style="195" customWidth="1"/>
    <col min="14599" max="14600" width="21.7109375" style="195" customWidth="1"/>
    <col min="14601" max="14601" width="19.42578125" style="195" customWidth="1"/>
    <col min="14602" max="14602" width="42" style="195" customWidth="1"/>
    <col min="14603" max="14848" width="10.42578125" style="195"/>
    <col min="14849" max="14849" width="72" style="195" bestFit="1" customWidth="1"/>
    <col min="14850" max="14850" width="78.42578125" style="195" customWidth="1"/>
    <col min="14851" max="14851" width="10.42578125" style="195"/>
    <col min="14852" max="14852" width="31.140625" style="195" customWidth="1"/>
    <col min="14853" max="14853" width="70.28515625" style="195" customWidth="1"/>
    <col min="14854" max="14854" width="17.42578125" style="195" customWidth="1"/>
    <col min="14855" max="14856" width="21.7109375" style="195" customWidth="1"/>
    <col min="14857" max="14857" width="19.42578125" style="195" customWidth="1"/>
    <col min="14858" max="14858" width="42" style="195" customWidth="1"/>
    <col min="14859" max="15104" width="10.42578125" style="195"/>
    <col min="15105" max="15105" width="72" style="195" bestFit="1" customWidth="1"/>
    <col min="15106" max="15106" width="78.42578125" style="195" customWidth="1"/>
    <col min="15107" max="15107" width="10.42578125" style="195"/>
    <col min="15108" max="15108" width="31.140625" style="195" customWidth="1"/>
    <col min="15109" max="15109" width="70.28515625" style="195" customWidth="1"/>
    <col min="15110" max="15110" width="17.42578125" style="195" customWidth="1"/>
    <col min="15111" max="15112" width="21.7109375" style="195" customWidth="1"/>
    <col min="15113" max="15113" width="19.42578125" style="195" customWidth="1"/>
    <col min="15114" max="15114" width="42" style="195" customWidth="1"/>
    <col min="15115" max="15360" width="10.42578125" style="195"/>
    <col min="15361" max="15361" width="72" style="195" bestFit="1" customWidth="1"/>
    <col min="15362" max="15362" width="78.42578125" style="195" customWidth="1"/>
    <col min="15363" max="15363" width="10.42578125" style="195"/>
    <col min="15364" max="15364" width="31.140625" style="195" customWidth="1"/>
    <col min="15365" max="15365" width="70.28515625" style="195" customWidth="1"/>
    <col min="15366" max="15366" width="17.42578125" style="195" customWidth="1"/>
    <col min="15367" max="15368" width="21.7109375" style="195" customWidth="1"/>
    <col min="15369" max="15369" width="19.42578125" style="195" customWidth="1"/>
    <col min="15370" max="15370" width="42" style="195" customWidth="1"/>
    <col min="15371" max="15616" width="10.42578125" style="195"/>
    <col min="15617" max="15617" width="72" style="195" bestFit="1" customWidth="1"/>
    <col min="15618" max="15618" width="78.42578125" style="195" customWidth="1"/>
    <col min="15619" max="15619" width="10.42578125" style="195"/>
    <col min="15620" max="15620" width="31.140625" style="195" customWidth="1"/>
    <col min="15621" max="15621" width="70.28515625" style="195" customWidth="1"/>
    <col min="15622" max="15622" width="17.42578125" style="195" customWidth="1"/>
    <col min="15623" max="15624" width="21.7109375" style="195" customWidth="1"/>
    <col min="15625" max="15625" width="19.42578125" style="195" customWidth="1"/>
    <col min="15626" max="15626" width="42" style="195" customWidth="1"/>
    <col min="15627" max="15872" width="10.42578125" style="195"/>
    <col min="15873" max="15873" width="72" style="195" bestFit="1" customWidth="1"/>
    <col min="15874" max="15874" width="78.42578125" style="195" customWidth="1"/>
    <col min="15875" max="15875" width="10.42578125" style="195"/>
    <col min="15876" max="15876" width="31.140625" style="195" customWidth="1"/>
    <col min="15877" max="15877" width="70.28515625" style="195" customWidth="1"/>
    <col min="15878" max="15878" width="17.42578125" style="195" customWidth="1"/>
    <col min="15879" max="15880" width="21.7109375" style="195" customWidth="1"/>
    <col min="15881" max="15881" width="19.42578125" style="195" customWidth="1"/>
    <col min="15882" max="15882" width="42" style="195" customWidth="1"/>
    <col min="15883" max="16128" width="10.42578125" style="195"/>
    <col min="16129" max="16129" width="72" style="195" bestFit="1" customWidth="1"/>
    <col min="16130" max="16130" width="78.42578125" style="195" customWidth="1"/>
    <col min="16131" max="16131" width="10.42578125" style="195"/>
    <col min="16132" max="16132" width="31.140625" style="195" customWidth="1"/>
    <col min="16133" max="16133" width="70.28515625" style="195" customWidth="1"/>
    <col min="16134" max="16134" width="17.42578125" style="195" customWidth="1"/>
    <col min="16135" max="16136" width="21.7109375" style="195" customWidth="1"/>
    <col min="16137" max="16137" width="19.42578125" style="195" customWidth="1"/>
    <col min="16138" max="16138" width="42" style="195" customWidth="1"/>
    <col min="16139" max="16384" width="10.42578125" style="195"/>
  </cols>
  <sheetData>
    <row r="1" spans="1:2" ht="25.5" customHeight="1" x14ac:dyDescent="0.25">
      <c r="A1" s="456" t="s">
        <v>0</v>
      </c>
      <c r="B1" s="457"/>
    </row>
    <row r="2" spans="1:2" ht="25.5" customHeight="1" x14ac:dyDescent="0.25">
      <c r="A2" s="458" t="s">
        <v>1</v>
      </c>
      <c r="B2" s="459"/>
    </row>
    <row r="3" spans="1:2" ht="15" x14ac:dyDescent="0.25">
      <c r="A3" s="203" t="s">
        <v>2</v>
      </c>
      <c r="B3" s="204" t="s">
        <v>3</v>
      </c>
    </row>
    <row r="4" spans="1:2" ht="40.5" customHeight="1" x14ac:dyDescent="0.25">
      <c r="A4" s="303" t="s">
        <v>4</v>
      </c>
      <c r="B4" s="304" t="s">
        <v>5</v>
      </c>
    </row>
    <row r="5" spans="1:2" ht="28.5" x14ac:dyDescent="0.25">
      <c r="A5" s="303" t="s">
        <v>6</v>
      </c>
      <c r="B5" s="196" t="s">
        <v>7</v>
      </c>
    </row>
    <row r="6" spans="1:2" ht="124.5" customHeight="1" x14ac:dyDescent="0.25">
      <c r="A6" s="303" t="s">
        <v>8</v>
      </c>
      <c r="B6" s="196" t="s">
        <v>9</v>
      </c>
    </row>
    <row r="7" spans="1:2" ht="26.85" customHeight="1" x14ac:dyDescent="0.25">
      <c r="A7" s="460" t="s">
        <v>10</v>
      </c>
      <c r="B7" s="461"/>
    </row>
    <row r="8" spans="1:2" ht="42.75" x14ac:dyDescent="0.25">
      <c r="A8" s="303" t="s">
        <v>11</v>
      </c>
      <c r="B8" s="196" t="s">
        <v>12</v>
      </c>
    </row>
    <row r="9" spans="1:2" ht="28.5" x14ac:dyDescent="0.25">
      <c r="A9" s="303" t="s">
        <v>13</v>
      </c>
      <c r="B9" s="196" t="s">
        <v>14</v>
      </c>
    </row>
    <row r="10" spans="1:2" ht="42.75" x14ac:dyDescent="0.25">
      <c r="A10" s="303" t="s">
        <v>15</v>
      </c>
      <c r="B10" s="196" t="s">
        <v>16</v>
      </c>
    </row>
    <row r="11" spans="1:2" ht="40.5" customHeight="1" x14ac:dyDescent="0.25">
      <c r="A11" s="303" t="s">
        <v>17</v>
      </c>
      <c r="B11" s="304" t="s">
        <v>18</v>
      </c>
    </row>
    <row r="12" spans="1:2" ht="38.25" customHeight="1" x14ac:dyDescent="0.25">
      <c r="A12" s="303" t="s">
        <v>19</v>
      </c>
      <c r="B12" s="304" t="s">
        <v>20</v>
      </c>
    </row>
    <row r="13" spans="1:2" ht="42.75" x14ac:dyDescent="0.25">
      <c r="A13" s="303" t="s">
        <v>21</v>
      </c>
      <c r="B13" s="305" t="s">
        <v>22</v>
      </c>
    </row>
    <row r="14" spans="1:2" ht="23.85" customHeight="1" x14ac:dyDescent="0.25">
      <c r="A14" s="306" t="s">
        <v>23</v>
      </c>
      <c r="B14" s="307"/>
    </row>
    <row r="15" spans="1:2" ht="42.75" x14ac:dyDescent="0.25">
      <c r="A15" s="303" t="s">
        <v>24</v>
      </c>
      <c r="B15" s="199" t="s">
        <v>25</v>
      </c>
    </row>
    <row r="16" spans="1:2" ht="42.75" x14ac:dyDescent="0.25">
      <c r="A16" s="303" t="s">
        <v>26</v>
      </c>
      <c r="B16" s="199" t="s">
        <v>27</v>
      </c>
    </row>
    <row r="17" spans="1:3" ht="42.75" x14ac:dyDescent="0.25">
      <c r="A17" s="303" t="s">
        <v>28</v>
      </c>
      <c r="B17" s="199" t="s">
        <v>29</v>
      </c>
    </row>
    <row r="18" spans="1:3" ht="8.25" customHeight="1" x14ac:dyDescent="0.25">
      <c r="A18" s="306"/>
      <c r="B18" s="308"/>
    </row>
    <row r="19" spans="1:3" ht="28.5" x14ac:dyDescent="0.25">
      <c r="A19" s="303" t="s">
        <v>30</v>
      </c>
      <c r="B19" s="199" t="s">
        <v>31</v>
      </c>
    </row>
    <row r="20" spans="1:3" ht="28.5" x14ac:dyDescent="0.25">
      <c r="A20" s="303" t="s">
        <v>32</v>
      </c>
      <c r="B20" s="199" t="s">
        <v>33</v>
      </c>
    </row>
    <row r="21" spans="1:3" ht="42.75" x14ac:dyDescent="0.25">
      <c r="A21" s="303" t="s">
        <v>34</v>
      </c>
      <c r="B21" s="199" t="s">
        <v>35</v>
      </c>
    </row>
    <row r="22" spans="1:3" ht="20.25" customHeight="1" x14ac:dyDescent="0.25">
      <c r="A22" s="464" t="s">
        <v>36</v>
      </c>
      <c r="B22" s="465"/>
    </row>
    <row r="23" spans="1:3" ht="42.75" x14ac:dyDescent="0.25">
      <c r="A23" s="303" t="s">
        <v>37</v>
      </c>
      <c r="B23" s="199" t="s">
        <v>38</v>
      </c>
    </row>
    <row r="24" spans="1:3" ht="54" customHeight="1" x14ac:dyDescent="0.25">
      <c r="A24" s="303" t="s">
        <v>39</v>
      </c>
      <c r="B24" s="199" t="s">
        <v>40</v>
      </c>
    </row>
    <row r="25" spans="1:3" ht="144" customHeight="1" x14ac:dyDescent="0.25">
      <c r="A25" s="303" t="s">
        <v>41</v>
      </c>
      <c r="B25" s="199" t="s">
        <v>42</v>
      </c>
    </row>
    <row r="26" spans="1:3" ht="57" x14ac:dyDescent="0.25">
      <c r="A26" s="303" t="s">
        <v>43</v>
      </c>
      <c r="B26" s="199" t="s">
        <v>44</v>
      </c>
    </row>
    <row r="27" spans="1:3" ht="57" x14ac:dyDescent="0.25">
      <c r="A27" s="303" t="s">
        <v>45</v>
      </c>
      <c r="B27" s="199" t="s">
        <v>46</v>
      </c>
    </row>
    <row r="28" spans="1:3" ht="28.5" x14ac:dyDescent="0.25">
      <c r="A28" s="303" t="s">
        <v>47</v>
      </c>
      <c r="B28" s="199" t="s">
        <v>48</v>
      </c>
    </row>
    <row r="29" spans="1:3" ht="57" x14ac:dyDescent="0.25">
      <c r="A29" s="303" t="s">
        <v>49</v>
      </c>
      <c r="B29" s="199" t="s">
        <v>50</v>
      </c>
      <c r="C29" s="197"/>
    </row>
    <row r="30" spans="1:3" ht="90" customHeight="1" x14ac:dyDescent="0.25">
      <c r="A30" s="309" t="s">
        <v>51</v>
      </c>
      <c r="B30" s="199" t="s">
        <v>52</v>
      </c>
    </row>
    <row r="31" spans="1:3" ht="81.599999999999994" customHeight="1" x14ac:dyDescent="0.25">
      <c r="A31" s="309" t="s">
        <v>53</v>
      </c>
      <c r="B31" s="199" t="s">
        <v>54</v>
      </c>
    </row>
    <row r="32" spans="1:3" ht="54" customHeight="1" x14ac:dyDescent="0.25">
      <c r="A32" s="309" t="s">
        <v>55</v>
      </c>
      <c r="B32" s="199" t="s">
        <v>56</v>
      </c>
    </row>
    <row r="33" spans="1:3" ht="28.5" customHeight="1" x14ac:dyDescent="0.25">
      <c r="A33" s="466" t="s">
        <v>57</v>
      </c>
      <c r="B33" s="467"/>
    </row>
    <row r="34" spans="1:3" ht="71.25" x14ac:dyDescent="0.25">
      <c r="A34" s="309" t="s">
        <v>58</v>
      </c>
      <c r="B34" s="199" t="s">
        <v>59</v>
      </c>
    </row>
    <row r="35" spans="1:3" ht="57" x14ac:dyDescent="0.25">
      <c r="A35" s="309" t="s">
        <v>60</v>
      </c>
      <c r="B35" s="199" t="s">
        <v>61</v>
      </c>
    </row>
    <row r="36" spans="1:3" ht="36" customHeight="1" x14ac:dyDescent="0.25">
      <c r="A36" s="309" t="s">
        <v>62</v>
      </c>
      <c r="B36" s="199" t="s">
        <v>63</v>
      </c>
      <c r="C36" s="198"/>
    </row>
    <row r="37" spans="1:3" ht="28.5" x14ac:dyDescent="0.25">
      <c r="A37" s="309" t="s">
        <v>64</v>
      </c>
      <c r="B37" s="199" t="s">
        <v>65</v>
      </c>
    </row>
    <row r="38" spans="1:3" ht="71.25" x14ac:dyDescent="0.25">
      <c r="A38" s="309" t="s">
        <v>66</v>
      </c>
      <c r="B38" s="199" t="s">
        <v>67</v>
      </c>
    </row>
    <row r="39" spans="1:3" ht="28.5" x14ac:dyDescent="0.25">
      <c r="A39" s="303" t="s">
        <v>68</v>
      </c>
      <c r="B39" s="199" t="s">
        <v>69</v>
      </c>
    </row>
    <row r="40" spans="1:3" ht="25.5" customHeight="1" x14ac:dyDescent="0.25">
      <c r="A40" s="460" t="s">
        <v>70</v>
      </c>
      <c r="B40" s="461"/>
    </row>
    <row r="41" spans="1:3" ht="24" customHeight="1" x14ac:dyDescent="0.25">
      <c r="A41" s="306" t="s">
        <v>2</v>
      </c>
      <c r="B41" s="310" t="s">
        <v>3</v>
      </c>
    </row>
    <row r="42" spans="1:3" ht="28.5" x14ac:dyDescent="0.25">
      <c r="A42" s="303" t="s">
        <v>21</v>
      </c>
      <c r="B42" s="200" t="s">
        <v>71</v>
      </c>
    </row>
    <row r="43" spans="1:3" ht="42.75" x14ac:dyDescent="0.25">
      <c r="A43" s="303" t="s">
        <v>72</v>
      </c>
      <c r="B43" s="200" t="s">
        <v>73</v>
      </c>
    </row>
    <row r="44" spans="1:3" ht="42.75" x14ac:dyDescent="0.25">
      <c r="A44" s="303" t="s">
        <v>74</v>
      </c>
      <c r="B44" s="200" t="s">
        <v>75</v>
      </c>
    </row>
    <row r="45" spans="1:3" ht="42.75" x14ac:dyDescent="0.25">
      <c r="A45" s="303" t="s">
        <v>76</v>
      </c>
      <c r="B45" s="200" t="s">
        <v>77</v>
      </c>
    </row>
    <row r="46" spans="1:3" ht="42.75" x14ac:dyDescent="0.25">
      <c r="A46" s="303" t="s">
        <v>78</v>
      </c>
      <c r="B46" s="200" t="s">
        <v>79</v>
      </c>
    </row>
    <row r="47" spans="1:3" ht="28.5" x14ac:dyDescent="0.25">
      <c r="A47" s="303" t="s">
        <v>80</v>
      </c>
      <c r="B47" s="200" t="s">
        <v>81</v>
      </c>
    </row>
    <row r="48" spans="1:3" ht="152.25" customHeight="1" x14ac:dyDescent="0.25">
      <c r="A48" s="303" t="s">
        <v>82</v>
      </c>
      <c r="B48" s="200" t="s">
        <v>83</v>
      </c>
    </row>
    <row r="49" spans="1:2" ht="23.1" customHeight="1" x14ac:dyDescent="0.25">
      <c r="A49" s="464" t="s">
        <v>84</v>
      </c>
      <c r="B49" s="465"/>
    </row>
    <row r="50" spans="1:2" ht="71.25" x14ac:dyDescent="0.25">
      <c r="A50" s="303" t="s">
        <v>85</v>
      </c>
      <c r="B50" s="199" t="s">
        <v>86</v>
      </c>
    </row>
    <row r="51" spans="1:2" ht="28.5" x14ac:dyDescent="0.25">
      <c r="A51" s="303" t="s">
        <v>87</v>
      </c>
      <c r="B51" s="199" t="s">
        <v>88</v>
      </c>
    </row>
    <row r="52" spans="1:2" ht="57" x14ac:dyDescent="0.25">
      <c r="A52" s="303" t="s">
        <v>89</v>
      </c>
      <c r="B52" s="199" t="s">
        <v>90</v>
      </c>
    </row>
    <row r="53" spans="1:2" ht="99.75" x14ac:dyDescent="0.25">
      <c r="A53" s="303" t="s">
        <v>91</v>
      </c>
      <c r="B53" s="199" t="s">
        <v>92</v>
      </c>
    </row>
    <row r="54" spans="1:2" ht="85.5" x14ac:dyDescent="0.25">
      <c r="A54" s="303" t="s">
        <v>93</v>
      </c>
      <c r="B54" s="199" t="s">
        <v>54</v>
      </c>
    </row>
    <row r="55" spans="1:2" ht="71.25" x14ac:dyDescent="0.25">
      <c r="A55" s="303" t="s">
        <v>94</v>
      </c>
      <c r="B55" s="199" t="s">
        <v>95</v>
      </c>
    </row>
    <row r="56" spans="1:2" ht="28.5" x14ac:dyDescent="0.25">
      <c r="A56" s="303" t="s">
        <v>96</v>
      </c>
      <c r="B56" s="199" t="s">
        <v>97</v>
      </c>
    </row>
    <row r="57" spans="1:2" ht="24" customHeight="1" x14ac:dyDescent="0.25">
      <c r="A57" s="468" t="s">
        <v>98</v>
      </c>
      <c r="B57" s="469"/>
    </row>
    <row r="58" spans="1:2" ht="23.85" customHeight="1" x14ac:dyDescent="0.25">
      <c r="A58" s="464" t="s">
        <v>99</v>
      </c>
      <c r="B58" s="465"/>
    </row>
    <row r="59" spans="1:2" ht="42.75" x14ac:dyDescent="0.25">
      <c r="A59" s="303" t="s">
        <v>100</v>
      </c>
      <c r="B59" s="200" t="s">
        <v>101</v>
      </c>
    </row>
    <row r="60" spans="1:2" ht="28.5" x14ac:dyDescent="0.25">
      <c r="A60" s="303" t="s">
        <v>102</v>
      </c>
      <c r="B60" s="200" t="s">
        <v>103</v>
      </c>
    </row>
    <row r="61" spans="1:2" ht="42.75" x14ac:dyDescent="0.25">
      <c r="A61" s="303" t="s">
        <v>13</v>
      </c>
      <c r="B61" s="200" t="s">
        <v>104</v>
      </c>
    </row>
    <row r="62" spans="1:2" ht="57" x14ac:dyDescent="0.25">
      <c r="A62" s="303" t="s">
        <v>26</v>
      </c>
      <c r="B62" s="199" t="s">
        <v>105</v>
      </c>
    </row>
    <row r="63" spans="1:2" ht="57" x14ac:dyDescent="0.25">
      <c r="A63" s="303" t="s">
        <v>28</v>
      </c>
      <c r="B63" s="199" t="s">
        <v>106</v>
      </c>
    </row>
    <row r="64" spans="1:2" ht="42.75" x14ac:dyDescent="0.25">
      <c r="A64" s="303" t="s">
        <v>107</v>
      </c>
      <c r="B64" s="200" t="s">
        <v>108</v>
      </c>
    </row>
    <row r="65" spans="1:2" ht="25.5" customHeight="1" x14ac:dyDescent="0.25">
      <c r="A65" s="460" t="s">
        <v>109</v>
      </c>
      <c r="B65" s="461"/>
    </row>
    <row r="66" spans="1:2" ht="23.1" customHeight="1" x14ac:dyDescent="0.25">
      <c r="A66" s="462" t="s">
        <v>110</v>
      </c>
      <c r="B66" s="463"/>
    </row>
    <row r="67" spans="1:2" ht="94.35" customHeight="1" x14ac:dyDescent="0.25">
      <c r="A67" s="472" t="s">
        <v>111</v>
      </c>
      <c r="B67" s="473"/>
    </row>
    <row r="68" spans="1:2" ht="39.75" customHeight="1" x14ac:dyDescent="0.25">
      <c r="A68" s="303" t="s">
        <v>112</v>
      </c>
      <c r="B68" s="311" t="s">
        <v>113</v>
      </c>
    </row>
    <row r="69" spans="1:2" ht="42.75" x14ac:dyDescent="0.25">
      <c r="A69" s="303" t="s">
        <v>114</v>
      </c>
      <c r="B69" s="312" t="s">
        <v>115</v>
      </c>
    </row>
    <row r="70" spans="1:2" ht="37.5" customHeight="1" x14ac:dyDescent="0.25">
      <c r="A70" s="309" t="s">
        <v>116</v>
      </c>
      <c r="B70" s="312" t="s">
        <v>117</v>
      </c>
    </row>
    <row r="71" spans="1:2" ht="37.5" customHeight="1" x14ac:dyDescent="0.25">
      <c r="A71" s="303" t="s">
        <v>118</v>
      </c>
      <c r="B71" s="312" t="s">
        <v>119</v>
      </c>
    </row>
    <row r="72" spans="1:2" ht="37.5" customHeight="1" x14ac:dyDescent="0.25">
      <c r="A72" s="309" t="s">
        <v>120</v>
      </c>
      <c r="B72" s="312" t="s">
        <v>121</v>
      </c>
    </row>
    <row r="73" spans="1:2" ht="25.5" customHeight="1" x14ac:dyDescent="0.25">
      <c r="A73" s="460" t="s">
        <v>122</v>
      </c>
      <c r="B73" s="461"/>
    </row>
    <row r="74" spans="1:2" ht="28.5" x14ac:dyDescent="0.25">
      <c r="A74" s="303" t="s">
        <v>123</v>
      </c>
      <c r="B74" s="200" t="s">
        <v>124</v>
      </c>
    </row>
    <row r="75" spans="1:2" ht="28.5" x14ac:dyDescent="0.25">
      <c r="A75" s="303" t="s">
        <v>125</v>
      </c>
      <c r="B75" s="200" t="s">
        <v>126</v>
      </c>
    </row>
    <row r="76" spans="1:2" ht="28.5" x14ac:dyDescent="0.25">
      <c r="A76" s="303" t="s">
        <v>127</v>
      </c>
      <c r="B76" s="200" t="s">
        <v>128</v>
      </c>
    </row>
    <row r="77" spans="1:2" ht="28.5" x14ac:dyDescent="0.25">
      <c r="A77" s="303" t="s">
        <v>129</v>
      </c>
      <c r="B77" s="200" t="s">
        <v>130</v>
      </c>
    </row>
    <row r="78" spans="1:2" ht="28.5" x14ac:dyDescent="0.25">
      <c r="A78" s="303" t="s">
        <v>131</v>
      </c>
      <c r="B78" s="200" t="s">
        <v>132</v>
      </c>
    </row>
    <row r="79" spans="1:2" ht="42.75" x14ac:dyDescent="0.25">
      <c r="A79" s="303" t="s">
        <v>133</v>
      </c>
      <c r="B79" s="200" t="s">
        <v>134</v>
      </c>
    </row>
    <row r="80" spans="1:2" ht="28.5" x14ac:dyDescent="0.25">
      <c r="A80" s="303" t="s">
        <v>135</v>
      </c>
      <c r="B80" s="200" t="s">
        <v>136</v>
      </c>
    </row>
    <row r="81" spans="1:2" ht="15" x14ac:dyDescent="0.25">
      <c r="A81" s="303" t="s">
        <v>137</v>
      </c>
      <c r="B81" s="200" t="s">
        <v>138</v>
      </c>
    </row>
    <row r="82" spans="1:2" ht="42.75" x14ac:dyDescent="0.25">
      <c r="A82" s="313" t="s">
        <v>139</v>
      </c>
      <c r="B82" s="200" t="s">
        <v>140</v>
      </c>
    </row>
    <row r="83" spans="1:2" ht="42.75" x14ac:dyDescent="0.25">
      <c r="A83" s="309" t="s">
        <v>141</v>
      </c>
      <c r="B83" s="200" t="s">
        <v>142</v>
      </c>
    </row>
    <row r="84" spans="1:2" ht="42.75" x14ac:dyDescent="0.25">
      <c r="A84" s="303" t="s">
        <v>143</v>
      </c>
      <c r="B84" s="200" t="s">
        <v>144</v>
      </c>
    </row>
    <row r="85" spans="1:2" ht="28.5" x14ac:dyDescent="0.25">
      <c r="A85" s="303" t="s">
        <v>45</v>
      </c>
      <c r="B85" s="200" t="s">
        <v>145</v>
      </c>
    </row>
    <row r="86" spans="1:2" ht="28.5" x14ac:dyDescent="0.25">
      <c r="A86" s="303" t="s">
        <v>146</v>
      </c>
      <c r="B86" s="200" t="s">
        <v>147</v>
      </c>
    </row>
    <row r="87" spans="1:2" ht="42.75" x14ac:dyDescent="0.25">
      <c r="A87" s="303" t="s">
        <v>148</v>
      </c>
      <c r="B87" s="200" t="s">
        <v>149</v>
      </c>
    </row>
    <row r="88" spans="1:2" ht="18.600000000000001" customHeight="1" x14ac:dyDescent="0.25">
      <c r="A88" s="460" t="s">
        <v>150</v>
      </c>
      <c r="B88" s="461"/>
    </row>
    <row r="89" spans="1:2" ht="28.5" x14ac:dyDescent="0.25">
      <c r="A89" s="314" t="s">
        <v>151</v>
      </c>
      <c r="B89" s="315" t="s">
        <v>152</v>
      </c>
    </row>
    <row r="90" spans="1:2" ht="15" x14ac:dyDescent="0.25">
      <c r="A90" s="314" t="s">
        <v>153</v>
      </c>
      <c r="B90" s="315" t="s">
        <v>154</v>
      </c>
    </row>
    <row r="91" spans="1:2" ht="15" x14ac:dyDescent="0.25">
      <c r="A91" s="314" t="s">
        <v>155</v>
      </c>
      <c r="B91" s="315" t="s">
        <v>156</v>
      </c>
    </row>
    <row r="92" spans="1:2" ht="15" x14ac:dyDescent="0.25">
      <c r="A92" s="314" t="s">
        <v>157</v>
      </c>
      <c r="B92" s="315" t="s">
        <v>158</v>
      </c>
    </row>
    <row r="93" spans="1:2" ht="15" x14ac:dyDescent="0.25">
      <c r="A93" s="470" t="s">
        <v>159</v>
      </c>
      <c r="B93" s="471"/>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S126"/>
  <sheetViews>
    <sheetView showGridLines="0" tabSelected="1" topLeftCell="D1" zoomScale="70" zoomScaleNormal="70" workbookViewId="0">
      <selection activeCell="F82" sqref="F82:G82"/>
    </sheetView>
  </sheetViews>
  <sheetFormatPr baseColWidth="10" defaultColWidth="10.42578125" defaultRowHeight="14.25" x14ac:dyDescent="0.25"/>
  <cols>
    <col min="1" max="1" width="49.42578125" style="1" customWidth="1"/>
    <col min="2" max="2" width="61.7109375" style="1" customWidth="1"/>
    <col min="3" max="3" width="61.85546875" style="1" customWidth="1"/>
    <col min="4" max="4" width="52.7109375" style="1" customWidth="1"/>
    <col min="5" max="5" width="55.28515625" style="1" customWidth="1"/>
    <col min="6" max="6" width="43" style="1" customWidth="1"/>
    <col min="7" max="7" width="41.140625" style="1" customWidth="1"/>
    <col min="8" max="8" width="35.7109375" style="1" customWidth="1"/>
    <col min="9" max="9" width="79"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x14ac:dyDescent="0.3">
      <c r="A1" s="536"/>
      <c r="B1" s="516" t="s">
        <v>160</v>
      </c>
      <c r="C1" s="517"/>
      <c r="D1" s="517"/>
      <c r="E1" s="517"/>
      <c r="F1" s="517"/>
      <c r="G1" s="517"/>
      <c r="H1" s="517"/>
      <c r="I1" s="517"/>
      <c r="J1" s="517"/>
      <c r="K1" s="517"/>
      <c r="L1" s="518"/>
      <c r="M1" s="513" t="s">
        <v>161</v>
      </c>
      <c r="N1" s="514"/>
      <c r="O1" s="515"/>
    </row>
    <row r="2" spans="1:15" s="79" customFormat="1" ht="18" customHeight="1" thickBot="1" x14ac:dyDescent="0.3">
      <c r="A2" s="537"/>
      <c r="B2" s="519" t="s">
        <v>162</v>
      </c>
      <c r="C2" s="520"/>
      <c r="D2" s="520"/>
      <c r="E2" s="520"/>
      <c r="F2" s="520"/>
      <c r="G2" s="520"/>
      <c r="H2" s="520"/>
      <c r="I2" s="520"/>
      <c r="J2" s="520"/>
      <c r="K2" s="520"/>
      <c r="L2" s="521"/>
      <c r="M2" s="513" t="s">
        <v>163</v>
      </c>
      <c r="N2" s="514"/>
      <c r="O2" s="515"/>
    </row>
    <row r="3" spans="1:15" s="79" customFormat="1" ht="20.100000000000001" customHeight="1" thickBot="1" x14ac:dyDescent="0.3">
      <c r="A3" s="537"/>
      <c r="B3" s="519" t="s">
        <v>0</v>
      </c>
      <c r="C3" s="520"/>
      <c r="D3" s="520"/>
      <c r="E3" s="520"/>
      <c r="F3" s="520"/>
      <c r="G3" s="520"/>
      <c r="H3" s="520"/>
      <c r="I3" s="520"/>
      <c r="J3" s="520"/>
      <c r="K3" s="520"/>
      <c r="L3" s="521"/>
      <c r="M3" s="513" t="s">
        <v>164</v>
      </c>
      <c r="N3" s="514"/>
      <c r="O3" s="515"/>
    </row>
    <row r="4" spans="1:15" s="79" customFormat="1" ht="21.75" customHeight="1" thickBot="1" x14ac:dyDescent="0.3">
      <c r="A4" s="538"/>
      <c r="B4" s="522" t="s">
        <v>165</v>
      </c>
      <c r="C4" s="523"/>
      <c r="D4" s="523"/>
      <c r="E4" s="523"/>
      <c r="F4" s="523"/>
      <c r="G4" s="523"/>
      <c r="H4" s="523"/>
      <c r="I4" s="523"/>
      <c r="J4" s="523"/>
      <c r="K4" s="523"/>
      <c r="L4" s="524"/>
      <c r="M4" s="513" t="s">
        <v>166</v>
      </c>
      <c r="N4" s="514"/>
      <c r="O4" s="515"/>
    </row>
    <row r="5" spans="1:15" s="79" customFormat="1" ht="16.350000000000001" customHeight="1" thickBot="1" x14ac:dyDescent="0.3">
      <c r="A5" s="80"/>
      <c r="B5" s="81"/>
      <c r="C5" s="81"/>
      <c r="D5" s="81"/>
      <c r="E5" s="81"/>
      <c r="F5" s="81"/>
      <c r="G5" s="81"/>
      <c r="H5" s="81"/>
      <c r="I5" s="81"/>
      <c r="J5" s="81"/>
      <c r="K5" s="81"/>
      <c r="L5" s="81"/>
      <c r="M5" s="82"/>
      <c r="N5" s="82"/>
      <c r="O5" s="82"/>
    </row>
    <row r="6" spans="1:15" ht="40.35" customHeight="1" thickBot="1" x14ac:dyDescent="0.3">
      <c r="A6" s="51" t="s">
        <v>167</v>
      </c>
      <c r="B6" s="546" t="s">
        <v>168</v>
      </c>
      <c r="C6" s="547"/>
      <c r="D6" s="547"/>
      <c r="E6" s="547"/>
      <c r="F6" s="547"/>
      <c r="G6" s="547"/>
      <c r="H6" s="547"/>
      <c r="I6" s="547"/>
      <c r="J6" s="547"/>
      <c r="K6" s="548"/>
      <c r="L6" s="151" t="s">
        <v>169</v>
      </c>
      <c r="M6" s="549">
        <v>2024110010313</v>
      </c>
      <c r="N6" s="550"/>
      <c r="O6" s="551"/>
    </row>
    <row r="7" spans="1:15" s="79" customFormat="1" ht="18" customHeight="1" x14ac:dyDescent="0.25">
      <c r="A7" s="80"/>
      <c r="B7" s="81"/>
      <c r="C7" s="81"/>
      <c r="D7" s="81"/>
      <c r="E7" s="81"/>
      <c r="F7" s="81"/>
      <c r="G7" s="81"/>
      <c r="H7" s="81"/>
      <c r="I7" s="81"/>
      <c r="J7" s="81"/>
      <c r="K7" s="81"/>
      <c r="L7" s="81"/>
      <c r="M7" s="82"/>
      <c r="N7" s="82"/>
      <c r="O7" s="82"/>
    </row>
    <row r="8" spans="1:15" s="79" customFormat="1" ht="21.75" customHeight="1" x14ac:dyDescent="0.25">
      <c r="A8" s="540" t="s">
        <v>6</v>
      </c>
      <c r="B8" s="151" t="s">
        <v>170</v>
      </c>
      <c r="C8" s="124"/>
      <c r="D8" s="151" t="s">
        <v>171</v>
      </c>
      <c r="E8" s="124"/>
      <c r="F8" s="151" t="s">
        <v>172</v>
      </c>
      <c r="G8" s="124"/>
      <c r="H8" s="151" t="s">
        <v>173</v>
      </c>
      <c r="I8" s="125" t="s">
        <v>174</v>
      </c>
      <c r="J8" s="505" t="s">
        <v>8</v>
      </c>
      <c r="K8" s="539"/>
      <c r="L8" s="150" t="s">
        <v>175</v>
      </c>
      <c r="M8" s="500"/>
      <c r="N8" s="500"/>
      <c r="O8" s="500"/>
    </row>
    <row r="9" spans="1:15" s="79" customFormat="1" ht="21.75" customHeight="1" x14ac:dyDescent="0.25">
      <c r="A9" s="540"/>
      <c r="B9" s="152" t="s">
        <v>176</v>
      </c>
      <c r="C9" s="124"/>
      <c r="D9" s="151" t="s">
        <v>177</v>
      </c>
      <c r="E9" s="124"/>
      <c r="F9" s="151" t="s">
        <v>178</v>
      </c>
      <c r="G9" s="124"/>
      <c r="H9" s="151" t="s">
        <v>179</v>
      </c>
      <c r="I9" s="125"/>
      <c r="J9" s="505"/>
      <c r="K9" s="539"/>
      <c r="L9" s="150" t="s">
        <v>180</v>
      </c>
      <c r="M9" s="500"/>
      <c r="N9" s="500"/>
      <c r="O9" s="500"/>
    </row>
    <row r="10" spans="1:15" s="79" customFormat="1" ht="21.75" customHeight="1" thickBot="1" x14ac:dyDescent="0.3">
      <c r="A10" s="540"/>
      <c r="B10" s="151" t="s">
        <v>181</v>
      </c>
      <c r="C10" s="124"/>
      <c r="D10" s="151" t="s">
        <v>182</v>
      </c>
      <c r="E10" s="124"/>
      <c r="F10" s="151" t="s">
        <v>183</v>
      </c>
      <c r="G10" s="124"/>
      <c r="H10" s="151" t="s">
        <v>184</v>
      </c>
      <c r="I10" s="125"/>
      <c r="J10" s="505"/>
      <c r="K10" s="539"/>
      <c r="L10" s="150" t="s">
        <v>185</v>
      </c>
      <c r="M10" s="500" t="s">
        <v>174</v>
      </c>
      <c r="N10" s="500"/>
      <c r="O10" s="500"/>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543" t="s">
        <v>186</v>
      </c>
      <c r="B12" s="525" t="s">
        <v>187</v>
      </c>
      <c r="C12" s="526"/>
      <c r="D12" s="526"/>
      <c r="E12" s="526"/>
      <c r="F12" s="526"/>
      <c r="G12" s="526"/>
      <c r="H12" s="526"/>
      <c r="I12" s="526"/>
      <c r="J12" s="526"/>
      <c r="K12" s="526"/>
      <c r="L12" s="526"/>
      <c r="M12" s="526"/>
      <c r="N12" s="526"/>
      <c r="O12" s="527"/>
    </row>
    <row r="13" spans="1:15" ht="15" customHeight="1" x14ac:dyDescent="0.25">
      <c r="A13" s="544"/>
      <c r="B13" s="528"/>
      <c r="C13" s="529"/>
      <c r="D13" s="529"/>
      <c r="E13" s="529"/>
      <c r="F13" s="529"/>
      <c r="G13" s="529"/>
      <c r="H13" s="529"/>
      <c r="I13" s="529"/>
      <c r="J13" s="529"/>
      <c r="K13" s="529"/>
      <c r="L13" s="529"/>
      <c r="M13" s="529"/>
      <c r="N13" s="529"/>
      <c r="O13" s="530"/>
    </row>
    <row r="14" spans="1:15" ht="15" customHeight="1" thickBot="1" x14ac:dyDescent="0.3">
      <c r="A14" s="545"/>
      <c r="B14" s="531"/>
      <c r="C14" s="532"/>
      <c r="D14" s="532"/>
      <c r="E14" s="532"/>
      <c r="F14" s="532"/>
      <c r="G14" s="532"/>
      <c r="H14" s="532"/>
      <c r="I14" s="532"/>
      <c r="J14" s="532"/>
      <c r="K14" s="532"/>
      <c r="L14" s="532"/>
      <c r="M14" s="532"/>
      <c r="N14" s="532"/>
      <c r="O14" s="533"/>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1" t="s">
        <v>13</v>
      </c>
      <c r="B16" s="534" t="s">
        <v>188</v>
      </c>
      <c r="C16" s="534"/>
      <c r="D16" s="534"/>
      <c r="E16" s="534"/>
      <c r="F16" s="534"/>
      <c r="G16" s="540" t="s">
        <v>15</v>
      </c>
      <c r="H16" s="540"/>
      <c r="I16" s="535" t="s">
        <v>189</v>
      </c>
      <c r="J16" s="535"/>
      <c r="K16" s="535"/>
      <c r="L16" s="535"/>
      <c r="M16" s="535"/>
      <c r="N16" s="535"/>
      <c r="O16" s="535"/>
    </row>
    <row r="17" spans="1:19" ht="9" customHeight="1" x14ac:dyDescent="0.25">
      <c r="A17" s="14"/>
      <c r="B17" s="16"/>
      <c r="C17" s="15"/>
      <c r="D17" s="15"/>
      <c r="E17" s="15"/>
      <c r="F17" s="15"/>
      <c r="G17" s="16"/>
      <c r="H17" s="16"/>
      <c r="I17" s="16"/>
      <c r="J17" s="16"/>
      <c r="K17" s="16"/>
      <c r="L17" s="17"/>
      <c r="M17" s="17"/>
      <c r="N17" s="17"/>
      <c r="O17" s="17"/>
    </row>
    <row r="18" spans="1:19" ht="56.25" customHeight="1" x14ac:dyDescent="0.25">
      <c r="A18" s="51" t="s">
        <v>17</v>
      </c>
      <c r="B18" s="542" t="s">
        <v>190</v>
      </c>
      <c r="C18" s="542"/>
      <c r="D18" s="542"/>
      <c r="E18" s="542"/>
      <c r="F18" s="51" t="s">
        <v>19</v>
      </c>
      <c r="G18" s="541" t="s">
        <v>191</v>
      </c>
      <c r="H18" s="541"/>
      <c r="I18" s="541"/>
      <c r="J18" s="51" t="s">
        <v>21</v>
      </c>
      <c r="K18" s="534" t="s">
        <v>192</v>
      </c>
      <c r="L18" s="534"/>
      <c r="M18" s="534"/>
      <c r="N18" s="534"/>
      <c r="O18" s="534"/>
    </row>
    <row r="19" spans="1:19" ht="9" customHeight="1" x14ac:dyDescent="0.25">
      <c r="A19" s="5"/>
      <c r="B19" s="2"/>
      <c r="C19" s="2"/>
      <c r="D19" s="2"/>
      <c r="E19" s="2"/>
      <c r="F19" s="2"/>
      <c r="G19" s="2"/>
      <c r="H19" s="2"/>
      <c r="I19" s="2"/>
      <c r="J19" s="2"/>
      <c r="K19" s="2"/>
      <c r="L19" s="2"/>
      <c r="M19" s="2"/>
      <c r="N19" s="2"/>
      <c r="O19" s="2"/>
    </row>
    <row r="20" spans="1:19" ht="16.5" customHeight="1" x14ac:dyDescent="0.25">
      <c r="A20" s="76"/>
      <c r="B20" s="77"/>
      <c r="C20" s="77"/>
      <c r="D20" s="77"/>
      <c r="E20" s="77"/>
      <c r="F20" s="77"/>
      <c r="G20" s="77"/>
      <c r="H20" s="77"/>
      <c r="I20" s="77"/>
      <c r="J20" s="77"/>
      <c r="K20" s="77"/>
      <c r="L20" s="77"/>
      <c r="M20" s="77"/>
      <c r="N20" s="77"/>
      <c r="O20" s="77"/>
    </row>
    <row r="21" spans="1:19" ht="32.1" customHeight="1" thickBot="1" x14ac:dyDescent="0.3">
      <c r="A21" s="503" t="s">
        <v>23</v>
      </c>
      <c r="B21" s="504"/>
      <c r="C21" s="504"/>
      <c r="D21" s="504"/>
      <c r="E21" s="504"/>
      <c r="F21" s="504"/>
      <c r="G21" s="504"/>
      <c r="H21" s="504"/>
      <c r="I21" s="504"/>
      <c r="J21" s="504"/>
      <c r="K21" s="504"/>
      <c r="L21" s="504"/>
      <c r="M21" s="504"/>
      <c r="N21" s="504"/>
      <c r="O21" s="505"/>
    </row>
    <row r="22" spans="1:19" ht="32.1" customHeight="1" thickBot="1" x14ac:dyDescent="0.3">
      <c r="A22" s="503" t="s">
        <v>193</v>
      </c>
      <c r="B22" s="504"/>
      <c r="C22" s="504"/>
      <c r="D22" s="504"/>
      <c r="E22" s="504"/>
      <c r="F22" s="504"/>
      <c r="G22" s="504"/>
      <c r="H22" s="504"/>
      <c r="I22" s="504"/>
      <c r="J22" s="504"/>
      <c r="K22" s="504"/>
      <c r="L22" s="504"/>
      <c r="M22" s="504"/>
      <c r="N22" s="504"/>
      <c r="O22" s="505"/>
    </row>
    <row r="23" spans="1:19" ht="32.1" customHeight="1" thickBot="1" x14ac:dyDescent="0.3">
      <c r="A23" s="27"/>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25">
      <c r="A24" s="21" t="s">
        <v>24</v>
      </c>
      <c r="B24" s="259">
        <v>650082000</v>
      </c>
      <c r="C24" s="260">
        <v>0</v>
      </c>
      <c r="D24" s="260">
        <v>0</v>
      </c>
      <c r="E24" s="260">
        <v>0</v>
      </c>
      <c r="F24" s="212">
        <v>0</v>
      </c>
      <c r="G24" s="212">
        <v>0</v>
      </c>
      <c r="H24" s="212">
        <v>0</v>
      </c>
      <c r="I24" s="212">
        <v>0</v>
      </c>
      <c r="J24" s="212">
        <v>0</v>
      </c>
      <c r="K24" s="212">
        <v>0</v>
      </c>
      <c r="L24" s="356">
        <v>0</v>
      </c>
      <c r="M24" s="356">
        <v>0</v>
      </c>
      <c r="N24" s="276">
        <v>650082000</v>
      </c>
      <c r="O24" s="186">
        <v>1</v>
      </c>
      <c r="S24" s="326"/>
    </row>
    <row r="25" spans="1:19" ht="32.1" customHeight="1" x14ac:dyDescent="0.25">
      <c r="A25" s="21" t="s">
        <v>26</v>
      </c>
      <c r="B25" s="261">
        <v>643259000</v>
      </c>
      <c r="C25" s="261">
        <v>0</v>
      </c>
      <c r="D25" s="262">
        <v>-660000</v>
      </c>
      <c r="E25" s="261">
        <v>-696666</v>
      </c>
      <c r="F25" s="185">
        <v>0</v>
      </c>
      <c r="G25" s="185">
        <v>0</v>
      </c>
      <c r="H25" s="185">
        <v>0</v>
      </c>
      <c r="I25" s="185">
        <v>0</v>
      </c>
      <c r="J25" s="193">
        <v>0</v>
      </c>
      <c r="K25" s="341">
        <v>0</v>
      </c>
      <c r="L25" s="185">
        <v>0</v>
      </c>
      <c r="M25" s="185">
        <v>0</v>
      </c>
      <c r="N25" s="342">
        <f t="shared" ref="N25:N26" si="0">SUM(B25:M25)</f>
        <v>641902334</v>
      </c>
      <c r="O25" s="187">
        <f>N25/N24</f>
        <v>0.98741748579409983</v>
      </c>
      <c r="Q25" s="326"/>
    </row>
    <row r="26" spans="1:19" ht="32.1" customHeight="1" x14ac:dyDescent="0.25">
      <c r="A26" s="21" t="s">
        <v>28</v>
      </c>
      <c r="B26" s="188">
        <v>0</v>
      </c>
      <c r="C26" s="263">
        <v>9168860</v>
      </c>
      <c r="D26" s="263">
        <v>59075996</v>
      </c>
      <c r="E26" s="194">
        <v>59182665</v>
      </c>
      <c r="F26" s="188">
        <v>0</v>
      </c>
      <c r="G26" s="188">
        <v>0</v>
      </c>
      <c r="H26" s="188">
        <v>0</v>
      </c>
      <c r="I26" s="188">
        <v>0</v>
      </c>
      <c r="J26" s="194">
        <v>0</v>
      </c>
      <c r="K26" s="188">
        <v>0</v>
      </c>
      <c r="L26" s="188">
        <v>0</v>
      </c>
      <c r="M26" s="188">
        <v>0</v>
      </c>
      <c r="N26" s="276">
        <f t="shared" si="0"/>
        <v>127427521</v>
      </c>
      <c r="O26" s="187">
        <f>N26/N24</f>
        <v>0.1960176116243797</v>
      </c>
    </row>
    <row r="27" spans="1:19" ht="32.1" customHeight="1" x14ac:dyDescent="0.25">
      <c r="A27" s="21" t="s">
        <v>196</v>
      </c>
      <c r="B27" s="263">
        <v>0</v>
      </c>
      <c r="C27" s="263">
        <v>41303031</v>
      </c>
      <c r="D27" s="263">
        <v>0</v>
      </c>
      <c r="E27" s="263">
        <v>0</v>
      </c>
      <c r="F27" s="213">
        <v>0</v>
      </c>
      <c r="G27" s="213">
        <v>0</v>
      </c>
      <c r="H27" s="213">
        <v>0</v>
      </c>
      <c r="I27" s="213">
        <v>0</v>
      </c>
      <c r="J27" s="213">
        <v>0</v>
      </c>
      <c r="K27" s="213">
        <v>0</v>
      </c>
      <c r="L27" s="349">
        <v>0</v>
      </c>
      <c r="M27" s="213">
        <v>0</v>
      </c>
      <c r="N27" s="342">
        <f>SUM(B27:M27)</f>
        <v>41303031</v>
      </c>
      <c r="O27" s="187">
        <v>1</v>
      </c>
    </row>
    <row r="28" spans="1:19" ht="32.1" customHeight="1" x14ac:dyDescent="0.25">
      <c r="A28" s="21" t="s">
        <v>197</v>
      </c>
      <c r="B28" s="188">
        <v>0</v>
      </c>
      <c r="C28" s="188">
        <v>0</v>
      </c>
      <c r="D28" s="188">
        <v>0</v>
      </c>
      <c r="E28" s="188">
        <v>1</v>
      </c>
      <c r="F28" s="188">
        <v>0</v>
      </c>
      <c r="G28" s="188">
        <v>0</v>
      </c>
      <c r="H28" s="188">
        <v>0</v>
      </c>
      <c r="I28" s="188">
        <v>0</v>
      </c>
      <c r="J28" s="188">
        <v>0</v>
      </c>
      <c r="K28" s="188">
        <v>0</v>
      </c>
      <c r="L28" s="188">
        <v>0</v>
      </c>
      <c r="M28" s="188">
        <v>0</v>
      </c>
      <c r="N28" s="276">
        <f t="shared" ref="N28" si="1">SUM(B28:M28)</f>
        <v>1</v>
      </c>
      <c r="O28" s="187">
        <f>N28/N27</f>
        <v>2.4211298197461585E-8</v>
      </c>
    </row>
    <row r="29" spans="1:19" ht="32.1" customHeight="1" thickBot="1" x14ac:dyDescent="0.3">
      <c r="A29" s="24" t="s">
        <v>34</v>
      </c>
      <c r="B29" s="264">
        <v>2142000</v>
      </c>
      <c r="C29" s="404">
        <v>25377434</v>
      </c>
      <c r="D29" s="264">
        <v>7794824</v>
      </c>
      <c r="E29" s="264">
        <v>0</v>
      </c>
      <c r="F29" s="264">
        <v>0</v>
      </c>
      <c r="G29" s="189">
        <v>0</v>
      </c>
      <c r="H29" s="189">
        <v>0</v>
      </c>
      <c r="I29" s="189">
        <v>0</v>
      </c>
      <c r="J29" s="189">
        <v>0</v>
      </c>
      <c r="K29" s="189">
        <v>0</v>
      </c>
      <c r="L29" s="189">
        <v>0</v>
      </c>
      <c r="M29" s="189">
        <v>0</v>
      </c>
      <c r="N29" s="407">
        <f>SUM(B29:M29)</f>
        <v>35314258</v>
      </c>
      <c r="O29" s="190">
        <f>N29/N27</f>
        <v>0.85500403106009337</v>
      </c>
    </row>
    <row r="30" spans="1:19" s="26" customFormat="1" ht="16.5" customHeight="1" x14ac:dyDescent="0.2"/>
    <row r="31" spans="1:19" s="26" customFormat="1" ht="17.25" customHeight="1" x14ac:dyDescent="0.2">
      <c r="N31" s="317"/>
    </row>
    <row r="32" spans="1:19" ht="5.25" customHeight="1" thickBot="1" x14ac:dyDescent="0.3"/>
    <row r="33" spans="1:13" ht="48" customHeight="1" thickBot="1" x14ac:dyDescent="0.3">
      <c r="A33" s="563" t="s">
        <v>198</v>
      </c>
      <c r="B33" s="564"/>
      <c r="C33" s="564"/>
      <c r="D33" s="564"/>
      <c r="E33" s="564"/>
      <c r="F33" s="564"/>
      <c r="G33" s="564"/>
      <c r="H33" s="564"/>
      <c r="I33" s="565"/>
      <c r="J33" s="30"/>
    </row>
    <row r="34" spans="1:13" ht="50.25" customHeight="1" thickBot="1" x14ac:dyDescent="0.3">
      <c r="A34" s="38" t="s">
        <v>199</v>
      </c>
      <c r="B34" s="566" t="str">
        <f>+B12</f>
        <v>Diseñar 4 contenidos nuevos de formación en capacidades digitales con enfoque de género y diferencial</v>
      </c>
      <c r="C34" s="567"/>
      <c r="D34" s="567"/>
      <c r="E34" s="567"/>
      <c r="F34" s="567"/>
      <c r="G34" s="567"/>
      <c r="H34" s="567"/>
      <c r="I34" s="568"/>
      <c r="J34" s="28"/>
      <c r="M34" s="180"/>
    </row>
    <row r="35" spans="1:13" ht="18.75" customHeight="1" thickBot="1" x14ac:dyDescent="0.3">
      <c r="A35" s="582" t="s">
        <v>39</v>
      </c>
      <c r="B35" s="85">
        <v>2024</v>
      </c>
      <c r="C35" s="85">
        <v>2025</v>
      </c>
      <c r="D35" s="85">
        <v>2026</v>
      </c>
      <c r="E35" s="85">
        <v>2027</v>
      </c>
      <c r="F35" s="85" t="s">
        <v>200</v>
      </c>
      <c r="G35" s="584" t="s">
        <v>41</v>
      </c>
      <c r="H35" s="584" t="s">
        <v>201</v>
      </c>
      <c r="I35" s="584"/>
      <c r="J35" s="28"/>
      <c r="M35" s="180"/>
    </row>
    <row r="36" spans="1:13" ht="50.25" customHeight="1" thickBot="1" x14ac:dyDescent="0.3">
      <c r="A36" s="583"/>
      <c r="B36" s="172">
        <v>1</v>
      </c>
      <c r="C36" s="172">
        <v>1</v>
      </c>
      <c r="D36" s="172">
        <v>1</v>
      </c>
      <c r="E36" s="172">
        <v>1</v>
      </c>
      <c r="F36" s="173">
        <f>B36+C36+D36+E36</f>
        <v>4</v>
      </c>
      <c r="G36" s="584"/>
      <c r="H36" s="584"/>
      <c r="I36" s="584"/>
      <c r="J36" s="28"/>
      <c r="M36" s="181"/>
    </row>
    <row r="37" spans="1:13" ht="52.5" customHeight="1" thickBot="1" x14ac:dyDescent="0.3">
      <c r="A37" s="39" t="s">
        <v>43</v>
      </c>
      <c r="B37" s="569">
        <v>0.44</v>
      </c>
      <c r="C37" s="570"/>
      <c r="D37" s="579" t="s">
        <v>202</v>
      </c>
      <c r="E37" s="580"/>
      <c r="F37" s="580"/>
      <c r="G37" s="580"/>
      <c r="H37" s="580"/>
      <c r="I37" s="581"/>
      <c r="K37" s="364"/>
      <c r="L37" s="367"/>
    </row>
    <row r="38" spans="1:13" s="29" customFormat="1" ht="48" customHeight="1" thickBot="1" x14ac:dyDescent="0.3">
      <c r="A38" s="582" t="s">
        <v>203</v>
      </c>
      <c r="B38" s="39" t="s">
        <v>204</v>
      </c>
      <c r="C38" s="38" t="s">
        <v>87</v>
      </c>
      <c r="D38" s="561" t="s">
        <v>89</v>
      </c>
      <c r="E38" s="562"/>
      <c r="F38" s="561" t="s">
        <v>91</v>
      </c>
      <c r="G38" s="562"/>
      <c r="H38" s="40" t="s">
        <v>93</v>
      </c>
      <c r="I38" s="42" t="s">
        <v>94</v>
      </c>
      <c r="M38" s="182"/>
    </row>
    <row r="39" spans="1:13" ht="48" customHeight="1" thickBot="1" x14ac:dyDescent="0.3">
      <c r="A39" s="583"/>
      <c r="B39" s="174">
        <v>0</v>
      </c>
      <c r="C39" s="33">
        <v>0</v>
      </c>
      <c r="D39" s="571" t="s">
        <v>205</v>
      </c>
      <c r="E39" s="572"/>
      <c r="F39" s="571" t="s">
        <v>205</v>
      </c>
      <c r="G39" s="572"/>
      <c r="H39" s="184" t="s">
        <v>206</v>
      </c>
      <c r="I39" s="32"/>
      <c r="M39" s="180"/>
    </row>
    <row r="40" spans="1:13" s="29" customFormat="1" ht="48" customHeight="1" thickBot="1" x14ac:dyDescent="0.3">
      <c r="A40" s="582" t="s">
        <v>207</v>
      </c>
      <c r="B40" s="41" t="s">
        <v>204</v>
      </c>
      <c r="C40" s="40" t="s">
        <v>87</v>
      </c>
      <c r="D40" s="561" t="s">
        <v>89</v>
      </c>
      <c r="E40" s="562"/>
      <c r="F40" s="561" t="s">
        <v>91</v>
      </c>
      <c r="G40" s="562"/>
      <c r="H40" s="40" t="s">
        <v>93</v>
      </c>
      <c r="I40" s="42" t="s">
        <v>94</v>
      </c>
    </row>
    <row r="41" spans="1:13" ht="289.5" customHeight="1" thickBot="1" x14ac:dyDescent="0.3">
      <c r="A41" s="583"/>
      <c r="B41" s="214">
        <v>0.08</v>
      </c>
      <c r="C41" s="33">
        <v>0.08</v>
      </c>
      <c r="D41" s="575" t="s">
        <v>208</v>
      </c>
      <c r="E41" s="576"/>
      <c r="F41" s="571" t="s">
        <v>209</v>
      </c>
      <c r="G41" s="572"/>
      <c r="H41" s="184" t="s">
        <v>210</v>
      </c>
      <c r="I41" s="32" t="s">
        <v>211</v>
      </c>
    </row>
    <row r="42" spans="1:13" s="29" customFormat="1" ht="48" customHeight="1" x14ac:dyDescent="0.25">
      <c r="A42" s="582" t="s">
        <v>212</v>
      </c>
      <c r="B42" s="411" t="s">
        <v>204</v>
      </c>
      <c r="C42" s="412" t="s">
        <v>87</v>
      </c>
      <c r="D42" s="573" t="s">
        <v>89</v>
      </c>
      <c r="E42" s="574"/>
      <c r="F42" s="573" t="s">
        <v>91</v>
      </c>
      <c r="G42" s="574"/>
      <c r="H42" s="412" t="s">
        <v>93</v>
      </c>
      <c r="I42" s="413" t="s">
        <v>94</v>
      </c>
    </row>
    <row r="43" spans="1:13" ht="408.75" customHeight="1" x14ac:dyDescent="0.25">
      <c r="A43" s="583"/>
      <c r="B43" s="214">
        <v>0.08</v>
      </c>
      <c r="C43" s="33">
        <v>0.08</v>
      </c>
      <c r="D43" s="577" t="s">
        <v>213</v>
      </c>
      <c r="E43" s="578"/>
      <c r="F43" s="571" t="s">
        <v>214</v>
      </c>
      <c r="G43" s="572"/>
      <c r="H43" s="184" t="s">
        <v>210</v>
      </c>
      <c r="I43" s="32" t="s">
        <v>215</v>
      </c>
    </row>
    <row r="44" spans="1:13" s="29" customFormat="1" ht="48" customHeight="1" x14ac:dyDescent="0.25">
      <c r="A44" s="582" t="s">
        <v>216</v>
      </c>
      <c r="B44" s="41" t="s">
        <v>204</v>
      </c>
      <c r="C44" s="41" t="s">
        <v>87</v>
      </c>
      <c r="D44" s="561" t="s">
        <v>89</v>
      </c>
      <c r="E44" s="562"/>
      <c r="F44" s="561" t="s">
        <v>91</v>
      </c>
      <c r="G44" s="562"/>
      <c r="H44" s="40" t="s">
        <v>93</v>
      </c>
      <c r="I44" s="40" t="s">
        <v>94</v>
      </c>
    </row>
    <row r="45" spans="1:13" ht="409.5" customHeight="1" x14ac:dyDescent="0.25">
      <c r="A45" s="583"/>
      <c r="B45" s="214">
        <v>0.08</v>
      </c>
      <c r="C45" s="33">
        <v>0.08</v>
      </c>
      <c r="D45" s="575" t="s">
        <v>217</v>
      </c>
      <c r="E45" s="576"/>
      <c r="F45" s="571" t="s">
        <v>218</v>
      </c>
      <c r="G45" s="588"/>
      <c r="H45" s="184" t="s">
        <v>210</v>
      </c>
      <c r="I45" s="452" t="s">
        <v>219</v>
      </c>
    </row>
    <row r="46" spans="1:13" s="29" customFormat="1" ht="48" customHeight="1" x14ac:dyDescent="0.25">
      <c r="A46" s="582" t="s">
        <v>220</v>
      </c>
      <c r="B46" s="41" t="s">
        <v>204</v>
      </c>
      <c r="C46" s="40" t="s">
        <v>87</v>
      </c>
      <c r="D46" s="561" t="s">
        <v>89</v>
      </c>
      <c r="E46" s="562"/>
      <c r="F46" s="561" t="s">
        <v>91</v>
      </c>
      <c r="G46" s="562"/>
      <c r="H46" s="40" t="s">
        <v>93</v>
      </c>
      <c r="I46" s="42" t="s">
        <v>94</v>
      </c>
    </row>
    <row r="47" spans="1:13" ht="48" customHeight="1" thickBot="1" x14ac:dyDescent="0.3">
      <c r="A47" s="583"/>
      <c r="B47" s="214">
        <v>0.08</v>
      </c>
      <c r="C47" s="33"/>
      <c r="D47" s="480"/>
      <c r="E47" s="587"/>
      <c r="F47" s="585"/>
      <c r="G47" s="586"/>
      <c r="H47" s="184"/>
      <c r="I47" s="279"/>
    </row>
    <row r="48" spans="1:13" s="29" customFormat="1" ht="48" customHeight="1" thickBot="1" x14ac:dyDescent="0.3">
      <c r="A48" s="582" t="s">
        <v>221</v>
      </c>
      <c r="B48" s="41" t="s">
        <v>204</v>
      </c>
      <c r="C48" s="40" t="s">
        <v>87</v>
      </c>
      <c r="D48" s="561" t="s">
        <v>89</v>
      </c>
      <c r="E48" s="562"/>
      <c r="F48" s="561" t="s">
        <v>91</v>
      </c>
      <c r="G48" s="562"/>
      <c r="H48" s="40" t="s">
        <v>93</v>
      </c>
      <c r="I48" s="42" t="s">
        <v>94</v>
      </c>
    </row>
    <row r="49" spans="1:9" ht="48" customHeight="1" thickBot="1" x14ac:dyDescent="0.3">
      <c r="A49" s="583"/>
      <c r="B49" s="214">
        <v>0.08</v>
      </c>
      <c r="C49" s="34"/>
      <c r="D49" s="480"/>
      <c r="E49" s="587"/>
      <c r="F49" s="480"/>
      <c r="G49" s="481"/>
      <c r="H49" s="283"/>
      <c r="I49" s="285"/>
    </row>
    <row r="50" spans="1:9" ht="48" customHeight="1" thickBot="1" x14ac:dyDescent="0.3">
      <c r="A50" s="582" t="s">
        <v>222</v>
      </c>
      <c r="B50" s="39" t="s">
        <v>204</v>
      </c>
      <c r="C50" s="38" t="s">
        <v>87</v>
      </c>
      <c r="D50" s="561" t="s">
        <v>89</v>
      </c>
      <c r="E50" s="562"/>
      <c r="F50" s="561" t="s">
        <v>91</v>
      </c>
      <c r="G50" s="562"/>
      <c r="H50" s="40" t="s">
        <v>93</v>
      </c>
      <c r="I50" s="42" t="s">
        <v>94</v>
      </c>
    </row>
    <row r="51" spans="1:9" ht="48" customHeight="1" thickBot="1" x14ac:dyDescent="0.3">
      <c r="A51" s="583"/>
      <c r="B51" s="214">
        <v>0.08</v>
      </c>
      <c r="C51" s="214"/>
      <c r="D51" s="589"/>
      <c r="E51" s="590"/>
      <c r="F51" s="480"/>
      <c r="G51" s="481"/>
      <c r="H51" s="283"/>
      <c r="I51" s="283"/>
    </row>
    <row r="52" spans="1:9" ht="48" customHeight="1" thickBot="1" x14ac:dyDescent="0.3">
      <c r="A52" s="582" t="s">
        <v>223</v>
      </c>
      <c r="B52" s="39" t="s">
        <v>204</v>
      </c>
      <c r="C52" s="38" t="s">
        <v>87</v>
      </c>
      <c r="D52" s="561" t="s">
        <v>89</v>
      </c>
      <c r="E52" s="562"/>
      <c r="F52" s="561" t="s">
        <v>91</v>
      </c>
      <c r="G52" s="562"/>
      <c r="H52" s="40" t="s">
        <v>93</v>
      </c>
      <c r="I52" s="42" t="s">
        <v>94</v>
      </c>
    </row>
    <row r="53" spans="1:9" ht="48" customHeight="1" thickBot="1" x14ac:dyDescent="0.3">
      <c r="A53" s="583"/>
      <c r="B53" s="214">
        <v>0.08</v>
      </c>
      <c r="C53" s="34"/>
      <c r="D53" s="589"/>
      <c r="E53" s="590"/>
      <c r="F53" s="480"/>
      <c r="G53" s="481"/>
      <c r="H53" s="283"/>
      <c r="I53" s="283"/>
    </row>
    <row r="54" spans="1:9" ht="48" customHeight="1" thickBot="1" x14ac:dyDescent="0.3">
      <c r="A54" s="582" t="s">
        <v>224</v>
      </c>
      <c r="B54" s="39" t="s">
        <v>204</v>
      </c>
      <c r="C54" s="38" t="s">
        <v>87</v>
      </c>
      <c r="D54" s="561" t="s">
        <v>89</v>
      </c>
      <c r="E54" s="562"/>
      <c r="F54" s="561" t="s">
        <v>91</v>
      </c>
      <c r="G54" s="562"/>
      <c r="H54" s="40" t="s">
        <v>93</v>
      </c>
      <c r="I54" s="42" t="s">
        <v>94</v>
      </c>
    </row>
    <row r="55" spans="1:9" ht="48" customHeight="1" thickBot="1" x14ac:dyDescent="0.3">
      <c r="A55" s="583"/>
      <c r="B55" s="214">
        <v>0.08</v>
      </c>
      <c r="C55" s="34"/>
      <c r="D55" s="496"/>
      <c r="E55" s="497"/>
      <c r="F55" s="496"/>
      <c r="G55" s="497"/>
      <c r="H55" s="283"/>
      <c r="I55" s="323"/>
    </row>
    <row r="56" spans="1:9" ht="48" customHeight="1" thickBot="1" x14ac:dyDescent="0.3">
      <c r="A56" s="582" t="s">
        <v>225</v>
      </c>
      <c r="B56" s="39" t="s">
        <v>204</v>
      </c>
      <c r="C56" s="38" t="s">
        <v>87</v>
      </c>
      <c r="D56" s="561" t="s">
        <v>89</v>
      </c>
      <c r="E56" s="562"/>
      <c r="F56" s="561" t="s">
        <v>91</v>
      </c>
      <c r="G56" s="562"/>
      <c r="H56" s="40" t="s">
        <v>93</v>
      </c>
      <c r="I56" s="42" t="s">
        <v>94</v>
      </c>
    </row>
    <row r="57" spans="1:9" ht="48" customHeight="1" thickBot="1" x14ac:dyDescent="0.3">
      <c r="A57" s="583"/>
      <c r="B57" s="214">
        <v>8.4444439999999996E-2</v>
      </c>
      <c r="C57" s="34"/>
      <c r="D57" s="496"/>
      <c r="E57" s="497"/>
      <c r="F57" s="496"/>
      <c r="G57" s="497"/>
      <c r="H57" s="283"/>
      <c r="I57" s="330"/>
    </row>
    <row r="58" spans="1:9" ht="48" customHeight="1" thickBot="1" x14ac:dyDescent="0.3">
      <c r="A58" s="582" t="s">
        <v>226</v>
      </c>
      <c r="B58" s="39" t="s">
        <v>204</v>
      </c>
      <c r="C58" s="38" t="s">
        <v>87</v>
      </c>
      <c r="D58" s="561" t="s">
        <v>89</v>
      </c>
      <c r="E58" s="562"/>
      <c r="F58" s="561" t="s">
        <v>91</v>
      </c>
      <c r="G58" s="562"/>
      <c r="H58" s="40" t="s">
        <v>93</v>
      </c>
      <c r="I58" s="42" t="s">
        <v>94</v>
      </c>
    </row>
    <row r="59" spans="1:9" ht="48" customHeight="1" thickBot="1" x14ac:dyDescent="0.3">
      <c r="A59" s="583"/>
      <c r="B59" s="214">
        <v>8.4444000000000005E-2</v>
      </c>
      <c r="C59" s="34"/>
      <c r="D59" s="496"/>
      <c r="E59" s="497"/>
      <c r="F59" s="496"/>
      <c r="G59" s="497"/>
      <c r="H59" s="323"/>
      <c r="I59" s="323"/>
    </row>
    <row r="60" spans="1:9" ht="48" customHeight="1" thickBot="1" x14ac:dyDescent="0.3">
      <c r="A60" s="582" t="s">
        <v>227</v>
      </c>
      <c r="B60" s="39" t="s">
        <v>204</v>
      </c>
      <c r="C60" s="38" t="s">
        <v>87</v>
      </c>
      <c r="D60" s="561" t="s">
        <v>89</v>
      </c>
      <c r="E60" s="562"/>
      <c r="F60" s="561" t="s">
        <v>91</v>
      </c>
      <c r="G60" s="562"/>
      <c r="H60" s="40" t="s">
        <v>93</v>
      </c>
      <c r="I60" s="42" t="s">
        <v>94</v>
      </c>
    </row>
    <row r="61" spans="1:9" ht="48" customHeight="1" thickBot="1" x14ac:dyDescent="0.3">
      <c r="A61" s="583"/>
      <c r="B61" s="214">
        <v>0.2</v>
      </c>
      <c r="C61" s="34"/>
      <c r="D61" s="496"/>
      <c r="E61" s="497"/>
      <c r="F61" s="496"/>
      <c r="G61" s="497"/>
      <c r="H61" s="323"/>
      <c r="I61" s="330"/>
    </row>
    <row r="62" spans="1:9" x14ac:dyDescent="0.25">
      <c r="B62" s="178">
        <f>B61+B59+B57+B55+B53+B51+B49+B47+B45+B43+B41</f>
        <v>1.0088884399999998</v>
      </c>
      <c r="C62" s="178"/>
    </row>
    <row r="63" spans="1:9" x14ac:dyDescent="0.25">
      <c r="B63" s="294"/>
    </row>
    <row r="64" spans="1:9" s="28" customFormat="1" ht="30" customHeight="1" x14ac:dyDescent="0.25">
      <c r="A64" s="1"/>
      <c r="B64" s="1"/>
      <c r="C64" s="1"/>
      <c r="D64" s="1"/>
      <c r="E64" s="1"/>
      <c r="F64" s="1"/>
      <c r="G64" s="1"/>
      <c r="H64" s="1"/>
      <c r="I64" s="1"/>
    </row>
    <row r="65" spans="1:9" ht="34.5" customHeight="1" x14ac:dyDescent="0.25">
      <c r="A65" s="506" t="s">
        <v>57</v>
      </c>
      <c r="B65" s="506"/>
      <c r="C65" s="506"/>
      <c r="D65" s="506"/>
      <c r="E65" s="506"/>
      <c r="F65" s="506"/>
      <c r="G65" s="506"/>
      <c r="H65" s="506"/>
      <c r="I65" s="506"/>
    </row>
    <row r="66" spans="1:9" ht="67.5" customHeight="1" x14ac:dyDescent="0.25">
      <c r="A66" s="43" t="s">
        <v>58</v>
      </c>
      <c r="B66" s="507" t="s">
        <v>228</v>
      </c>
      <c r="C66" s="508"/>
      <c r="D66" s="507" t="s">
        <v>229</v>
      </c>
      <c r="E66" s="508"/>
      <c r="F66" s="507" t="s">
        <v>230</v>
      </c>
      <c r="G66" s="508"/>
      <c r="H66" s="509" t="s">
        <v>231</v>
      </c>
      <c r="I66" s="510"/>
    </row>
    <row r="67" spans="1:9" ht="45.75" customHeight="1" x14ac:dyDescent="0.25">
      <c r="A67" s="43" t="s">
        <v>232</v>
      </c>
      <c r="B67" s="474">
        <v>0.2</v>
      </c>
      <c r="C67" s="475"/>
      <c r="D67" s="474">
        <v>0.12</v>
      </c>
      <c r="E67" s="475"/>
      <c r="F67" s="474">
        <v>0.12</v>
      </c>
      <c r="G67" s="475"/>
      <c r="H67" s="476"/>
      <c r="I67" s="477"/>
    </row>
    <row r="68" spans="1:9" ht="30" customHeight="1" x14ac:dyDescent="0.25">
      <c r="A68" s="501" t="s">
        <v>170</v>
      </c>
      <c r="B68" s="90" t="s">
        <v>85</v>
      </c>
      <c r="C68" s="90" t="s">
        <v>87</v>
      </c>
      <c r="D68" s="90" t="s">
        <v>85</v>
      </c>
      <c r="E68" s="90" t="s">
        <v>87</v>
      </c>
      <c r="F68" s="90" t="s">
        <v>85</v>
      </c>
      <c r="G68" s="90" t="s">
        <v>87</v>
      </c>
      <c r="H68" s="90" t="s">
        <v>85</v>
      </c>
      <c r="I68" s="90" t="s">
        <v>87</v>
      </c>
    </row>
    <row r="69" spans="1:9" ht="30" customHeight="1" x14ac:dyDescent="0.25">
      <c r="A69" s="502"/>
      <c r="B69" s="45">
        <v>0</v>
      </c>
      <c r="C69" s="45">
        <v>0</v>
      </c>
      <c r="D69" s="45">
        <v>0</v>
      </c>
      <c r="E69" s="45">
        <v>0</v>
      </c>
      <c r="F69" s="45">
        <v>0</v>
      </c>
      <c r="G69" s="45">
        <v>0</v>
      </c>
      <c r="H69" s="49"/>
      <c r="I69" s="45"/>
    </row>
    <row r="70" spans="1:9" ht="36" customHeight="1" x14ac:dyDescent="0.25">
      <c r="A70" s="43" t="s">
        <v>233</v>
      </c>
      <c r="B70" s="486" t="s">
        <v>205</v>
      </c>
      <c r="C70" s="487"/>
      <c r="D70" s="486" t="s">
        <v>205</v>
      </c>
      <c r="E70" s="487"/>
      <c r="F70" s="486" t="s">
        <v>205</v>
      </c>
      <c r="G70" s="487"/>
      <c r="H70" s="511"/>
      <c r="I70" s="512"/>
    </row>
    <row r="71" spans="1:9" ht="36" customHeight="1" x14ac:dyDescent="0.25">
      <c r="A71" s="43" t="s">
        <v>234</v>
      </c>
      <c r="B71" s="486" t="s">
        <v>235</v>
      </c>
      <c r="C71" s="487"/>
      <c r="D71" s="486" t="s">
        <v>235</v>
      </c>
      <c r="E71" s="487"/>
      <c r="F71" s="486" t="s">
        <v>235</v>
      </c>
      <c r="G71" s="487"/>
      <c r="H71" s="498"/>
      <c r="I71" s="499"/>
    </row>
    <row r="72" spans="1:9" ht="30.75" customHeight="1" x14ac:dyDescent="0.25">
      <c r="A72" s="501" t="s">
        <v>171</v>
      </c>
      <c r="B72" s="90" t="s">
        <v>85</v>
      </c>
      <c r="C72" s="90" t="s">
        <v>87</v>
      </c>
      <c r="D72" s="90" t="s">
        <v>85</v>
      </c>
      <c r="E72" s="90" t="s">
        <v>87</v>
      </c>
      <c r="F72" s="90" t="s">
        <v>85</v>
      </c>
      <c r="G72" s="90" t="s">
        <v>87</v>
      </c>
      <c r="H72" s="90" t="s">
        <v>85</v>
      </c>
      <c r="I72" s="90" t="s">
        <v>87</v>
      </c>
    </row>
    <row r="73" spans="1:9" ht="30.75" customHeight="1" x14ac:dyDescent="0.25">
      <c r="A73" s="502"/>
      <c r="B73" s="45">
        <v>0.05</v>
      </c>
      <c r="C73" s="45">
        <v>0.05</v>
      </c>
      <c r="D73" s="45">
        <v>0</v>
      </c>
      <c r="E73" s="45">
        <v>0</v>
      </c>
      <c r="F73" s="45">
        <v>0</v>
      </c>
      <c r="G73" s="46">
        <v>0</v>
      </c>
      <c r="H73" s="49"/>
      <c r="I73" s="46"/>
    </row>
    <row r="74" spans="1:9" ht="327.75" customHeight="1" x14ac:dyDescent="0.25">
      <c r="A74" s="43" t="s">
        <v>233</v>
      </c>
      <c r="B74" s="559" t="s">
        <v>236</v>
      </c>
      <c r="C74" s="560"/>
      <c r="D74" s="559" t="s">
        <v>205</v>
      </c>
      <c r="E74" s="560"/>
      <c r="F74" s="486" t="s">
        <v>205</v>
      </c>
      <c r="G74" s="487"/>
      <c r="H74" s="557"/>
      <c r="I74" s="558"/>
    </row>
    <row r="75" spans="1:9" ht="121.5" customHeight="1" x14ac:dyDescent="0.25">
      <c r="A75" s="43" t="s">
        <v>234</v>
      </c>
      <c r="B75" s="593" t="s">
        <v>237</v>
      </c>
      <c r="C75" s="594"/>
      <c r="D75" s="486" t="s">
        <v>206</v>
      </c>
      <c r="E75" s="487"/>
      <c r="F75" s="486" t="s">
        <v>206</v>
      </c>
      <c r="G75" s="487"/>
      <c r="H75" s="498"/>
      <c r="I75" s="499"/>
    </row>
    <row r="76" spans="1:9" ht="30.75" customHeight="1" x14ac:dyDescent="0.25">
      <c r="A76" s="501" t="s">
        <v>172</v>
      </c>
      <c r="B76" s="90" t="s">
        <v>85</v>
      </c>
      <c r="C76" s="90" t="s">
        <v>87</v>
      </c>
      <c r="D76" s="90" t="s">
        <v>85</v>
      </c>
      <c r="E76" s="90" t="s">
        <v>87</v>
      </c>
      <c r="F76" s="90" t="s">
        <v>85</v>
      </c>
      <c r="G76" s="90" t="s">
        <v>87</v>
      </c>
      <c r="H76" s="90" t="s">
        <v>85</v>
      </c>
      <c r="I76" s="90" t="s">
        <v>87</v>
      </c>
    </row>
    <row r="77" spans="1:9" ht="30.75" customHeight="1" x14ac:dyDescent="0.25">
      <c r="A77" s="502"/>
      <c r="B77" s="45">
        <v>0.05</v>
      </c>
      <c r="C77" s="45">
        <v>0.05</v>
      </c>
      <c r="D77" s="45">
        <v>0</v>
      </c>
      <c r="E77" s="45">
        <v>0</v>
      </c>
      <c r="F77" s="45">
        <v>0</v>
      </c>
      <c r="G77" s="46">
        <v>0</v>
      </c>
      <c r="H77" s="49"/>
      <c r="I77" s="46"/>
    </row>
    <row r="78" spans="1:9" ht="407.25" customHeight="1" x14ac:dyDescent="0.25">
      <c r="A78" s="43" t="s">
        <v>233</v>
      </c>
      <c r="B78" s="553" t="s">
        <v>238</v>
      </c>
      <c r="C78" s="554"/>
      <c r="D78" s="559" t="s">
        <v>205</v>
      </c>
      <c r="E78" s="560"/>
      <c r="F78" s="559" t="s">
        <v>205</v>
      </c>
      <c r="G78" s="560"/>
      <c r="H78" s="498"/>
      <c r="I78" s="499"/>
    </row>
    <row r="79" spans="1:9" ht="93" customHeight="1" x14ac:dyDescent="0.25">
      <c r="A79" s="43" t="s">
        <v>234</v>
      </c>
      <c r="B79" s="553" t="s">
        <v>239</v>
      </c>
      <c r="C79" s="554"/>
      <c r="D79" s="486" t="s">
        <v>206</v>
      </c>
      <c r="E79" s="487"/>
      <c r="F79" s="555" t="s">
        <v>206</v>
      </c>
      <c r="G79" s="556"/>
      <c r="H79" s="498"/>
      <c r="I79" s="499"/>
    </row>
    <row r="80" spans="1:9" ht="30.75" customHeight="1" x14ac:dyDescent="0.25">
      <c r="A80" s="501" t="s">
        <v>173</v>
      </c>
      <c r="B80" s="90" t="s">
        <v>85</v>
      </c>
      <c r="C80" s="90" t="s">
        <v>87</v>
      </c>
      <c r="D80" s="90" t="s">
        <v>85</v>
      </c>
      <c r="E80" s="90" t="s">
        <v>87</v>
      </c>
      <c r="F80" s="90" t="s">
        <v>85</v>
      </c>
      <c r="G80" s="90" t="s">
        <v>87</v>
      </c>
      <c r="H80" s="90" t="s">
        <v>85</v>
      </c>
      <c r="I80" s="90" t="s">
        <v>87</v>
      </c>
    </row>
    <row r="81" spans="1:9" ht="30.75" customHeight="1" x14ac:dyDescent="0.25">
      <c r="A81" s="502"/>
      <c r="B81" s="45">
        <v>0.1</v>
      </c>
      <c r="C81" s="45">
        <v>0.1</v>
      </c>
      <c r="D81" s="45">
        <v>0.05</v>
      </c>
      <c r="E81" s="46">
        <v>0.05</v>
      </c>
      <c r="F81" s="45">
        <v>0</v>
      </c>
      <c r="G81" s="46">
        <v>0</v>
      </c>
      <c r="H81" s="49"/>
      <c r="I81" s="46"/>
    </row>
    <row r="82" spans="1:9" ht="408.75" customHeight="1" x14ac:dyDescent="0.25">
      <c r="A82" s="43" t="s">
        <v>233</v>
      </c>
      <c r="B82" s="553" t="s">
        <v>397</v>
      </c>
      <c r="C82" s="554"/>
      <c r="D82" s="601" t="s">
        <v>240</v>
      </c>
      <c r="E82" s="602"/>
      <c r="F82" s="486"/>
      <c r="G82" s="487"/>
      <c r="H82" s="498"/>
      <c r="I82" s="499"/>
    </row>
    <row r="83" spans="1:9" ht="269.25" customHeight="1" x14ac:dyDescent="0.25">
      <c r="A83" s="43" t="s">
        <v>234</v>
      </c>
      <c r="B83" s="494" t="s">
        <v>241</v>
      </c>
      <c r="C83" s="495"/>
      <c r="D83" s="494" t="s">
        <v>242</v>
      </c>
      <c r="E83" s="495"/>
      <c r="F83" s="486"/>
      <c r="G83" s="487"/>
      <c r="H83" s="498"/>
      <c r="I83" s="499"/>
    </row>
    <row r="84" spans="1:9" ht="30" customHeight="1" x14ac:dyDescent="0.25">
      <c r="A84" s="501" t="s">
        <v>176</v>
      </c>
      <c r="B84" s="90" t="s">
        <v>85</v>
      </c>
      <c r="C84" s="90" t="s">
        <v>87</v>
      </c>
      <c r="D84" s="90" t="s">
        <v>85</v>
      </c>
      <c r="E84" s="90" t="s">
        <v>87</v>
      </c>
      <c r="F84" s="90" t="s">
        <v>85</v>
      </c>
      <c r="G84" s="90" t="s">
        <v>87</v>
      </c>
      <c r="H84" s="90" t="s">
        <v>85</v>
      </c>
      <c r="I84" s="90" t="s">
        <v>87</v>
      </c>
    </row>
    <row r="85" spans="1:9" ht="30" customHeight="1" x14ac:dyDescent="0.25">
      <c r="A85" s="502"/>
      <c r="B85" s="45">
        <v>0.15</v>
      </c>
      <c r="C85" s="45">
        <v>0</v>
      </c>
      <c r="D85" s="45">
        <v>0.1</v>
      </c>
      <c r="E85" s="45">
        <v>0</v>
      </c>
      <c r="F85" s="45">
        <v>0.5</v>
      </c>
      <c r="G85" s="46">
        <v>0</v>
      </c>
      <c r="H85" s="49"/>
      <c r="I85" s="46"/>
    </row>
    <row r="86" spans="1:9" ht="36" customHeight="1" x14ac:dyDescent="0.25">
      <c r="A86" s="43" t="s">
        <v>233</v>
      </c>
      <c r="B86" s="486"/>
      <c r="C86" s="487"/>
      <c r="D86" s="595"/>
      <c r="E86" s="596"/>
      <c r="F86" s="597"/>
      <c r="G86" s="598"/>
      <c r="H86" s="552"/>
      <c r="I86" s="552"/>
    </row>
    <row r="87" spans="1:9" ht="36" customHeight="1" x14ac:dyDescent="0.25">
      <c r="A87" s="43" t="s">
        <v>234</v>
      </c>
      <c r="B87" s="486"/>
      <c r="C87" s="487"/>
      <c r="D87" s="486"/>
      <c r="E87" s="485"/>
      <c r="F87" s="486"/>
      <c r="G87" s="485"/>
      <c r="H87" s="488"/>
      <c r="I87" s="485"/>
    </row>
    <row r="88" spans="1:9" ht="29.25" customHeight="1" x14ac:dyDescent="0.25">
      <c r="A88" s="501" t="s">
        <v>177</v>
      </c>
      <c r="B88" s="90" t="s">
        <v>85</v>
      </c>
      <c r="C88" s="90" t="s">
        <v>87</v>
      </c>
      <c r="D88" s="90" t="s">
        <v>85</v>
      </c>
      <c r="E88" s="90" t="s">
        <v>87</v>
      </c>
      <c r="F88" s="90" t="s">
        <v>85</v>
      </c>
      <c r="G88" s="90" t="s">
        <v>87</v>
      </c>
      <c r="H88" s="90" t="s">
        <v>85</v>
      </c>
      <c r="I88" s="90" t="s">
        <v>87</v>
      </c>
    </row>
    <row r="89" spans="1:9" ht="29.25" customHeight="1" x14ac:dyDescent="0.25">
      <c r="A89" s="502"/>
      <c r="B89" s="374">
        <v>0.15</v>
      </c>
      <c r="C89" s="375">
        <v>0</v>
      </c>
      <c r="D89" s="374">
        <v>0.1</v>
      </c>
      <c r="E89" s="374">
        <v>0</v>
      </c>
      <c r="F89" s="45"/>
      <c r="G89" s="46">
        <v>0</v>
      </c>
      <c r="H89" s="49"/>
      <c r="I89" s="46"/>
    </row>
    <row r="90" spans="1:9" ht="37.35" customHeight="1" x14ac:dyDescent="0.25">
      <c r="A90" s="373" t="s">
        <v>233</v>
      </c>
      <c r="B90" s="489"/>
      <c r="C90" s="490"/>
      <c r="D90" s="489"/>
      <c r="E90" s="490"/>
      <c r="F90" s="491"/>
      <c r="G90" s="492"/>
      <c r="H90" s="493"/>
      <c r="I90" s="493"/>
    </row>
    <row r="91" spans="1:9" ht="37.35" customHeight="1" x14ac:dyDescent="0.25">
      <c r="A91" s="373" t="s">
        <v>234</v>
      </c>
      <c r="B91" s="482"/>
      <c r="C91" s="483"/>
      <c r="D91" s="482"/>
      <c r="E91" s="483"/>
      <c r="F91" s="482"/>
      <c r="G91" s="483"/>
      <c r="H91" s="484"/>
      <c r="I91" s="485"/>
    </row>
    <row r="92" spans="1:9" ht="25.35" customHeight="1" x14ac:dyDescent="0.25">
      <c r="A92" s="478" t="s">
        <v>178</v>
      </c>
      <c r="B92" s="376" t="s">
        <v>85</v>
      </c>
      <c r="C92" s="376" t="s">
        <v>87</v>
      </c>
      <c r="D92" s="376" t="s">
        <v>85</v>
      </c>
      <c r="E92" s="376" t="s">
        <v>87</v>
      </c>
      <c r="F92" s="376" t="s">
        <v>85</v>
      </c>
      <c r="G92" s="376" t="s">
        <v>87</v>
      </c>
      <c r="H92" s="384" t="s">
        <v>85</v>
      </c>
      <c r="I92" s="90" t="s">
        <v>87</v>
      </c>
    </row>
    <row r="93" spans="1:9" ht="25.35" customHeight="1" x14ac:dyDescent="0.25">
      <c r="A93" s="479"/>
      <c r="B93" s="377">
        <v>0.2</v>
      </c>
      <c r="C93" s="378">
        <v>0</v>
      </c>
      <c r="D93" s="377">
        <v>0.2</v>
      </c>
      <c r="E93" s="377">
        <v>0</v>
      </c>
      <c r="F93" s="377">
        <v>0</v>
      </c>
      <c r="G93" s="379">
        <v>0</v>
      </c>
      <c r="H93" s="385"/>
      <c r="I93" s="46"/>
    </row>
    <row r="94" spans="1:9" ht="36" customHeight="1" x14ac:dyDescent="0.25">
      <c r="A94" s="373" t="s">
        <v>233</v>
      </c>
      <c r="B94" s="591"/>
      <c r="C94" s="592"/>
      <c r="D94" s="591"/>
      <c r="E94" s="592"/>
      <c r="F94" s="591"/>
      <c r="G94" s="592"/>
      <c r="H94" s="603"/>
      <c r="I94" s="493"/>
    </row>
    <row r="95" spans="1:9" ht="36" customHeight="1" x14ac:dyDescent="0.25">
      <c r="A95" s="373" t="s">
        <v>234</v>
      </c>
      <c r="B95" s="604"/>
      <c r="C95" s="605"/>
      <c r="D95" s="604"/>
      <c r="E95" s="605"/>
      <c r="F95" s="604"/>
      <c r="G95" s="605"/>
      <c r="H95" s="484"/>
      <c r="I95" s="485"/>
    </row>
    <row r="96" spans="1:9" ht="25.35" customHeight="1" x14ac:dyDescent="0.25">
      <c r="A96" s="478" t="s">
        <v>179</v>
      </c>
      <c r="B96" s="376" t="s">
        <v>85</v>
      </c>
      <c r="C96" s="376" t="s">
        <v>87</v>
      </c>
      <c r="D96" s="376" t="s">
        <v>85</v>
      </c>
      <c r="E96" s="376" t="s">
        <v>87</v>
      </c>
      <c r="F96" s="376" t="s">
        <v>85</v>
      </c>
      <c r="G96" s="376" t="s">
        <v>87</v>
      </c>
      <c r="H96" s="384" t="s">
        <v>85</v>
      </c>
      <c r="I96" s="90" t="s">
        <v>87</v>
      </c>
    </row>
    <row r="97" spans="1:9" ht="25.35" customHeight="1" x14ac:dyDescent="0.25">
      <c r="A97" s="479"/>
      <c r="B97" s="377">
        <v>0.2</v>
      </c>
      <c r="C97" s="378">
        <v>0</v>
      </c>
      <c r="D97" s="377">
        <v>0.2</v>
      </c>
      <c r="E97" s="377">
        <v>0</v>
      </c>
      <c r="F97" s="377">
        <v>0</v>
      </c>
      <c r="G97" s="379">
        <v>0</v>
      </c>
      <c r="H97" s="385"/>
      <c r="I97" s="46"/>
    </row>
    <row r="98" spans="1:9" ht="36" customHeight="1" x14ac:dyDescent="0.25">
      <c r="A98" s="373" t="s">
        <v>233</v>
      </c>
      <c r="B98" s="591"/>
      <c r="C98" s="592"/>
      <c r="D98" s="591"/>
      <c r="E98" s="592"/>
      <c r="F98" s="591"/>
      <c r="G98" s="592"/>
      <c r="H98" s="603"/>
      <c r="I98" s="493"/>
    </row>
    <row r="99" spans="1:9" ht="36" customHeight="1" x14ac:dyDescent="0.25">
      <c r="A99" s="373" t="s">
        <v>234</v>
      </c>
      <c r="B99" s="606"/>
      <c r="C99" s="607"/>
      <c r="D99" s="608"/>
      <c r="E99" s="605"/>
      <c r="F99" s="604"/>
      <c r="G99" s="605"/>
      <c r="H99" s="484"/>
      <c r="I99" s="485"/>
    </row>
    <row r="100" spans="1:9" ht="25.35" customHeight="1" x14ac:dyDescent="0.25">
      <c r="A100" s="478" t="s">
        <v>181</v>
      </c>
      <c r="B100" s="376"/>
      <c r="C100" s="376" t="s">
        <v>87</v>
      </c>
      <c r="D100" s="376" t="s">
        <v>85</v>
      </c>
      <c r="E100" s="376" t="s">
        <v>87</v>
      </c>
      <c r="F100" s="376" t="s">
        <v>85</v>
      </c>
      <c r="G100" s="376" t="s">
        <v>87</v>
      </c>
      <c r="H100" s="384" t="s">
        <v>85</v>
      </c>
      <c r="I100" s="90" t="s">
        <v>87</v>
      </c>
    </row>
    <row r="101" spans="1:9" ht="25.35" customHeight="1" x14ac:dyDescent="0.25">
      <c r="A101" s="479"/>
      <c r="B101" s="377">
        <v>0.1</v>
      </c>
      <c r="C101" s="378">
        <v>0</v>
      </c>
      <c r="D101" s="377">
        <v>0.2</v>
      </c>
      <c r="E101" s="377">
        <v>0</v>
      </c>
      <c r="F101" s="377">
        <v>0.5</v>
      </c>
      <c r="G101" s="379">
        <v>0</v>
      </c>
      <c r="H101" s="385"/>
      <c r="I101" s="46"/>
    </row>
    <row r="102" spans="1:9" ht="36" customHeight="1" x14ac:dyDescent="0.25">
      <c r="A102" s="373" t="s">
        <v>233</v>
      </c>
      <c r="B102" s="591"/>
      <c r="C102" s="591"/>
      <c r="D102" s="591"/>
      <c r="E102" s="591"/>
      <c r="F102" s="591"/>
      <c r="G102" s="591"/>
      <c r="H102" s="603"/>
      <c r="I102" s="493"/>
    </row>
    <row r="103" spans="1:9" ht="36" customHeight="1" x14ac:dyDescent="0.25">
      <c r="A103" s="373" t="s">
        <v>234</v>
      </c>
      <c r="B103" s="482"/>
      <c r="C103" s="482"/>
      <c r="D103" s="482"/>
      <c r="E103" s="482"/>
      <c r="F103" s="482"/>
      <c r="G103" s="482"/>
      <c r="H103" s="484"/>
      <c r="I103" s="485"/>
    </row>
    <row r="104" spans="1:9" ht="25.35" customHeight="1" x14ac:dyDescent="0.25">
      <c r="A104" s="478" t="s">
        <v>182</v>
      </c>
      <c r="B104" s="376" t="s">
        <v>85</v>
      </c>
      <c r="C104" s="376" t="s">
        <v>87</v>
      </c>
      <c r="D104" s="376" t="s">
        <v>85</v>
      </c>
      <c r="E104" s="376" t="s">
        <v>87</v>
      </c>
      <c r="F104" s="376" t="s">
        <v>85</v>
      </c>
      <c r="G104" s="376" t="s">
        <v>87</v>
      </c>
      <c r="H104" s="384" t="s">
        <v>85</v>
      </c>
      <c r="I104" s="90" t="s">
        <v>87</v>
      </c>
    </row>
    <row r="105" spans="1:9" ht="25.35" customHeight="1" x14ac:dyDescent="0.25">
      <c r="A105" s="479"/>
      <c r="B105" s="377">
        <v>0</v>
      </c>
      <c r="C105" s="378">
        <v>0</v>
      </c>
      <c r="D105" s="377">
        <v>0.1</v>
      </c>
      <c r="E105" s="377">
        <v>0</v>
      </c>
      <c r="F105" s="377">
        <v>0</v>
      </c>
      <c r="G105" s="379">
        <v>0</v>
      </c>
      <c r="H105" s="385"/>
      <c r="I105" s="46"/>
    </row>
    <row r="106" spans="1:9" ht="36" customHeight="1" x14ac:dyDescent="0.25">
      <c r="A106" s="373" t="s">
        <v>233</v>
      </c>
      <c r="B106" s="591"/>
      <c r="C106" s="591"/>
      <c r="D106" s="591"/>
      <c r="E106" s="591"/>
      <c r="F106" s="591"/>
      <c r="G106" s="591"/>
      <c r="H106" s="603"/>
      <c r="I106" s="493"/>
    </row>
    <row r="107" spans="1:9" ht="36" customHeight="1" x14ac:dyDescent="0.25">
      <c r="A107" s="373" t="s">
        <v>234</v>
      </c>
      <c r="B107" s="482"/>
      <c r="C107" s="482"/>
      <c r="D107" s="482"/>
      <c r="E107" s="482"/>
      <c r="F107" s="482"/>
      <c r="G107" s="482"/>
      <c r="H107" s="484"/>
      <c r="I107" s="485"/>
    </row>
    <row r="108" spans="1:9" ht="25.35" customHeight="1" x14ac:dyDescent="0.25">
      <c r="A108" s="478" t="s">
        <v>183</v>
      </c>
      <c r="B108" s="376" t="s">
        <v>85</v>
      </c>
      <c r="C108" s="376" t="s">
        <v>87</v>
      </c>
      <c r="D108" s="376" t="s">
        <v>85</v>
      </c>
      <c r="E108" s="376" t="s">
        <v>87</v>
      </c>
      <c r="F108" s="376" t="s">
        <v>85</v>
      </c>
      <c r="G108" s="376" t="s">
        <v>87</v>
      </c>
      <c r="H108" s="384" t="s">
        <v>85</v>
      </c>
      <c r="I108" s="90" t="s">
        <v>87</v>
      </c>
    </row>
    <row r="109" spans="1:9" ht="25.35" customHeight="1" x14ac:dyDescent="0.25">
      <c r="A109" s="479"/>
      <c r="B109" s="377">
        <v>0</v>
      </c>
      <c r="C109" s="378">
        <v>0</v>
      </c>
      <c r="D109" s="377">
        <v>0.05</v>
      </c>
      <c r="E109" s="377">
        <v>0</v>
      </c>
      <c r="F109" s="377">
        <v>0</v>
      </c>
      <c r="G109" s="379">
        <v>0</v>
      </c>
      <c r="H109" s="385"/>
      <c r="I109" s="46"/>
    </row>
    <row r="110" spans="1:9" ht="37.35" customHeight="1" x14ac:dyDescent="0.25">
      <c r="A110" s="373" t="s">
        <v>233</v>
      </c>
      <c r="B110" s="609"/>
      <c r="C110" s="609"/>
      <c r="D110" s="609"/>
      <c r="E110" s="609"/>
      <c r="F110" s="609"/>
      <c r="G110" s="609"/>
      <c r="H110" s="603"/>
      <c r="I110" s="493"/>
    </row>
    <row r="111" spans="1:9" ht="37.35" customHeight="1" x14ac:dyDescent="0.25">
      <c r="A111" s="373" t="s">
        <v>234</v>
      </c>
      <c r="B111" s="482"/>
      <c r="C111" s="482"/>
      <c r="D111" s="482"/>
      <c r="E111" s="482"/>
      <c r="F111" s="482"/>
      <c r="G111" s="482"/>
      <c r="H111" s="484"/>
      <c r="I111" s="485"/>
    </row>
    <row r="112" spans="1:9" ht="25.35" customHeight="1" x14ac:dyDescent="0.25">
      <c r="A112" s="478" t="s">
        <v>184</v>
      </c>
      <c r="B112" s="376" t="s">
        <v>85</v>
      </c>
      <c r="C112" s="376" t="s">
        <v>87</v>
      </c>
      <c r="D112" s="376" t="s">
        <v>85</v>
      </c>
      <c r="E112" s="376" t="s">
        <v>87</v>
      </c>
      <c r="F112" s="376" t="s">
        <v>85</v>
      </c>
      <c r="G112" s="376" t="s">
        <v>87</v>
      </c>
      <c r="H112" s="384" t="s">
        <v>85</v>
      </c>
      <c r="I112" s="90" t="s">
        <v>87</v>
      </c>
    </row>
    <row r="113" spans="1:9" ht="25.35" customHeight="1" x14ac:dyDescent="0.25">
      <c r="A113" s="479"/>
      <c r="B113" s="377">
        <v>0</v>
      </c>
      <c r="C113" s="380">
        <v>0</v>
      </c>
      <c r="D113" s="377">
        <v>0</v>
      </c>
      <c r="E113" s="380">
        <v>0</v>
      </c>
      <c r="F113" s="377">
        <v>0</v>
      </c>
      <c r="G113" s="381">
        <v>0</v>
      </c>
      <c r="H113" s="386"/>
      <c r="I113" s="163"/>
    </row>
    <row r="114" spans="1:9" ht="37.35" customHeight="1" x14ac:dyDescent="0.25">
      <c r="A114" s="373" t="s">
        <v>233</v>
      </c>
      <c r="B114" s="604"/>
      <c r="C114" s="604"/>
      <c r="D114" s="604"/>
      <c r="E114" s="604"/>
      <c r="F114" s="610"/>
      <c r="G114" s="610"/>
      <c r="H114" s="599"/>
      <c r="I114" s="600"/>
    </row>
    <row r="115" spans="1:9" ht="37.35" customHeight="1" x14ac:dyDescent="0.25">
      <c r="A115" s="373" t="s">
        <v>234</v>
      </c>
      <c r="B115" s="604"/>
      <c r="C115" s="604"/>
      <c r="D115" s="604"/>
      <c r="E115" s="604"/>
      <c r="F115" s="482"/>
      <c r="G115" s="482"/>
      <c r="H115" s="484"/>
      <c r="I115" s="485"/>
    </row>
    <row r="116" spans="1:9" ht="16.5" x14ac:dyDescent="0.25">
      <c r="A116" s="383" t="s">
        <v>243</v>
      </c>
      <c r="B116" s="382">
        <f>(B69+B73+B77+B81+B85+B89+B93+B97+B101+B105+B109+B113)</f>
        <v>0.99999999999999989</v>
      </c>
      <c r="C116" s="382">
        <f t="shared" ref="C116:I116" si="2">(C69+C73+C77+C81+C85+C89+C93+C97+C101+C105+C109+C113)</f>
        <v>0.2</v>
      </c>
      <c r="D116" s="382">
        <f>(D69+D73+D77+D81+D85+D89+D93+D97+D101+D105+D109+D113)</f>
        <v>1</v>
      </c>
      <c r="E116" s="382">
        <f t="shared" si="2"/>
        <v>0.05</v>
      </c>
      <c r="F116" s="382">
        <f>(F69+F73+F77+F81+F85+F89+F93+F97+F101+F105+F109+F113)</f>
        <v>1</v>
      </c>
      <c r="G116" s="382">
        <f t="shared" si="2"/>
        <v>0</v>
      </c>
      <c r="H116" s="387">
        <f t="shared" si="2"/>
        <v>0</v>
      </c>
      <c r="I116" s="48">
        <f t="shared" si="2"/>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0">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hyperlinks>
    <hyperlink ref="B75:C75" r:id="rId1" display="https://secretariadistritald.sharepoint.com/:f:/s/ContratacinSPI-2022/IgAZ0o5Ia62fQa24JZdKXAuFAcECPY8w3nbxMTYCODp0QTY?e=Lov5Et" xr:uid="{7D2C8493-1D2A-4FED-8FB2-F53E765FBCC2}"/>
    <hyperlink ref="B83:C83" r:id="rId2" display="https://secretariadistritald.sharepoint.com/:f:/s/ContratacinSPI-2022/IgCtUAc7z0gAQpH2l_ZXYI65AbCjlnTn-zZFWrjU33ZSu5s?e=AcHfel" xr:uid="{82A316F2-5160-4E46-A8F1-D8848F554ECE}"/>
    <hyperlink ref="D83:E83" r:id="rId3" display="https://secretariadistritald.sharepoint.com/:f:/s/ContratacinSPI-2022/IgBgoi7zHZ2IQqJkFThXMOh0AROMpM1zvxIKNsLqM2cjzeg?e=bxYYpu" xr:uid="{FF9E4CE3-44F8-4BAB-833E-21724F356B8D}"/>
  </hyperlinks>
  <pageMargins left="0.25" right="0.25" top="0.75" bottom="0.75" header="0.3" footer="0.3"/>
  <pageSetup scale="21" orientation="landscape"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5" tint="0.59999389629810485"/>
  </sheetPr>
  <dimension ref="A1:Q126"/>
  <sheetViews>
    <sheetView topLeftCell="D1" zoomScale="80" zoomScaleNormal="80" workbookViewId="0">
      <selection activeCell="R36" sqref="R36"/>
    </sheetView>
  </sheetViews>
  <sheetFormatPr baseColWidth="10" defaultColWidth="10.42578125" defaultRowHeight="14.25" x14ac:dyDescent="0.25"/>
  <cols>
    <col min="1" max="1" width="49.42578125" style="1" customWidth="1"/>
    <col min="2" max="4" width="35.7109375" style="1" customWidth="1"/>
    <col min="5" max="5" width="44.7109375" style="1" customWidth="1"/>
    <col min="6" max="6" width="43" style="1" customWidth="1"/>
    <col min="7" max="7" width="41.140625" style="1" customWidth="1"/>
    <col min="8" max="8" width="50.42578125" style="1" customWidth="1"/>
    <col min="9" max="9" width="60.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x14ac:dyDescent="0.3">
      <c r="A1" s="536"/>
      <c r="B1" s="516" t="s">
        <v>160</v>
      </c>
      <c r="C1" s="517"/>
      <c r="D1" s="517"/>
      <c r="E1" s="517"/>
      <c r="F1" s="517"/>
      <c r="G1" s="517"/>
      <c r="H1" s="517"/>
      <c r="I1" s="517"/>
      <c r="J1" s="517"/>
      <c r="K1" s="517"/>
      <c r="L1" s="518"/>
      <c r="M1" s="513" t="s">
        <v>161</v>
      </c>
      <c r="N1" s="514"/>
      <c r="O1" s="515"/>
    </row>
    <row r="2" spans="1:15" s="79" customFormat="1" ht="18" customHeight="1" thickBot="1" x14ac:dyDescent="0.3">
      <c r="A2" s="537"/>
      <c r="B2" s="519" t="s">
        <v>162</v>
      </c>
      <c r="C2" s="520"/>
      <c r="D2" s="520"/>
      <c r="E2" s="520"/>
      <c r="F2" s="520"/>
      <c r="G2" s="520"/>
      <c r="H2" s="520"/>
      <c r="I2" s="520"/>
      <c r="J2" s="520"/>
      <c r="K2" s="520"/>
      <c r="L2" s="521"/>
      <c r="M2" s="513" t="s">
        <v>163</v>
      </c>
      <c r="N2" s="514"/>
      <c r="O2" s="515"/>
    </row>
    <row r="3" spans="1:15" s="79" customFormat="1" ht="20.100000000000001" customHeight="1" thickBot="1" x14ac:dyDescent="0.3">
      <c r="A3" s="537"/>
      <c r="B3" s="519" t="s">
        <v>0</v>
      </c>
      <c r="C3" s="520"/>
      <c r="D3" s="520"/>
      <c r="E3" s="520"/>
      <c r="F3" s="520"/>
      <c r="G3" s="520"/>
      <c r="H3" s="520"/>
      <c r="I3" s="520"/>
      <c r="J3" s="520"/>
      <c r="K3" s="520"/>
      <c r="L3" s="521"/>
      <c r="M3" s="513" t="s">
        <v>164</v>
      </c>
      <c r="N3" s="514"/>
      <c r="O3" s="515"/>
    </row>
    <row r="4" spans="1:15" s="79" customFormat="1" ht="21.75" customHeight="1" thickBot="1" x14ac:dyDescent="0.3">
      <c r="A4" s="538"/>
      <c r="B4" s="522" t="s">
        <v>165</v>
      </c>
      <c r="C4" s="523"/>
      <c r="D4" s="523"/>
      <c r="E4" s="523"/>
      <c r="F4" s="523"/>
      <c r="G4" s="523"/>
      <c r="H4" s="523"/>
      <c r="I4" s="523"/>
      <c r="J4" s="523"/>
      <c r="K4" s="523"/>
      <c r="L4" s="524"/>
      <c r="M4" s="513" t="s">
        <v>166</v>
      </c>
      <c r="N4" s="514"/>
      <c r="O4" s="515"/>
    </row>
    <row r="5" spans="1:15" s="79" customFormat="1" ht="16.350000000000001" customHeight="1" thickBot="1" x14ac:dyDescent="0.3">
      <c r="A5" s="80"/>
      <c r="B5" s="81"/>
      <c r="C5" s="81"/>
      <c r="D5" s="81"/>
      <c r="E5" s="81"/>
      <c r="F5" s="81"/>
      <c r="G5" s="81"/>
      <c r="H5" s="81"/>
      <c r="I5" s="81"/>
      <c r="J5" s="81"/>
      <c r="K5" s="81"/>
      <c r="L5" s="81"/>
      <c r="M5" s="82"/>
      <c r="N5" s="82"/>
      <c r="O5" s="82"/>
    </row>
    <row r="6" spans="1:15" ht="40.35" customHeight="1" thickBot="1" x14ac:dyDescent="0.3">
      <c r="A6" s="51" t="s">
        <v>167</v>
      </c>
      <c r="B6" s="546" t="s">
        <v>168</v>
      </c>
      <c r="C6" s="547"/>
      <c r="D6" s="547"/>
      <c r="E6" s="547"/>
      <c r="F6" s="547"/>
      <c r="G6" s="547"/>
      <c r="H6" s="547"/>
      <c r="I6" s="547"/>
      <c r="J6" s="547"/>
      <c r="K6" s="548"/>
      <c r="L6" s="277" t="s">
        <v>169</v>
      </c>
      <c r="M6" s="549">
        <v>2024110010313</v>
      </c>
      <c r="N6" s="550"/>
      <c r="O6" s="551"/>
    </row>
    <row r="7" spans="1:15" s="79" customFormat="1" ht="18" customHeight="1" thickBot="1" x14ac:dyDescent="0.3">
      <c r="A7" s="80"/>
      <c r="B7" s="81"/>
      <c r="C7" s="81"/>
      <c r="D7" s="81"/>
      <c r="E7" s="81"/>
      <c r="F7" s="81"/>
      <c r="G7" s="81"/>
      <c r="H7" s="81"/>
      <c r="I7" s="81"/>
      <c r="J7" s="81"/>
      <c r="K7" s="81"/>
      <c r="L7" s="81"/>
      <c r="M7" s="82"/>
      <c r="N7" s="82"/>
      <c r="O7" s="82"/>
    </row>
    <row r="8" spans="1:15" s="79" customFormat="1" ht="21.75" customHeight="1" x14ac:dyDescent="0.25">
      <c r="A8" s="540" t="s">
        <v>6</v>
      </c>
      <c r="B8" s="151" t="s">
        <v>170</v>
      </c>
      <c r="C8" s="124"/>
      <c r="D8" s="151" t="s">
        <v>171</v>
      </c>
      <c r="E8" s="124"/>
      <c r="F8" s="151" t="s">
        <v>172</v>
      </c>
      <c r="G8" s="124"/>
      <c r="H8" s="151" t="s">
        <v>173</v>
      </c>
      <c r="I8" s="125" t="s">
        <v>174</v>
      </c>
      <c r="J8" s="505" t="s">
        <v>8</v>
      </c>
      <c r="K8" s="539"/>
      <c r="L8" s="150" t="s">
        <v>175</v>
      </c>
      <c r="M8" s="500"/>
      <c r="N8" s="500"/>
      <c r="O8" s="500"/>
    </row>
    <row r="9" spans="1:15" s="79" customFormat="1" ht="21.75" customHeight="1" thickBot="1" x14ac:dyDescent="0.3">
      <c r="A9" s="540"/>
      <c r="B9" s="152" t="s">
        <v>176</v>
      </c>
      <c r="C9" s="124"/>
      <c r="D9" s="151" t="s">
        <v>177</v>
      </c>
      <c r="E9" s="124"/>
      <c r="F9" s="151" t="s">
        <v>178</v>
      </c>
      <c r="G9" s="124"/>
      <c r="H9" s="151" t="s">
        <v>179</v>
      </c>
      <c r="I9" s="125"/>
      <c r="J9" s="505"/>
      <c r="K9" s="539"/>
      <c r="L9" s="150" t="s">
        <v>180</v>
      </c>
      <c r="M9" s="500"/>
      <c r="N9" s="500"/>
      <c r="O9" s="500"/>
    </row>
    <row r="10" spans="1:15" s="79" customFormat="1" ht="21.75" customHeight="1" thickBot="1" x14ac:dyDescent="0.3">
      <c r="A10" s="540"/>
      <c r="B10" s="151" t="s">
        <v>181</v>
      </c>
      <c r="C10" s="124"/>
      <c r="D10" s="151" t="s">
        <v>182</v>
      </c>
      <c r="E10" s="124"/>
      <c r="F10" s="151" t="s">
        <v>183</v>
      </c>
      <c r="G10" s="124"/>
      <c r="H10" s="151" t="s">
        <v>184</v>
      </c>
      <c r="I10" s="125"/>
      <c r="J10" s="505"/>
      <c r="K10" s="539"/>
      <c r="L10" s="150" t="s">
        <v>185</v>
      </c>
      <c r="M10" s="500" t="s">
        <v>174</v>
      </c>
      <c r="N10" s="500"/>
      <c r="O10" s="500"/>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543" t="s">
        <v>186</v>
      </c>
      <c r="B12" s="525" t="s">
        <v>244</v>
      </c>
      <c r="C12" s="526"/>
      <c r="D12" s="526"/>
      <c r="E12" s="526"/>
      <c r="F12" s="526"/>
      <c r="G12" s="526"/>
      <c r="H12" s="526"/>
      <c r="I12" s="526"/>
      <c r="J12" s="526"/>
      <c r="K12" s="526"/>
      <c r="L12" s="526"/>
      <c r="M12" s="526"/>
      <c r="N12" s="526"/>
      <c r="O12" s="527"/>
    </row>
    <row r="13" spans="1:15" ht="15" customHeight="1" x14ac:dyDescent="0.25">
      <c r="A13" s="544"/>
      <c r="B13" s="528"/>
      <c r="C13" s="529"/>
      <c r="D13" s="529"/>
      <c r="E13" s="529"/>
      <c r="F13" s="529"/>
      <c r="G13" s="529"/>
      <c r="H13" s="529"/>
      <c r="I13" s="529"/>
      <c r="J13" s="529"/>
      <c r="K13" s="529"/>
      <c r="L13" s="529"/>
      <c r="M13" s="529"/>
      <c r="N13" s="529"/>
      <c r="O13" s="530"/>
    </row>
    <row r="14" spans="1:15" ht="15" customHeight="1" thickBot="1" x14ac:dyDescent="0.3">
      <c r="A14" s="545"/>
      <c r="B14" s="531"/>
      <c r="C14" s="532"/>
      <c r="D14" s="532"/>
      <c r="E14" s="532"/>
      <c r="F14" s="532"/>
      <c r="G14" s="532"/>
      <c r="H14" s="532"/>
      <c r="I14" s="532"/>
      <c r="J14" s="532"/>
      <c r="K14" s="532"/>
      <c r="L14" s="532"/>
      <c r="M14" s="532"/>
      <c r="N14" s="532"/>
      <c r="O14" s="533"/>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1" t="s">
        <v>13</v>
      </c>
      <c r="B16" s="534" t="s">
        <v>245</v>
      </c>
      <c r="C16" s="534"/>
      <c r="D16" s="534"/>
      <c r="E16" s="534"/>
      <c r="F16" s="534"/>
      <c r="G16" s="540" t="s">
        <v>15</v>
      </c>
      <c r="H16" s="540"/>
      <c r="I16" s="535" t="s">
        <v>246</v>
      </c>
      <c r="J16" s="535"/>
      <c r="K16" s="535"/>
      <c r="L16" s="535"/>
      <c r="M16" s="535"/>
      <c r="N16" s="535"/>
      <c r="O16" s="535"/>
    </row>
    <row r="17" spans="1:17" ht="9" customHeight="1" thickBot="1" x14ac:dyDescent="0.3">
      <c r="A17" s="14"/>
      <c r="B17" s="16"/>
      <c r="C17" s="15"/>
      <c r="D17" s="15"/>
      <c r="E17" s="15"/>
      <c r="F17" s="15"/>
      <c r="G17" s="16"/>
      <c r="H17" s="16"/>
      <c r="I17" s="16"/>
      <c r="J17" s="16"/>
      <c r="K17" s="16"/>
      <c r="L17" s="17"/>
      <c r="M17" s="17"/>
      <c r="N17" s="17"/>
      <c r="O17" s="17"/>
    </row>
    <row r="18" spans="1:17" ht="56.25" customHeight="1" x14ac:dyDescent="0.25">
      <c r="A18" s="51" t="s">
        <v>17</v>
      </c>
      <c r="B18" s="542" t="s">
        <v>190</v>
      </c>
      <c r="C18" s="542"/>
      <c r="D18" s="542"/>
      <c r="E18" s="542"/>
      <c r="F18" s="51" t="s">
        <v>19</v>
      </c>
      <c r="G18" s="541" t="s">
        <v>191</v>
      </c>
      <c r="H18" s="541"/>
      <c r="I18" s="541"/>
      <c r="J18" s="51" t="s">
        <v>21</v>
      </c>
      <c r="K18" s="534" t="s">
        <v>192</v>
      </c>
      <c r="L18" s="534"/>
      <c r="M18" s="534"/>
      <c r="N18" s="534"/>
      <c r="O18" s="534"/>
    </row>
    <row r="19" spans="1:17" ht="9" customHeight="1" x14ac:dyDescent="0.25">
      <c r="A19" s="5"/>
      <c r="B19" s="2"/>
      <c r="C19" s="2"/>
      <c r="D19" s="2"/>
      <c r="E19" s="2"/>
      <c r="F19" s="2"/>
      <c r="G19" s="2"/>
      <c r="H19" s="2"/>
      <c r="I19" s="2"/>
      <c r="J19" s="2"/>
      <c r="K19" s="2"/>
      <c r="L19" s="2"/>
      <c r="M19" s="2"/>
      <c r="N19" s="2"/>
      <c r="O19" s="2"/>
    </row>
    <row r="20" spans="1:17" ht="16.5" customHeight="1" x14ac:dyDescent="0.25">
      <c r="A20" s="76"/>
      <c r="B20" s="77"/>
      <c r="C20" s="77"/>
      <c r="D20" s="77"/>
      <c r="E20" s="77"/>
      <c r="F20" s="77"/>
      <c r="G20" s="77"/>
      <c r="H20" s="77"/>
      <c r="I20" s="77"/>
      <c r="J20" s="77"/>
      <c r="K20" s="77"/>
      <c r="L20" s="77"/>
      <c r="M20" s="77"/>
      <c r="N20" s="77"/>
      <c r="O20" s="77"/>
    </row>
    <row r="21" spans="1:17" ht="32.1" customHeight="1" thickBot="1" x14ac:dyDescent="0.3">
      <c r="A21" s="503" t="s">
        <v>23</v>
      </c>
      <c r="B21" s="504"/>
      <c r="C21" s="504"/>
      <c r="D21" s="504"/>
      <c r="E21" s="504"/>
      <c r="F21" s="504"/>
      <c r="G21" s="504"/>
      <c r="H21" s="504"/>
      <c r="I21" s="504"/>
      <c r="J21" s="504"/>
      <c r="K21" s="504"/>
      <c r="L21" s="504"/>
      <c r="M21" s="504"/>
      <c r="N21" s="504"/>
      <c r="O21" s="505"/>
    </row>
    <row r="22" spans="1:17" ht="32.1" customHeight="1" thickBot="1" x14ac:dyDescent="0.3">
      <c r="A22" s="503" t="s">
        <v>193</v>
      </c>
      <c r="B22" s="504"/>
      <c r="C22" s="504"/>
      <c r="D22" s="504"/>
      <c r="E22" s="504"/>
      <c r="F22" s="504"/>
      <c r="G22" s="504"/>
      <c r="H22" s="504"/>
      <c r="I22" s="504"/>
      <c r="J22" s="504"/>
      <c r="K22" s="504"/>
      <c r="L22" s="504"/>
      <c r="M22" s="504"/>
      <c r="N22" s="504"/>
      <c r="O22" s="505"/>
    </row>
    <row r="23" spans="1:17" ht="32.1" customHeight="1" thickBot="1" x14ac:dyDescent="0.3">
      <c r="A23" s="27"/>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25">
      <c r="A24" s="21" t="s">
        <v>24</v>
      </c>
      <c r="B24" s="265">
        <v>617083000</v>
      </c>
      <c r="C24" s="266">
        <v>0</v>
      </c>
      <c r="D24" s="266">
        <v>0</v>
      </c>
      <c r="E24" s="266">
        <v>0</v>
      </c>
      <c r="F24" s="215">
        <v>0</v>
      </c>
      <c r="G24" s="215">
        <v>0</v>
      </c>
      <c r="H24" s="215">
        <v>0</v>
      </c>
      <c r="I24" s="215">
        <v>0</v>
      </c>
      <c r="J24" s="215">
        <v>0</v>
      </c>
      <c r="K24" s="215">
        <v>0</v>
      </c>
      <c r="L24" s="215">
        <v>0</v>
      </c>
      <c r="M24" s="216">
        <v>0</v>
      </c>
      <c r="N24" s="290">
        <f>SUM(B24:M24)</f>
        <v>617083000</v>
      </c>
      <c r="O24" s="217">
        <v>1</v>
      </c>
    </row>
    <row r="25" spans="1:17" ht="32.1" customHeight="1" x14ac:dyDescent="0.25">
      <c r="A25" s="21" t="s">
        <v>26</v>
      </c>
      <c r="B25" s="267">
        <v>610259000</v>
      </c>
      <c r="C25" s="261">
        <v>0</v>
      </c>
      <c r="D25" s="261">
        <v>-660000</v>
      </c>
      <c r="E25" s="261">
        <v>-696667</v>
      </c>
      <c r="F25" s="193">
        <v>0</v>
      </c>
      <c r="G25" s="193">
        <v>0</v>
      </c>
      <c r="H25" s="193"/>
      <c r="I25" s="193">
        <v>0</v>
      </c>
      <c r="J25" s="193">
        <v>0</v>
      </c>
      <c r="K25" s="343">
        <v>0</v>
      </c>
      <c r="L25" s="193">
        <v>0</v>
      </c>
      <c r="M25" s="218">
        <v>0</v>
      </c>
      <c r="N25" s="289">
        <f t="shared" ref="N25:N28" si="0">SUM(B25:M25)</f>
        <v>608902333</v>
      </c>
      <c r="O25" s="219">
        <f>+(B25+C25+D25+E25+F25+G25+H25+I25+J25+K25+L25+M25)/N24</f>
        <v>0.98674300377744972</v>
      </c>
    </row>
    <row r="26" spans="1:17" ht="32.1" customHeight="1" x14ac:dyDescent="0.25">
      <c r="A26" s="21" t="s">
        <v>28</v>
      </c>
      <c r="B26" s="267">
        <v>0</v>
      </c>
      <c r="C26" s="261">
        <v>8618871</v>
      </c>
      <c r="D26" s="261">
        <v>53576003</v>
      </c>
      <c r="E26" s="261">
        <v>53682668</v>
      </c>
      <c r="F26" s="193">
        <v>0</v>
      </c>
      <c r="G26" s="193">
        <v>0</v>
      </c>
      <c r="H26" s="193">
        <v>0</v>
      </c>
      <c r="I26" s="193">
        <v>0</v>
      </c>
      <c r="J26" s="193">
        <v>0</v>
      </c>
      <c r="K26" s="334">
        <v>0</v>
      </c>
      <c r="L26" s="193">
        <v>0</v>
      </c>
      <c r="M26" s="218">
        <v>0</v>
      </c>
      <c r="N26" s="289">
        <f>SUM(B26:M26)</f>
        <v>115877542</v>
      </c>
      <c r="O26" s="219">
        <f>N26/N24</f>
        <v>0.18778274883605608</v>
      </c>
    </row>
    <row r="27" spans="1:17" ht="32.1" customHeight="1" x14ac:dyDescent="0.25">
      <c r="A27" s="21" t="s">
        <v>196</v>
      </c>
      <c r="B27" s="267">
        <v>0</v>
      </c>
      <c r="C27" s="261">
        <v>32325861</v>
      </c>
      <c r="D27" s="261">
        <v>18352962</v>
      </c>
      <c r="E27" s="261">
        <v>12337672</v>
      </c>
      <c r="F27" s="193">
        <v>0</v>
      </c>
      <c r="G27" s="193">
        <v>0</v>
      </c>
      <c r="H27" s="193">
        <v>0</v>
      </c>
      <c r="I27" s="193">
        <v>0</v>
      </c>
      <c r="J27" s="193">
        <v>0</v>
      </c>
      <c r="K27" s="193">
        <v>0</v>
      </c>
      <c r="L27" s="193">
        <v>0</v>
      </c>
      <c r="M27" s="218">
        <v>0</v>
      </c>
      <c r="N27" s="290">
        <f>SUM(B27:M27)</f>
        <v>63016495</v>
      </c>
      <c r="O27" s="217">
        <v>1</v>
      </c>
    </row>
    <row r="28" spans="1:17" ht="32.1" customHeight="1" x14ac:dyDescent="0.25">
      <c r="A28" s="21" t="s">
        <v>197</v>
      </c>
      <c r="B28" s="267">
        <v>0</v>
      </c>
      <c r="C28" s="261">
        <v>0</v>
      </c>
      <c r="D28" s="261">
        <v>0</v>
      </c>
      <c r="E28" s="261">
        <v>0</v>
      </c>
      <c r="F28" s="193">
        <v>0</v>
      </c>
      <c r="G28" s="193">
        <v>0</v>
      </c>
      <c r="H28" s="193">
        <v>0</v>
      </c>
      <c r="I28" s="193">
        <v>0</v>
      </c>
      <c r="J28" s="193">
        <v>0</v>
      </c>
      <c r="K28" s="193">
        <v>0</v>
      </c>
      <c r="L28" s="193">
        <v>0</v>
      </c>
      <c r="M28" s="218">
        <v>0</v>
      </c>
      <c r="N28" s="289">
        <f t="shared" si="0"/>
        <v>0</v>
      </c>
      <c r="O28" s="220">
        <f>N28/N27</f>
        <v>0</v>
      </c>
      <c r="Q28" s="181"/>
    </row>
    <row r="29" spans="1:17" ht="32.1" customHeight="1" x14ac:dyDescent="0.25">
      <c r="A29" s="24" t="s">
        <v>34</v>
      </c>
      <c r="B29" s="264">
        <v>2142000</v>
      </c>
      <c r="C29" s="268">
        <v>21545533</v>
      </c>
      <c r="D29" s="268">
        <v>7518918</v>
      </c>
      <c r="E29" s="268">
        <v>0</v>
      </c>
      <c r="F29" s="221">
        <v>0</v>
      </c>
      <c r="G29" s="221">
        <v>0</v>
      </c>
      <c r="H29" s="221">
        <v>0</v>
      </c>
      <c r="I29" s="221">
        <v>0</v>
      </c>
      <c r="J29" s="221">
        <v>0</v>
      </c>
      <c r="K29" s="221">
        <v>0</v>
      </c>
      <c r="L29" s="221">
        <v>0</v>
      </c>
      <c r="M29" s="222">
        <v>0</v>
      </c>
      <c r="N29" s="406">
        <f>SUM(B29:M29)</f>
        <v>31206451</v>
      </c>
      <c r="O29" s="282">
        <f>N29/N27</f>
        <v>0.49521083329055354</v>
      </c>
    </row>
    <row r="30" spans="1:17" s="26" customFormat="1" ht="16.5" customHeight="1" x14ac:dyDescent="0.2"/>
    <row r="31" spans="1:17" s="26" customFormat="1" ht="17.25" customHeight="1" x14ac:dyDescent="0.25">
      <c r="M31" s="318"/>
      <c r="N31" s="236"/>
    </row>
    <row r="32" spans="1:17" ht="5.25" customHeight="1" thickBot="1" x14ac:dyDescent="0.3"/>
    <row r="33" spans="1:13" ht="48" customHeight="1" thickBot="1" x14ac:dyDescent="0.3">
      <c r="A33" s="563" t="s">
        <v>198</v>
      </c>
      <c r="B33" s="564"/>
      <c r="C33" s="564"/>
      <c r="D33" s="564"/>
      <c r="E33" s="564"/>
      <c r="F33" s="564"/>
      <c r="G33" s="564"/>
      <c r="H33" s="564"/>
      <c r="I33" s="565"/>
      <c r="J33" s="30"/>
    </row>
    <row r="34" spans="1:13" ht="50.25" customHeight="1" thickBot="1" x14ac:dyDescent="0.3">
      <c r="A34" s="38" t="s">
        <v>199</v>
      </c>
      <c r="B34" s="566" t="str">
        <f>+B12</f>
        <v>Implementar 7 cursos con enfoque de género y diferencial para el desarrollo de capacidades digitales de las mujeres en zonas rurales de la ciudad</v>
      </c>
      <c r="C34" s="567"/>
      <c r="D34" s="567"/>
      <c r="E34" s="567"/>
      <c r="F34" s="567"/>
      <c r="G34" s="567"/>
      <c r="H34" s="567"/>
      <c r="I34" s="568"/>
      <c r="J34" s="28"/>
      <c r="M34" s="180"/>
    </row>
    <row r="35" spans="1:13" ht="18.75" customHeight="1" thickBot="1" x14ac:dyDescent="0.3">
      <c r="A35" s="582" t="s">
        <v>39</v>
      </c>
      <c r="B35" s="85">
        <v>2024</v>
      </c>
      <c r="C35" s="85">
        <v>2025</v>
      </c>
      <c r="D35" s="85">
        <v>2026</v>
      </c>
      <c r="E35" s="85">
        <v>2027</v>
      </c>
      <c r="F35" s="85" t="s">
        <v>200</v>
      </c>
      <c r="G35" s="584" t="s">
        <v>41</v>
      </c>
      <c r="H35" s="584" t="s">
        <v>201</v>
      </c>
      <c r="I35" s="584"/>
      <c r="J35" s="28"/>
      <c r="M35" s="180"/>
    </row>
    <row r="36" spans="1:13" ht="50.25" customHeight="1" thickBot="1" x14ac:dyDescent="0.3">
      <c r="A36" s="583"/>
      <c r="B36" s="172">
        <v>1</v>
      </c>
      <c r="C36" s="172">
        <v>2</v>
      </c>
      <c r="D36" s="172">
        <v>2</v>
      </c>
      <c r="E36" s="172">
        <v>2</v>
      </c>
      <c r="F36" s="173">
        <f>B36+C36+D36+E36</f>
        <v>7</v>
      </c>
      <c r="G36" s="584"/>
      <c r="H36" s="584"/>
      <c r="I36" s="584"/>
      <c r="J36" s="28"/>
      <c r="M36" s="181"/>
    </row>
    <row r="37" spans="1:13" ht="52.5" customHeight="1" thickBot="1" x14ac:dyDescent="0.3">
      <c r="A37" s="39" t="s">
        <v>43</v>
      </c>
      <c r="B37" s="569">
        <v>0.3</v>
      </c>
      <c r="C37" s="570"/>
      <c r="D37" s="579" t="s">
        <v>202</v>
      </c>
      <c r="E37" s="580"/>
      <c r="F37" s="580"/>
      <c r="G37" s="580"/>
      <c r="H37" s="580"/>
      <c r="I37" s="581"/>
    </row>
    <row r="38" spans="1:13" s="29" customFormat="1" ht="47.1" customHeight="1" thickBot="1" x14ac:dyDescent="0.3">
      <c r="A38" s="582" t="s">
        <v>203</v>
      </c>
      <c r="B38" s="39" t="s">
        <v>204</v>
      </c>
      <c r="C38" s="38" t="s">
        <v>87</v>
      </c>
      <c r="D38" s="561" t="s">
        <v>89</v>
      </c>
      <c r="E38" s="562"/>
      <c r="F38" s="561" t="s">
        <v>91</v>
      </c>
      <c r="G38" s="562"/>
      <c r="H38" s="40" t="s">
        <v>93</v>
      </c>
      <c r="I38" s="42" t="s">
        <v>94</v>
      </c>
      <c r="M38" s="182"/>
    </row>
    <row r="39" spans="1:13" ht="47.1" customHeight="1" thickBot="1" x14ac:dyDescent="0.3">
      <c r="A39" s="583"/>
      <c r="B39" s="174">
        <v>0</v>
      </c>
      <c r="C39" s="33">
        <v>0</v>
      </c>
      <c r="D39" s="571" t="s">
        <v>205</v>
      </c>
      <c r="E39" s="572"/>
      <c r="F39" s="571" t="s">
        <v>205</v>
      </c>
      <c r="G39" s="572"/>
      <c r="H39" s="184"/>
      <c r="I39" s="32"/>
      <c r="M39" s="180"/>
    </row>
    <row r="40" spans="1:13" s="29" customFormat="1" ht="47.1" customHeight="1" thickBot="1" x14ac:dyDescent="0.3">
      <c r="A40" s="582" t="s">
        <v>207</v>
      </c>
      <c r="B40" s="41" t="s">
        <v>204</v>
      </c>
      <c r="C40" s="40" t="s">
        <v>87</v>
      </c>
      <c r="D40" s="561" t="s">
        <v>89</v>
      </c>
      <c r="E40" s="562"/>
      <c r="F40" s="561" t="s">
        <v>91</v>
      </c>
      <c r="G40" s="562"/>
      <c r="H40" s="40" t="s">
        <v>93</v>
      </c>
      <c r="I40" s="42" t="s">
        <v>94</v>
      </c>
    </row>
    <row r="41" spans="1:13" ht="361.5" customHeight="1" thickBot="1" x14ac:dyDescent="0.3">
      <c r="A41" s="583"/>
      <c r="B41" s="227">
        <v>0.2</v>
      </c>
      <c r="C41" s="33">
        <v>0.2</v>
      </c>
      <c r="D41" s="575" t="s">
        <v>247</v>
      </c>
      <c r="E41" s="576"/>
      <c r="F41" s="611" t="s">
        <v>248</v>
      </c>
      <c r="G41" s="612"/>
      <c r="H41" s="184" t="s">
        <v>249</v>
      </c>
      <c r="I41" s="32" t="s">
        <v>250</v>
      </c>
    </row>
    <row r="42" spans="1:13" s="29" customFormat="1" ht="47.1" customHeight="1" thickBot="1" x14ac:dyDescent="0.3">
      <c r="A42" s="582" t="s">
        <v>212</v>
      </c>
      <c r="B42" s="41" t="s">
        <v>204</v>
      </c>
      <c r="C42" s="40" t="s">
        <v>87</v>
      </c>
      <c r="D42" s="561" t="s">
        <v>89</v>
      </c>
      <c r="E42" s="562"/>
      <c r="F42" s="561" t="s">
        <v>91</v>
      </c>
      <c r="G42" s="562"/>
      <c r="H42" s="40" t="s">
        <v>93</v>
      </c>
      <c r="I42" s="42" t="s">
        <v>94</v>
      </c>
    </row>
    <row r="43" spans="1:13" ht="246.75" customHeight="1" thickBot="1" x14ac:dyDescent="0.3">
      <c r="A43" s="583"/>
      <c r="B43" s="227">
        <v>0.2</v>
      </c>
      <c r="C43" s="414">
        <v>0.2</v>
      </c>
      <c r="D43" s="613" t="s">
        <v>251</v>
      </c>
      <c r="E43" s="614"/>
      <c r="F43" s="615" t="s">
        <v>252</v>
      </c>
      <c r="G43" s="616"/>
      <c r="H43" s="415" t="s">
        <v>249</v>
      </c>
      <c r="I43" s="416" t="s">
        <v>253</v>
      </c>
    </row>
    <row r="44" spans="1:13" s="29" customFormat="1" ht="47.1" customHeight="1" thickBot="1" x14ac:dyDescent="0.3">
      <c r="A44" s="582" t="s">
        <v>216</v>
      </c>
      <c r="B44" s="41" t="s">
        <v>204</v>
      </c>
      <c r="C44" s="41" t="s">
        <v>87</v>
      </c>
      <c r="D44" s="561" t="s">
        <v>89</v>
      </c>
      <c r="E44" s="562"/>
      <c r="F44" s="561" t="s">
        <v>91</v>
      </c>
      <c r="G44" s="562"/>
      <c r="H44" s="40" t="s">
        <v>93</v>
      </c>
      <c r="I44" s="40" t="s">
        <v>94</v>
      </c>
    </row>
    <row r="45" spans="1:13" ht="325.5" customHeight="1" thickBot="1" x14ac:dyDescent="0.3">
      <c r="A45" s="583"/>
      <c r="B45" s="227">
        <v>0.2</v>
      </c>
      <c r="C45" s="33">
        <v>0.2</v>
      </c>
      <c r="D45" s="575" t="s">
        <v>398</v>
      </c>
      <c r="E45" s="576"/>
      <c r="F45" s="571" t="s">
        <v>399</v>
      </c>
      <c r="G45" s="572"/>
      <c r="H45" s="184" t="s">
        <v>249</v>
      </c>
      <c r="I45" s="32" t="s">
        <v>254</v>
      </c>
    </row>
    <row r="46" spans="1:13" s="29" customFormat="1" ht="47.1" customHeight="1" thickBot="1" x14ac:dyDescent="0.3">
      <c r="A46" s="582" t="s">
        <v>220</v>
      </c>
      <c r="B46" s="41" t="s">
        <v>204</v>
      </c>
      <c r="C46" s="40" t="s">
        <v>87</v>
      </c>
      <c r="D46" s="561" t="s">
        <v>89</v>
      </c>
      <c r="E46" s="562"/>
      <c r="F46" s="561" t="s">
        <v>91</v>
      </c>
      <c r="G46" s="562"/>
      <c r="H46" s="40" t="s">
        <v>93</v>
      </c>
      <c r="I46" s="42" t="s">
        <v>94</v>
      </c>
    </row>
    <row r="47" spans="1:13" ht="47.1" customHeight="1" thickBot="1" x14ac:dyDescent="0.3">
      <c r="A47" s="583"/>
      <c r="B47" s="227">
        <v>0.2</v>
      </c>
      <c r="C47" s="33"/>
      <c r="D47" s="611"/>
      <c r="E47" s="617"/>
      <c r="F47" s="571"/>
      <c r="G47" s="618"/>
      <c r="H47" s="184"/>
      <c r="I47" s="32"/>
    </row>
    <row r="48" spans="1:13" s="29" customFormat="1" ht="47.1" customHeight="1" thickBot="1" x14ac:dyDescent="0.3">
      <c r="A48" s="582" t="s">
        <v>221</v>
      </c>
      <c r="B48" s="41" t="s">
        <v>204</v>
      </c>
      <c r="C48" s="40" t="s">
        <v>87</v>
      </c>
      <c r="D48" s="561" t="s">
        <v>89</v>
      </c>
      <c r="E48" s="562"/>
      <c r="F48" s="561" t="s">
        <v>91</v>
      </c>
      <c r="G48" s="562"/>
      <c r="H48" s="40" t="s">
        <v>93</v>
      </c>
      <c r="I48" s="42" t="s">
        <v>94</v>
      </c>
    </row>
    <row r="49" spans="1:9" ht="47.1" customHeight="1" thickBot="1" x14ac:dyDescent="0.3">
      <c r="A49" s="583"/>
      <c r="B49" s="227">
        <v>0.2</v>
      </c>
      <c r="C49" s="34"/>
      <c r="D49" s="611"/>
      <c r="E49" s="617"/>
      <c r="F49" s="571"/>
      <c r="G49" s="572"/>
      <c r="H49" s="184"/>
      <c r="I49" s="279"/>
    </row>
    <row r="50" spans="1:9" ht="47.1" customHeight="1" thickBot="1" x14ac:dyDescent="0.3">
      <c r="A50" s="582" t="s">
        <v>222</v>
      </c>
      <c r="B50" s="40" t="s">
        <v>204</v>
      </c>
      <c r="C50" s="38" t="s">
        <v>87</v>
      </c>
      <c r="D50" s="561" t="s">
        <v>89</v>
      </c>
      <c r="E50" s="562"/>
      <c r="F50" s="561" t="s">
        <v>91</v>
      </c>
      <c r="G50" s="562"/>
      <c r="H50" s="40" t="s">
        <v>93</v>
      </c>
      <c r="I50" s="42" t="s">
        <v>94</v>
      </c>
    </row>
    <row r="51" spans="1:9" ht="47.1" customHeight="1" thickBot="1" x14ac:dyDescent="0.3">
      <c r="A51" s="583"/>
      <c r="B51" s="227">
        <v>0.2</v>
      </c>
      <c r="C51" s="297"/>
      <c r="D51" s="619"/>
      <c r="E51" s="620"/>
      <c r="F51" s="571"/>
      <c r="G51" s="572"/>
      <c r="H51" s="184"/>
      <c r="I51" s="279"/>
    </row>
    <row r="52" spans="1:9" ht="47.1" customHeight="1" thickBot="1" x14ac:dyDescent="0.3">
      <c r="A52" s="582" t="s">
        <v>223</v>
      </c>
      <c r="B52" s="40" t="s">
        <v>204</v>
      </c>
      <c r="C52" s="38" t="s">
        <v>87</v>
      </c>
      <c r="D52" s="561" t="s">
        <v>89</v>
      </c>
      <c r="E52" s="562"/>
      <c r="F52" s="561" t="s">
        <v>91</v>
      </c>
      <c r="G52" s="562"/>
      <c r="H52" s="206" t="s">
        <v>93</v>
      </c>
      <c r="I52" s="42" t="s">
        <v>94</v>
      </c>
    </row>
    <row r="53" spans="1:9" ht="47.1" customHeight="1" thickBot="1" x14ac:dyDescent="0.3">
      <c r="A53" s="583"/>
      <c r="B53" s="227">
        <v>0.2</v>
      </c>
      <c r="C53" s="34"/>
      <c r="D53" s="571"/>
      <c r="E53" s="621"/>
      <c r="F53" s="571"/>
      <c r="G53" s="621"/>
      <c r="H53" s="299"/>
      <c r="I53" s="279"/>
    </row>
    <row r="54" spans="1:9" ht="47.1" customHeight="1" thickBot="1" x14ac:dyDescent="0.3">
      <c r="A54" s="582" t="s">
        <v>224</v>
      </c>
      <c r="B54" s="40" t="s">
        <v>204</v>
      </c>
      <c r="C54" s="38" t="s">
        <v>87</v>
      </c>
      <c r="D54" s="561" t="s">
        <v>89</v>
      </c>
      <c r="E54" s="562"/>
      <c r="F54" s="561" t="s">
        <v>91</v>
      </c>
      <c r="G54" s="562"/>
      <c r="H54" s="38" t="s">
        <v>93</v>
      </c>
      <c r="I54" s="42" t="s">
        <v>94</v>
      </c>
    </row>
    <row r="55" spans="1:9" ht="47.1" customHeight="1" thickBot="1" x14ac:dyDescent="0.3">
      <c r="A55" s="583"/>
      <c r="B55" s="227">
        <v>0.2</v>
      </c>
      <c r="C55" s="34"/>
      <c r="D55" s="571"/>
      <c r="E55" s="621"/>
      <c r="F55" s="571"/>
      <c r="G55" s="572"/>
      <c r="H55" s="299"/>
      <c r="I55" s="324"/>
    </row>
    <row r="56" spans="1:9" ht="47.1" customHeight="1" thickBot="1" x14ac:dyDescent="0.3">
      <c r="A56" s="582" t="s">
        <v>225</v>
      </c>
      <c r="B56" s="40" t="s">
        <v>204</v>
      </c>
      <c r="C56" s="340" t="s">
        <v>87</v>
      </c>
      <c r="D56" s="561" t="s">
        <v>89</v>
      </c>
      <c r="E56" s="562"/>
      <c r="F56" s="561" t="s">
        <v>91</v>
      </c>
      <c r="G56" s="562"/>
      <c r="H56" s="40" t="s">
        <v>93</v>
      </c>
      <c r="I56" s="42" t="s">
        <v>94</v>
      </c>
    </row>
    <row r="57" spans="1:9" ht="47.1" customHeight="1" thickBot="1" x14ac:dyDescent="0.3">
      <c r="A57" s="583"/>
      <c r="B57" s="227">
        <v>0.2</v>
      </c>
      <c r="C57" s="351"/>
      <c r="D57" s="615"/>
      <c r="E57" s="622"/>
      <c r="F57" s="615"/>
      <c r="G57" s="616"/>
      <c r="H57" s="31"/>
      <c r="I57" s="337"/>
    </row>
    <row r="58" spans="1:9" ht="47.1" customHeight="1" thickBot="1" x14ac:dyDescent="0.3">
      <c r="A58" s="582" t="s">
        <v>226</v>
      </c>
      <c r="B58" s="40" t="s">
        <v>204</v>
      </c>
      <c r="C58" s="38" t="s">
        <v>87</v>
      </c>
      <c r="D58" s="561" t="s">
        <v>89</v>
      </c>
      <c r="E58" s="562"/>
      <c r="F58" s="561" t="s">
        <v>91</v>
      </c>
      <c r="G58" s="562"/>
      <c r="H58" s="40" t="s">
        <v>93</v>
      </c>
      <c r="I58" s="42" t="s">
        <v>94</v>
      </c>
    </row>
    <row r="59" spans="1:9" ht="47.1" customHeight="1" thickBot="1" x14ac:dyDescent="0.3">
      <c r="A59" s="583"/>
      <c r="B59" s="227">
        <v>0.2</v>
      </c>
      <c r="C59" s="350"/>
      <c r="D59" s="615"/>
      <c r="E59" s="622"/>
      <c r="F59" s="615"/>
      <c r="G59" s="616"/>
      <c r="H59" s="184"/>
      <c r="I59" s="338"/>
    </row>
    <row r="60" spans="1:9" ht="47.1" customHeight="1" thickBot="1" x14ac:dyDescent="0.3">
      <c r="A60" s="582" t="s">
        <v>227</v>
      </c>
      <c r="B60" s="40" t="s">
        <v>204</v>
      </c>
      <c r="C60" s="38" t="s">
        <v>87</v>
      </c>
      <c r="D60" s="561" t="s">
        <v>89</v>
      </c>
      <c r="E60" s="562"/>
      <c r="F60" s="561" t="s">
        <v>91</v>
      </c>
      <c r="G60" s="562"/>
      <c r="H60" s="40" t="s">
        <v>93</v>
      </c>
      <c r="I60" s="42" t="s">
        <v>94</v>
      </c>
    </row>
    <row r="61" spans="1:9" ht="47.1" customHeight="1" thickBot="1" x14ac:dyDescent="0.3">
      <c r="A61" s="583"/>
      <c r="B61" s="172">
        <v>0</v>
      </c>
      <c r="C61" s="34"/>
      <c r="D61" s="486"/>
      <c r="E61" s="487"/>
      <c r="F61" s="486"/>
      <c r="G61" s="487"/>
      <c r="H61" s="184"/>
      <c r="I61" s="184"/>
    </row>
    <row r="62" spans="1:9" x14ac:dyDescent="0.25">
      <c r="B62" s="178">
        <f>+B59+B57+B55+B53+B51+B49+B47+B45+B43+B41</f>
        <v>1.9999999999999998</v>
      </c>
      <c r="C62" s="178">
        <f>+C59+C57+C55+C53+C51+C49+C47+C45+C43+C41</f>
        <v>0.60000000000000009</v>
      </c>
    </row>
    <row r="64" spans="1:9" s="28" customFormat="1" ht="30" customHeight="1" x14ac:dyDescent="0.25">
      <c r="A64" s="1"/>
      <c r="B64" s="1"/>
      <c r="C64" s="1"/>
      <c r="D64" s="1"/>
      <c r="E64" s="1"/>
      <c r="F64" s="1"/>
      <c r="G64" s="1"/>
      <c r="H64" s="1"/>
      <c r="I64" s="1"/>
    </row>
    <row r="65" spans="1:9" ht="34.5" customHeight="1" x14ac:dyDescent="0.25">
      <c r="A65" s="506" t="s">
        <v>57</v>
      </c>
      <c r="B65" s="506"/>
      <c r="C65" s="506"/>
      <c r="D65" s="506"/>
      <c r="E65" s="506"/>
      <c r="F65" s="506"/>
      <c r="G65" s="506"/>
      <c r="H65" s="506"/>
      <c r="I65" s="506"/>
    </row>
    <row r="66" spans="1:9" ht="67.5" customHeight="1" x14ac:dyDescent="0.25">
      <c r="A66" s="43" t="s">
        <v>58</v>
      </c>
      <c r="B66" s="507" t="s">
        <v>255</v>
      </c>
      <c r="C66" s="508"/>
      <c r="D66" s="507" t="s">
        <v>256</v>
      </c>
      <c r="E66" s="508"/>
      <c r="F66" s="509" t="s">
        <v>231</v>
      </c>
      <c r="G66" s="510"/>
      <c r="H66" s="509" t="s">
        <v>231</v>
      </c>
      <c r="I66" s="510"/>
    </row>
    <row r="67" spans="1:9" ht="45.75" customHeight="1" x14ac:dyDescent="0.25">
      <c r="A67" s="43" t="s">
        <v>232</v>
      </c>
      <c r="B67" s="474">
        <v>0.13</v>
      </c>
      <c r="C67" s="475"/>
      <c r="D67" s="623">
        <v>0.17</v>
      </c>
      <c r="E67" s="624"/>
      <c r="F67" s="625"/>
      <c r="G67" s="626"/>
      <c r="H67" s="476"/>
      <c r="I67" s="477"/>
    </row>
    <row r="68" spans="1:9" ht="30" customHeight="1" x14ac:dyDescent="0.25">
      <c r="A68" s="501" t="s">
        <v>170</v>
      </c>
      <c r="B68" s="90" t="s">
        <v>85</v>
      </c>
      <c r="C68" s="90" t="s">
        <v>87</v>
      </c>
      <c r="D68" s="90" t="s">
        <v>85</v>
      </c>
      <c r="E68" s="90" t="s">
        <v>87</v>
      </c>
      <c r="F68" s="90" t="s">
        <v>85</v>
      </c>
      <c r="G68" s="90" t="s">
        <v>87</v>
      </c>
      <c r="H68" s="90" t="s">
        <v>85</v>
      </c>
      <c r="I68" s="90" t="s">
        <v>87</v>
      </c>
    </row>
    <row r="69" spans="1:9" ht="30" customHeight="1" x14ac:dyDescent="0.25">
      <c r="A69" s="502"/>
      <c r="B69" s="45">
        <v>0</v>
      </c>
      <c r="C69" s="45">
        <v>0</v>
      </c>
      <c r="D69" s="45">
        <v>0</v>
      </c>
      <c r="E69" s="45">
        <v>0</v>
      </c>
      <c r="F69" s="45"/>
      <c r="G69" s="45"/>
      <c r="H69" s="49"/>
      <c r="I69" s="45"/>
    </row>
    <row r="70" spans="1:9" ht="37.35" customHeight="1" x14ac:dyDescent="0.25">
      <c r="A70" s="43" t="s">
        <v>233</v>
      </c>
      <c r="B70" s="486" t="s">
        <v>205</v>
      </c>
      <c r="C70" s="487"/>
      <c r="D70" s="486" t="s">
        <v>205</v>
      </c>
      <c r="E70" s="487"/>
      <c r="F70" s="511"/>
      <c r="G70" s="627"/>
      <c r="H70" s="511"/>
      <c r="I70" s="512"/>
    </row>
    <row r="71" spans="1:9" ht="37.35" customHeight="1" x14ac:dyDescent="0.25">
      <c r="A71" s="43" t="s">
        <v>234</v>
      </c>
      <c r="B71" s="486" t="s">
        <v>235</v>
      </c>
      <c r="C71" s="487"/>
      <c r="D71" s="486" t="s">
        <v>235</v>
      </c>
      <c r="E71" s="487"/>
      <c r="F71" s="498"/>
      <c r="G71" s="499"/>
      <c r="H71" s="498"/>
      <c r="I71" s="499"/>
    </row>
    <row r="72" spans="1:9" ht="37.35" customHeight="1" x14ac:dyDescent="0.25">
      <c r="A72" s="501" t="s">
        <v>171</v>
      </c>
      <c r="B72" s="90" t="s">
        <v>85</v>
      </c>
      <c r="C72" s="90" t="s">
        <v>87</v>
      </c>
      <c r="D72" s="90" t="s">
        <v>85</v>
      </c>
      <c r="E72" s="90" t="s">
        <v>87</v>
      </c>
      <c r="F72" s="90" t="s">
        <v>85</v>
      </c>
      <c r="G72" s="90" t="s">
        <v>87</v>
      </c>
      <c r="H72" s="90" t="s">
        <v>85</v>
      </c>
      <c r="I72" s="90" t="s">
        <v>87</v>
      </c>
    </row>
    <row r="73" spans="1:9" ht="37.35" customHeight="1" x14ac:dyDescent="0.25">
      <c r="A73" s="502"/>
      <c r="B73" s="45">
        <v>0.25</v>
      </c>
      <c r="C73" s="45">
        <v>0.25</v>
      </c>
      <c r="D73" s="45">
        <v>0</v>
      </c>
      <c r="E73" s="45">
        <v>0</v>
      </c>
      <c r="F73" s="45"/>
      <c r="G73" s="46"/>
      <c r="H73" s="49"/>
      <c r="I73" s="46"/>
    </row>
    <row r="74" spans="1:9" ht="312" customHeight="1" x14ac:dyDescent="0.25">
      <c r="A74" s="43" t="s">
        <v>233</v>
      </c>
      <c r="B74" s="628" t="s">
        <v>257</v>
      </c>
      <c r="C74" s="629"/>
      <c r="D74" s="630" t="s">
        <v>205</v>
      </c>
      <c r="E74" s="631"/>
      <c r="F74" s="632"/>
      <c r="G74" s="633"/>
      <c r="H74" s="557"/>
      <c r="I74" s="558"/>
    </row>
    <row r="75" spans="1:9" ht="131.25" customHeight="1" x14ac:dyDescent="0.25">
      <c r="A75" s="43" t="s">
        <v>234</v>
      </c>
      <c r="B75" s="634" t="s">
        <v>258</v>
      </c>
      <c r="C75" s="635"/>
      <c r="D75" s="630" t="s">
        <v>235</v>
      </c>
      <c r="E75" s="631"/>
      <c r="F75" s="498"/>
      <c r="G75" s="499"/>
      <c r="H75" s="498"/>
      <c r="I75" s="499"/>
    </row>
    <row r="76" spans="1:9" ht="37.35" customHeight="1" x14ac:dyDescent="0.25">
      <c r="A76" s="501" t="s">
        <v>172</v>
      </c>
      <c r="B76" s="90" t="s">
        <v>85</v>
      </c>
      <c r="C76" s="90" t="s">
        <v>87</v>
      </c>
      <c r="D76" s="90" t="s">
        <v>85</v>
      </c>
      <c r="E76" s="90" t="s">
        <v>87</v>
      </c>
      <c r="F76" s="90" t="s">
        <v>85</v>
      </c>
      <c r="G76" s="90" t="s">
        <v>87</v>
      </c>
      <c r="H76" s="90" t="s">
        <v>85</v>
      </c>
      <c r="I76" s="90" t="s">
        <v>87</v>
      </c>
    </row>
    <row r="77" spans="1:9" ht="37.35" customHeight="1" x14ac:dyDescent="0.25">
      <c r="A77" s="502"/>
      <c r="B77" s="45">
        <v>0.25</v>
      </c>
      <c r="C77" s="45">
        <v>0.25</v>
      </c>
      <c r="D77" s="45">
        <v>0.25</v>
      </c>
      <c r="E77" s="45">
        <v>0.25</v>
      </c>
      <c r="F77" s="45"/>
      <c r="G77" s="46"/>
      <c r="H77" s="49"/>
      <c r="I77" s="46"/>
    </row>
    <row r="78" spans="1:9" ht="275.10000000000002" customHeight="1" x14ac:dyDescent="0.25">
      <c r="A78" s="43" t="s">
        <v>233</v>
      </c>
      <c r="B78" s="628" t="s">
        <v>259</v>
      </c>
      <c r="C78" s="629"/>
      <c r="D78" s="636" t="s">
        <v>260</v>
      </c>
      <c r="E78" s="629"/>
      <c r="F78" s="511"/>
      <c r="G78" s="627"/>
      <c r="H78" s="498"/>
      <c r="I78" s="499"/>
    </row>
    <row r="79" spans="1:9" ht="244.35" customHeight="1" x14ac:dyDescent="0.25">
      <c r="A79" s="43" t="s">
        <v>234</v>
      </c>
      <c r="B79" s="636" t="s">
        <v>261</v>
      </c>
      <c r="C79" s="629"/>
      <c r="D79" s="636" t="s">
        <v>262</v>
      </c>
      <c r="E79" s="629"/>
      <c r="F79" s="498"/>
      <c r="G79" s="499"/>
      <c r="H79" s="498"/>
      <c r="I79" s="499"/>
    </row>
    <row r="80" spans="1:9" ht="37.35" customHeight="1" x14ac:dyDescent="0.25">
      <c r="A80" s="501" t="s">
        <v>173</v>
      </c>
      <c r="B80" s="90" t="s">
        <v>85</v>
      </c>
      <c r="C80" s="90" t="s">
        <v>87</v>
      </c>
      <c r="D80" s="90" t="s">
        <v>85</v>
      </c>
      <c r="E80" s="90" t="s">
        <v>87</v>
      </c>
      <c r="F80" s="90" t="s">
        <v>85</v>
      </c>
      <c r="G80" s="90" t="s">
        <v>87</v>
      </c>
      <c r="H80" s="90" t="s">
        <v>85</v>
      </c>
      <c r="I80" s="90" t="s">
        <v>87</v>
      </c>
    </row>
    <row r="81" spans="1:9" ht="37.35" customHeight="1" x14ac:dyDescent="0.25">
      <c r="A81" s="502"/>
      <c r="B81" s="45">
        <v>0</v>
      </c>
      <c r="C81" s="45">
        <v>0</v>
      </c>
      <c r="D81" s="45">
        <v>0</v>
      </c>
      <c r="E81" s="45">
        <v>0</v>
      </c>
      <c r="F81" s="45"/>
      <c r="G81" s="46"/>
      <c r="H81" s="49"/>
      <c r="I81" s="46"/>
    </row>
    <row r="82" spans="1:9" ht="37.35" customHeight="1" x14ac:dyDescent="0.25">
      <c r="A82" s="43" t="s">
        <v>233</v>
      </c>
      <c r="B82" s="637" t="s">
        <v>205</v>
      </c>
      <c r="C82" s="638"/>
      <c r="D82" s="637" t="s">
        <v>205</v>
      </c>
      <c r="E82" s="638"/>
      <c r="F82" s="511"/>
      <c r="G82" s="627"/>
      <c r="H82" s="498"/>
      <c r="I82" s="499"/>
    </row>
    <row r="83" spans="1:9" ht="37.35" customHeight="1" x14ac:dyDescent="0.25">
      <c r="A83" s="43" t="s">
        <v>234</v>
      </c>
      <c r="B83" s="486"/>
      <c r="C83" s="487"/>
      <c r="D83" s="486"/>
      <c r="E83" s="487"/>
      <c r="F83" s="498"/>
      <c r="G83" s="499"/>
      <c r="H83" s="498"/>
      <c r="I83" s="499"/>
    </row>
    <row r="84" spans="1:9" ht="37.35" customHeight="1" x14ac:dyDescent="0.25">
      <c r="A84" s="501" t="s">
        <v>176</v>
      </c>
      <c r="B84" s="90" t="s">
        <v>85</v>
      </c>
      <c r="C84" s="90" t="s">
        <v>87</v>
      </c>
      <c r="D84" s="90" t="s">
        <v>85</v>
      </c>
      <c r="E84" s="90" t="s">
        <v>87</v>
      </c>
      <c r="F84" s="90" t="s">
        <v>85</v>
      </c>
      <c r="G84" s="90" t="s">
        <v>87</v>
      </c>
      <c r="H84" s="90" t="s">
        <v>85</v>
      </c>
      <c r="I84" s="90" t="s">
        <v>87</v>
      </c>
    </row>
    <row r="85" spans="1:9" ht="37.35" customHeight="1" x14ac:dyDescent="0.25">
      <c r="A85" s="502"/>
      <c r="B85" s="45">
        <v>0</v>
      </c>
      <c r="C85" s="45">
        <v>0</v>
      </c>
      <c r="D85" s="45">
        <v>0</v>
      </c>
      <c r="E85" s="45">
        <v>0</v>
      </c>
      <c r="F85" s="45"/>
      <c r="G85" s="46"/>
      <c r="H85" s="49"/>
      <c r="I85" s="46"/>
    </row>
    <row r="86" spans="1:9" ht="37.35" customHeight="1" x14ac:dyDescent="0.25">
      <c r="A86" s="43" t="s">
        <v>233</v>
      </c>
      <c r="B86" s="486"/>
      <c r="C86" s="487"/>
      <c r="D86" s="486"/>
      <c r="E86" s="487"/>
      <c r="F86" s="552"/>
      <c r="G86" s="552"/>
      <c r="H86" s="552"/>
      <c r="I86" s="552"/>
    </row>
    <row r="87" spans="1:9" ht="37.35" customHeight="1" x14ac:dyDescent="0.25">
      <c r="A87" s="43" t="s">
        <v>234</v>
      </c>
      <c r="B87" s="486"/>
      <c r="C87" s="487"/>
      <c r="D87" s="486"/>
      <c r="E87" s="487"/>
      <c r="F87" s="488"/>
      <c r="G87" s="485"/>
      <c r="H87" s="488"/>
      <c r="I87" s="485"/>
    </row>
    <row r="88" spans="1:9" ht="37.35" customHeight="1" x14ac:dyDescent="0.25">
      <c r="A88" s="501" t="s">
        <v>177</v>
      </c>
      <c r="B88" s="90" t="s">
        <v>85</v>
      </c>
      <c r="C88" s="90" t="s">
        <v>87</v>
      </c>
      <c r="D88" s="90" t="s">
        <v>85</v>
      </c>
      <c r="E88" s="90" t="s">
        <v>87</v>
      </c>
      <c r="F88" s="90" t="s">
        <v>85</v>
      </c>
      <c r="G88" s="90" t="s">
        <v>87</v>
      </c>
      <c r="H88" s="90" t="s">
        <v>85</v>
      </c>
      <c r="I88" s="90" t="s">
        <v>87</v>
      </c>
    </row>
    <row r="89" spans="1:9" ht="37.35" customHeight="1" x14ac:dyDescent="0.25">
      <c r="A89" s="502"/>
      <c r="B89" s="45">
        <v>0</v>
      </c>
      <c r="C89" s="47">
        <v>0</v>
      </c>
      <c r="D89" s="45">
        <v>0</v>
      </c>
      <c r="E89" s="45">
        <v>0</v>
      </c>
      <c r="F89" s="45"/>
      <c r="G89" s="46"/>
      <c r="H89" s="49"/>
      <c r="I89" s="46"/>
    </row>
    <row r="90" spans="1:9" ht="37.35" customHeight="1" x14ac:dyDescent="0.25">
      <c r="A90" s="43" t="s">
        <v>233</v>
      </c>
      <c r="B90" s="639"/>
      <c r="C90" s="639"/>
      <c r="D90" s="640"/>
      <c r="E90" s="641"/>
      <c r="F90" s="493"/>
      <c r="G90" s="493"/>
      <c r="H90" s="493"/>
      <c r="I90" s="493"/>
    </row>
    <row r="91" spans="1:9" ht="37.35" customHeight="1" x14ac:dyDescent="0.25">
      <c r="A91" s="43" t="s">
        <v>234</v>
      </c>
      <c r="B91" s="486"/>
      <c r="C91" s="487"/>
      <c r="D91" s="486"/>
      <c r="E91" s="485"/>
      <c r="F91" s="488"/>
      <c r="G91" s="485"/>
      <c r="H91" s="488"/>
      <c r="I91" s="485"/>
    </row>
    <row r="92" spans="1:9" ht="37.35" customHeight="1" x14ac:dyDescent="0.25">
      <c r="A92" s="501" t="s">
        <v>178</v>
      </c>
      <c r="B92" s="90" t="s">
        <v>85</v>
      </c>
      <c r="C92" s="90" t="s">
        <v>87</v>
      </c>
      <c r="D92" s="90" t="s">
        <v>85</v>
      </c>
      <c r="E92" s="90" t="s">
        <v>87</v>
      </c>
      <c r="F92" s="90" t="s">
        <v>85</v>
      </c>
      <c r="G92" s="90" t="s">
        <v>87</v>
      </c>
      <c r="H92" s="90" t="s">
        <v>85</v>
      </c>
      <c r="I92" s="90" t="s">
        <v>87</v>
      </c>
    </row>
    <row r="93" spans="1:9" ht="37.35" customHeight="1" x14ac:dyDescent="0.25">
      <c r="A93" s="502"/>
      <c r="B93" s="45">
        <v>0.25</v>
      </c>
      <c r="C93" s="47">
        <v>0</v>
      </c>
      <c r="D93" s="45">
        <v>0</v>
      </c>
      <c r="E93" s="45">
        <v>0</v>
      </c>
      <c r="F93" s="45"/>
      <c r="G93" s="46"/>
      <c r="H93" s="49"/>
      <c r="I93" s="46"/>
    </row>
    <row r="94" spans="1:9" ht="37.35" customHeight="1" x14ac:dyDescent="0.25">
      <c r="A94" s="43" t="s">
        <v>233</v>
      </c>
      <c r="B94" s="642"/>
      <c r="C94" s="642"/>
      <c r="D94" s="486"/>
      <c r="E94" s="485"/>
      <c r="F94" s="493"/>
      <c r="G94" s="493"/>
      <c r="H94" s="493"/>
      <c r="I94" s="493"/>
    </row>
    <row r="95" spans="1:9" ht="37.35" customHeight="1" x14ac:dyDescent="0.25">
      <c r="A95" s="43" t="s">
        <v>234</v>
      </c>
      <c r="B95" s="486"/>
      <c r="C95" s="485"/>
      <c r="D95" s="486"/>
      <c r="E95" s="485"/>
      <c r="F95" s="488"/>
      <c r="G95" s="485"/>
      <c r="H95" s="488"/>
      <c r="I95" s="485"/>
    </row>
    <row r="96" spans="1:9" ht="37.35" customHeight="1" x14ac:dyDescent="0.25">
      <c r="A96" s="501" t="s">
        <v>179</v>
      </c>
      <c r="B96" s="90" t="s">
        <v>85</v>
      </c>
      <c r="C96" s="90" t="s">
        <v>87</v>
      </c>
      <c r="D96" s="90" t="s">
        <v>85</v>
      </c>
      <c r="E96" s="90" t="s">
        <v>87</v>
      </c>
      <c r="F96" s="90" t="s">
        <v>85</v>
      </c>
      <c r="G96" s="90" t="s">
        <v>87</v>
      </c>
      <c r="H96" s="90" t="s">
        <v>85</v>
      </c>
      <c r="I96" s="90" t="s">
        <v>87</v>
      </c>
    </row>
    <row r="97" spans="1:9" ht="37.35" customHeight="1" x14ac:dyDescent="0.25">
      <c r="A97" s="502"/>
      <c r="B97" s="45">
        <v>0.25</v>
      </c>
      <c r="C97" s="47">
        <v>0</v>
      </c>
      <c r="D97" s="45">
        <v>0.25</v>
      </c>
      <c r="E97" s="45">
        <v>0</v>
      </c>
      <c r="F97" s="45"/>
      <c r="G97" s="46"/>
      <c r="H97" s="49"/>
      <c r="I97" s="46"/>
    </row>
    <row r="98" spans="1:9" ht="37.35" customHeight="1" x14ac:dyDescent="0.25">
      <c r="A98" s="43" t="s">
        <v>233</v>
      </c>
      <c r="B98" s="642"/>
      <c r="C98" s="642"/>
      <c r="D98" s="642"/>
      <c r="E98" s="642"/>
      <c r="F98" s="493"/>
      <c r="G98" s="493"/>
      <c r="H98" s="493"/>
      <c r="I98" s="493"/>
    </row>
    <row r="99" spans="1:9" ht="37.35" customHeight="1" x14ac:dyDescent="0.25">
      <c r="A99" s="43" t="s">
        <v>234</v>
      </c>
      <c r="B99" s="643"/>
      <c r="C99" s="644"/>
      <c r="D99" s="486"/>
      <c r="E99" s="485"/>
      <c r="F99" s="488"/>
      <c r="G99" s="485"/>
      <c r="H99" s="488"/>
      <c r="I99" s="485"/>
    </row>
    <row r="100" spans="1:9" ht="37.35" customHeight="1" x14ac:dyDescent="0.25">
      <c r="A100" s="501" t="s">
        <v>181</v>
      </c>
      <c r="B100" s="90" t="s">
        <v>85</v>
      </c>
      <c r="C100" s="90" t="s">
        <v>87</v>
      </c>
      <c r="D100" s="90" t="s">
        <v>85</v>
      </c>
      <c r="E100" s="90" t="s">
        <v>87</v>
      </c>
      <c r="F100" s="90" t="s">
        <v>85</v>
      </c>
      <c r="G100" s="90" t="s">
        <v>87</v>
      </c>
      <c r="H100" s="90" t="s">
        <v>85</v>
      </c>
      <c r="I100" s="90" t="s">
        <v>87</v>
      </c>
    </row>
    <row r="101" spans="1:9" ht="37.35" customHeight="1" x14ac:dyDescent="0.25">
      <c r="A101" s="502"/>
      <c r="B101" s="45">
        <v>0</v>
      </c>
      <c r="C101" s="47">
        <v>0</v>
      </c>
      <c r="D101" s="45">
        <v>0.25</v>
      </c>
      <c r="E101" s="45">
        <v>0</v>
      </c>
      <c r="F101" s="45"/>
      <c r="G101" s="46"/>
      <c r="H101" s="49"/>
      <c r="I101" s="46"/>
    </row>
    <row r="102" spans="1:9" ht="37.35" customHeight="1" x14ac:dyDescent="0.25">
      <c r="A102" s="43" t="s">
        <v>233</v>
      </c>
      <c r="B102" s="486"/>
      <c r="C102" s="485"/>
      <c r="D102" s="645"/>
      <c r="E102" s="646"/>
      <c r="F102" s="493"/>
      <c r="G102" s="493"/>
      <c r="H102" s="493"/>
      <c r="I102" s="493"/>
    </row>
    <row r="103" spans="1:9" ht="37.35" customHeight="1" x14ac:dyDescent="0.25">
      <c r="A103" s="43" t="s">
        <v>234</v>
      </c>
      <c r="B103" s="486"/>
      <c r="C103" s="485"/>
      <c r="D103" s="630"/>
      <c r="E103" s="647"/>
      <c r="F103" s="488"/>
      <c r="G103" s="485"/>
      <c r="H103" s="488"/>
      <c r="I103" s="485"/>
    </row>
    <row r="104" spans="1:9" ht="37.35" customHeight="1" x14ac:dyDescent="0.25">
      <c r="A104" s="501" t="s">
        <v>182</v>
      </c>
      <c r="B104" s="90" t="s">
        <v>85</v>
      </c>
      <c r="C104" s="90" t="s">
        <v>87</v>
      </c>
      <c r="D104" s="90" t="s">
        <v>85</v>
      </c>
      <c r="E104" s="90" t="s">
        <v>87</v>
      </c>
      <c r="F104" s="90" t="s">
        <v>85</v>
      </c>
      <c r="G104" s="90" t="s">
        <v>87</v>
      </c>
      <c r="H104" s="90" t="s">
        <v>85</v>
      </c>
      <c r="I104" s="90" t="s">
        <v>87</v>
      </c>
    </row>
    <row r="105" spans="1:9" ht="37.35" customHeight="1" x14ac:dyDescent="0.25">
      <c r="A105" s="502"/>
      <c r="B105" s="45">
        <v>0</v>
      </c>
      <c r="C105" s="47">
        <v>0</v>
      </c>
      <c r="D105" s="45">
        <v>0.25</v>
      </c>
      <c r="E105" s="45">
        <v>0</v>
      </c>
      <c r="F105" s="45"/>
      <c r="G105" s="46"/>
      <c r="H105" s="49"/>
      <c r="I105" s="46"/>
    </row>
    <row r="106" spans="1:9" ht="37.35" customHeight="1" x14ac:dyDescent="0.25">
      <c r="A106" s="43" t="s">
        <v>233</v>
      </c>
      <c r="B106" s="648"/>
      <c r="C106" s="648"/>
      <c r="D106" s="649"/>
      <c r="E106" s="650"/>
      <c r="F106" s="493"/>
      <c r="G106" s="493"/>
      <c r="H106" s="493"/>
      <c r="I106" s="493"/>
    </row>
    <row r="107" spans="1:9" ht="37.35" customHeight="1" x14ac:dyDescent="0.25">
      <c r="A107" s="43" t="s">
        <v>234</v>
      </c>
      <c r="B107" s="486"/>
      <c r="C107" s="487"/>
      <c r="D107" s="651"/>
      <c r="E107" s="652"/>
      <c r="F107" s="488"/>
      <c r="G107" s="485"/>
      <c r="H107" s="488"/>
      <c r="I107" s="485"/>
    </row>
    <row r="108" spans="1:9" ht="37.35" customHeight="1" x14ac:dyDescent="0.25">
      <c r="A108" s="501" t="s">
        <v>183</v>
      </c>
      <c r="B108" s="90" t="s">
        <v>85</v>
      </c>
      <c r="C108" s="90" t="s">
        <v>87</v>
      </c>
      <c r="D108" s="90" t="s">
        <v>85</v>
      </c>
      <c r="E108" s="90" t="s">
        <v>87</v>
      </c>
      <c r="F108" s="90" t="s">
        <v>85</v>
      </c>
      <c r="G108" s="90" t="s">
        <v>87</v>
      </c>
      <c r="H108" s="90" t="s">
        <v>85</v>
      </c>
      <c r="I108" s="90" t="s">
        <v>87</v>
      </c>
    </row>
    <row r="109" spans="1:9" ht="37.35" customHeight="1" x14ac:dyDescent="0.25">
      <c r="A109" s="502"/>
      <c r="B109" s="45">
        <v>0</v>
      </c>
      <c r="C109" s="47">
        <v>0</v>
      </c>
      <c r="D109" s="45">
        <v>0</v>
      </c>
      <c r="E109" s="45">
        <v>0</v>
      </c>
      <c r="F109" s="45"/>
      <c r="G109" s="46"/>
      <c r="H109" s="49"/>
      <c r="I109" s="46"/>
    </row>
    <row r="110" spans="1:9" ht="37.35" customHeight="1" x14ac:dyDescent="0.25">
      <c r="A110" s="43" t="s">
        <v>233</v>
      </c>
      <c r="B110" s="648"/>
      <c r="C110" s="648"/>
      <c r="D110" s="653"/>
      <c r="E110" s="653"/>
      <c r="F110" s="493"/>
      <c r="G110" s="493"/>
      <c r="H110" s="493"/>
      <c r="I110" s="493"/>
    </row>
    <row r="111" spans="1:9" ht="37.35" customHeight="1" x14ac:dyDescent="0.25">
      <c r="A111" s="43" t="s">
        <v>234</v>
      </c>
      <c r="B111" s="486"/>
      <c r="C111" s="487"/>
      <c r="D111" s="486"/>
      <c r="E111" s="487"/>
      <c r="F111" s="488"/>
      <c r="G111" s="485"/>
      <c r="H111" s="488"/>
      <c r="I111" s="485"/>
    </row>
    <row r="112" spans="1:9" ht="37.35" customHeight="1" x14ac:dyDescent="0.25">
      <c r="A112" s="501" t="s">
        <v>184</v>
      </c>
      <c r="B112" s="90" t="s">
        <v>85</v>
      </c>
      <c r="C112" s="90" t="s">
        <v>87</v>
      </c>
      <c r="D112" s="90" t="s">
        <v>85</v>
      </c>
      <c r="E112" s="90" t="s">
        <v>87</v>
      </c>
      <c r="F112" s="90" t="s">
        <v>85</v>
      </c>
      <c r="G112" s="90" t="s">
        <v>87</v>
      </c>
      <c r="H112" s="90" t="s">
        <v>85</v>
      </c>
      <c r="I112" s="90" t="s">
        <v>87</v>
      </c>
    </row>
    <row r="113" spans="1:9" ht="37.35" customHeight="1" x14ac:dyDescent="0.25">
      <c r="A113" s="502"/>
      <c r="B113" s="45">
        <v>0</v>
      </c>
      <c r="C113" s="162">
        <v>0</v>
      </c>
      <c r="D113" s="45"/>
      <c r="E113" s="162">
        <v>0</v>
      </c>
      <c r="F113" s="45"/>
      <c r="G113" s="163"/>
      <c r="H113" s="162"/>
      <c r="I113" s="163"/>
    </row>
    <row r="114" spans="1:9" ht="37.35" customHeight="1" x14ac:dyDescent="0.25">
      <c r="A114" s="43" t="s">
        <v>233</v>
      </c>
      <c r="B114" s="648"/>
      <c r="C114" s="648"/>
      <c r="D114" s="648"/>
      <c r="E114" s="648"/>
      <c r="F114" s="600"/>
      <c r="G114" s="600"/>
      <c r="H114" s="600"/>
      <c r="I114" s="600"/>
    </row>
    <row r="115" spans="1:9" ht="37.35" customHeight="1" x14ac:dyDescent="0.25">
      <c r="A115" s="43" t="s">
        <v>234</v>
      </c>
      <c r="B115" s="486"/>
      <c r="C115" s="487"/>
      <c r="D115" s="486"/>
      <c r="E115" s="487"/>
      <c r="F115" s="488"/>
      <c r="G115" s="485"/>
      <c r="H115" s="488"/>
      <c r="I115" s="485"/>
    </row>
    <row r="116" spans="1:9" ht="16.5" x14ac:dyDescent="0.25">
      <c r="A116" s="44" t="s">
        <v>243</v>
      </c>
      <c r="B116" s="48">
        <f t="shared" ref="B116:I116" si="1">(B69+B73+B77+B81+B85+B89+B93+B97+B101+B105+B109+B113)</f>
        <v>1</v>
      </c>
      <c r="C116" s="48">
        <f t="shared" si="1"/>
        <v>0.5</v>
      </c>
      <c r="D116" s="48">
        <f t="shared" si="1"/>
        <v>1</v>
      </c>
      <c r="E116" s="48">
        <f t="shared" si="1"/>
        <v>0.25</v>
      </c>
      <c r="F116" s="48">
        <f t="shared" si="1"/>
        <v>0</v>
      </c>
      <c r="G116" s="48">
        <f t="shared" si="1"/>
        <v>0</v>
      </c>
      <c r="H116" s="48">
        <f t="shared" si="1"/>
        <v>0</v>
      </c>
      <c r="I116" s="4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0">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C75" r:id="rId1" display="https://secretariadistritald.sharepoint.com/:f:/s/ContratacinSPI-2022/IgD0xsYHxfBRQrdWEWaLL102AQ0-GGuyrOapFAdHjfE10nw?e=YMuFV4" xr:uid="{AC0ED69A-E7EC-46A4-B568-2AB6F74A55B9}"/>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S126"/>
  <sheetViews>
    <sheetView topLeftCell="C1" zoomScale="80" zoomScaleNormal="80" workbookViewId="0">
      <selection activeCell="H30" sqref="H30"/>
    </sheetView>
  </sheetViews>
  <sheetFormatPr baseColWidth="10" defaultColWidth="10.42578125" defaultRowHeight="14.25" x14ac:dyDescent="0.25"/>
  <cols>
    <col min="1" max="1" width="49.42578125" style="1" customWidth="1"/>
    <col min="2" max="4" width="35.7109375" style="1" customWidth="1"/>
    <col min="5" max="5" width="41.42578125" style="1" customWidth="1"/>
    <col min="6" max="6" width="43" style="1" customWidth="1"/>
    <col min="7" max="7" width="41.140625" style="1" customWidth="1"/>
    <col min="8" max="8" width="35.7109375" style="1" customWidth="1"/>
    <col min="9" max="9" width="8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22.35" customHeight="1" thickBot="1" x14ac:dyDescent="0.3">
      <c r="A1" s="536"/>
      <c r="B1" s="516" t="s">
        <v>160</v>
      </c>
      <c r="C1" s="517"/>
      <c r="D1" s="517"/>
      <c r="E1" s="517"/>
      <c r="F1" s="517"/>
      <c r="G1" s="517"/>
      <c r="H1" s="517"/>
      <c r="I1" s="517"/>
      <c r="J1" s="517"/>
      <c r="K1" s="517"/>
      <c r="L1" s="518"/>
      <c r="M1" s="513" t="s">
        <v>161</v>
      </c>
      <c r="N1" s="514"/>
      <c r="O1" s="515"/>
    </row>
    <row r="2" spans="1:15" s="79" customFormat="1" ht="18" customHeight="1" thickBot="1" x14ac:dyDescent="0.3">
      <c r="A2" s="537"/>
      <c r="B2" s="519" t="s">
        <v>162</v>
      </c>
      <c r="C2" s="520"/>
      <c r="D2" s="520"/>
      <c r="E2" s="520"/>
      <c r="F2" s="520"/>
      <c r="G2" s="520"/>
      <c r="H2" s="520"/>
      <c r="I2" s="520"/>
      <c r="J2" s="520"/>
      <c r="K2" s="520"/>
      <c r="L2" s="521"/>
      <c r="M2" s="513" t="s">
        <v>163</v>
      </c>
      <c r="N2" s="514"/>
      <c r="O2" s="515"/>
    </row>
    <row r="3" spans="1:15" s="79" customFormat="1" ht="20.100000000000001" customHeight="1" thickBot="1" x14ac:dyDescent="0.3">
      <c r="A3" s="537"/>
      <c r="B3" s="519" t="s">
        <v>0</v>
      </c>
      <c r="C3" s="520"/>
      <c r="D3" s="520"/>
      <c r="E3" s="520"/>
      <c r="F3" s="520"/>
      <c r="G3" s="520"/>
      <c r="H3" s="520"/>
      <c r="I3" s="520"/>
      <c r="J3" s="520"/>
      <c r="K3" s="520"/>
      <c r="L3" s="521"/>
      <c r="M3" s="513" t="s">
        <v>164</v>
      </c>
      <c r="N3" s="514"/>
      <c r="O3" s="515"/>
    </row>
    <row r="4" spans="1:15" s="79" customFormat="1" ht="21.75" customHeight="1" thickBot="1" x14ac:dyDescent="0.3">
      <c r="A4" s="538"/>
      <c r="B4" s="522" t="s">
        <v>165</v>
      </c>
      <c r="C4" s="523"/>
      <c r="D4" s="523"/>
      <c r="E4" s="523"/>
      <c r="F4" s="523"/>
      <c r="G4" s="523"/>
      <c r="H4" s="523"/>
      <c r="I4" s="523"/>
      <c r="J4" s="523"/>
      <c r="K4" s="523"/>
      <c r="L4" s="524"/>
      <c r="M4" s="513" t="s">
        <v>166</v>
      </c>
      <c r="N4" s="514"/>
      <c r="O4" s="515"/>
    </row>
    <row r="5" spans="1:15" s="79" customFormat="1" ht="16.350000000000001" customHeight="1" thickBot="1" x14ac:dyDescent="0.3">
      <c r="A5" s="80"/>
      <c r="B5" s="81"/>
      <c r="C5" s="81"/>
      <c r="D5" s="81"/>
      <c r="E5" s="81"/>
      <c r="F5" s="81"/>
      <c r="G5" s="81"/>
      <c r="H5" s="81"/>
      <c r="I5" s="81"/>
      <c r="J5" s="81"/>
      <c r="K5" s="81"/>
      <c r="L5" s="81"/>
      <c r="M5" s="82"/>
      <c r="N5" s="82"/>
      <c r="O5" s="82"/>
    </row>
    <row r="6" spans="1:15" ht="40.35" customHeight="1" thickBot="1" x14ac:dyDescent="0.3">
      <c r="A6" s="51" t="s">
        <v>167</v>
      </c>
      <c r="B6" s="546" t="s">
        <v>168</v>
      </c>
      <c r="C6" s="547"/>
      <c r="D6" s="547"/>
      <c r="E6" s="547"/>
      <c r="F6" s="547"/>
      <c r="G6" s="547"/>
      <c r="H6" s="547"/>
      <c r="I6" s="547"/>
      <c r="J6" s="547"/>
      <c r="K6" s="548"/>
      <c r="L6" s="151" t="s">
        <v>169</v>
      </c>
      <c r="M6" s="549">
        <v>2024110010313</v>
      </c>
      <c r="N6" s="550"/>
      <c r="O6" s="551"/>
    </row>
    <row r="7" spans="1:15" s="79" customFormat="1" ht="18"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540" t="s">
        <v>6</v>
      </c>
      <c r="B8" s="151" t="s">
        <v>170</v>
      </c>
      <c r="C8" s="124"/>
      <c r="D8" s="151" t="s">
        <v>171</v>
      </c>
      <c r="E8" s="124"/>
      <c r="F8" s="151" t="s">
        <v>172</v>
      </c>
      <c r="G8" s="124"/>
      <c r="H8" s="151" t="s">
        <v>173</v>
      </c>
      <c r="I8" s="125" t="s">
        <v>174</v>
      </c>
      <c r="J8" s="505" t="s">
        <v>8</v>
      </c>
      <c r="K8" s="539"/>
      <c r="L8" s="150" t="s">
        <v>175</v>
      </c>
      <c r="M8" s="500"/>
      <c r="N8" s="500"/>
      <c r="O8" s="500"/>
    </row>
    <row r="9" spans="1:15" s="79" customFormat="1" ht="21.75" customHeight="1" thickBot="1" x14ac:dyDescent="0.3">
      <c r="A9" s="540"/>
      <c r="B9" s="152" t="s">
        <v>176</v>
      </c>
      <c r="C9" s="124"/>
      <c r="D9" s="151" t="s">
        <v>177</v>
      </c>
      <c r="E9" s="124"/>
      <c r="F9" s="151" t="s">
        <v>178</v>
      </c>
      <c r="G9" s="125"/>
      <c r="H9" s="151" t="s">
        <v>179</v>
      </c>
      <c r="I9" s="125"/>
      <c r="J9" s="505"/>
      <c r="K9" s="539"/>
      <c r="L9" s="150" t="s">
        <v>180</v>
      </c>
      <c r="M9" s="500"/>
      <c r="N9" s="500"/>
      <c r="O9" s="500"/>
    </row>
    <row r="10" spans="1:15" s="79" customFormat="1" ht="21.75" customHeight="1" thickBot="1" x14ac:dyDescent="0.3">
      <c r="A10" s="540"/>
      <c r="B10" s="151" t="s">
        <v>181</v>
      </c>
      <c r="C10" s="124"/>
      <c r="D10" s="151" t="s">
        <v>182</v>
      </c>
      <c r="E10" s="124"/>
      <c r="F10" s="151" t="s">
        <v>183</v>
      </c>
      <c r="G10" s="125"/>
      <c r="H10" s="151" t="s">
        <v>184</v>
      </c>
      <c r="I10" s="125"/>
      <c r="J10" s="505"/>
      <c r="K10" s="539"/>
      <c r="L10" s="150" t="s">
        <v>185</v>
      </c>
      <c r="M10" s="500" t="s">
        <v>174</v>
      </c>
      <c r="N10" s="500"/>
      <c r="O10" s="500"/>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543" t="s">
        <v>186</v>
      </c>
      <c r="B12" s="525" t="s">
        <v>263</v>
      </c>
      <c r="C12" s="526"/>
      <c r="D12" s="526"/>
      <c r="E12" s="526"/>
      <c r="F12" s="526"/>
      <c r="G12" s="526"/>
      <c r="H12" s="526"/>
      <c r="I12" s="526"/>
      <c r="J12" s="526"/>
      <c r="K12" s="526"/>
      <c r="L12" s="526"/>
      <c r="M12" s="526"/>
      <c r="N12" s="526"/>
      <c r="O12" s="527"/>
    </row>
    <row r="13" spans="1:15" ht="15" customHeight="1" x14ac:dyDescent="0.25">
      <c r="A13" s="544"/>
      <c r="B13" s="528"/>
      <c r="C13" s="529"/>
      <c r="D13" s="529"/>
      <c r="E13" s="529"/>
      <c r="F13" s="529"/>
      <c r="G13" s="529"/>
      <c r="H13" s="529"/>
      <c r="I13" s="529"/>
      <c r="J13" s="529"/>
      <c r="K13" s="529"/>
      <c r="L13" s="529"/>
      <c r="M13" s="529"/>
      <c r="N13" s="529"/>
      <c r="O13" s="530"/>
    </row>
    <row r="14" spans="1:15" ht="15" customHeight="1" thickBot="1" x14ac:dyDescent="0.3">
      <c r="A14" s="545"/>
      <c r="B14" s="531"/>
      <c r="C14" s="532"/>
      <c r="D14" s="532"/>
      <c r="E14" s="532"/>
      <c r="F14" s="532"/>
      <c r="G14" s="532"/>
      <c r="H14" s="532"/>
      <c r="I14" s="532"/>
      <c r="J14" s="532"/>
      <c r="K14" s="532"/>
      <c r="L14" s="532"/>
      <c r="M14" s="532"/>
      <c r="N14" s="532"/>
      <c r="O14" s="533"/>
    </row>
    <row r="15" spans="1:15" ht="9" customHeight="1" thickBot="1" x14ac:dyDescent="0.3">
      <c r="A15" s="14"/>
      <c r="B15" s="78"/>
      <c r="C15" s="15"/>
      <c r="D15" s="15"/>
      <c r="E15" s="15"/>
      <c r="F15" s="15"/>
      <c r="G15" s="16"/>
      <c r="H15" s="16"/>
      <c r="I15" s="16"/>
      <c r="J15" s="16"/>
      <c r="K15" s="16"/>
      <c r="L15" s="17"/>
      <c r="M15" s="17"/>
      <c r="N15" s="17"/>
      <c r="O15" s="17"/>
    </row>
    <row r="16" spans="1:15" s="18" customFormat="1" ht="37.5" customHeight="1" thickBot="1" x14ac:dyDescent="0.3">
      <c r="A16" s="51" t="s">
        <v>13</v>
      </c>
      <c r="B16" s="534" t="s">
        <v>264</v>
      </c>
      <c r="C16" s="534"/>
      <c r="D16" s="534"/>
      <c r="E16" s="534"/>
      <c r="F16" s="534"/>
      <c r="G16" s="540" t="s">
        <v>15</v>
      </c>
      <c r="H16" s="540"/>
      <c r="I16" s="535" t="s">
        <v>265</v>
      </c>
      <c r="J16" s="535"/>
      <c r="K16" s="535"/>
      <c r="L16" s="535"/>
      <c r="M16" s="535"/>
      <c r="N16" s="535"/>
      <c r="O16" s="535"/>
    </row>
    <row r="17" spans="1:19" ht="9" customHeight="1" x14ac:dyDescent="0.25">
      <c r="A17" s="14"/>
      <c r="B17" s="16"/>
      <c r="C17" s="15"/>
      <c r="D17" s="15"/>
      <c r="E17" s="15"/>
      <c r="F17" s="15"/>
      <c r="G17" s="16"/>
      <c r="H17" s="16"/>
      <c r="I17" s="16"/>
      <c r="J17" s="16"/>
      <c r="K17" s="16"/>
      <c r="L17" s="17"/>
      <c r="M17" s="17"/>
      <c r="N17" s="17"/>
      <c r="O17" s="17"/>
    </row>
    <row r="18" spans="1:19" ht="56.25" customHeight="1" x14ac:dyDescent="0.25">
      <c r="A18" s="51" t="s">
        <v>17</v>
      </c>
      <c r="B18" s="654" t="s">
        <v>190</v>
      </c>
      <c r="C18" s="655"/>
      <c r="D18" s="655"/>
      <c r="E18" s="656"/>
      <c r="F18" s="51" t="s">
        <v>19</v>
      </c>
      <c r="G18" s="541" t="s">
        <v>191</v>
      </c>
      <c r="H18" s="541"/>
      <c r="I18" s="541"/>
      <c r="J18" s="51" t="s">
        <v>21</v>
      </c>
      <c r="K18" s="534" t="s">
        <v>192</v>
      </c>
      <c r="L18" s="534"/>
      <c r="M18" s="534"/>
      <c r="N18" s="534"/>
      <c r="O18" s="534"/>
    </row>
    <row r="19" spans="1:19" ht="9" customHeight="1" x14ac:dyDescent="0.25">
      <c r="A19" s="5"/>
      <c r="B19" s="2"/>
      <c r="C19" s="2"/>
      <c r="D19" s="2"/>
      <c r="E19" s="2"/>
      <c r="F19" s="2"/>
      <c r="G19" s="2"/>
      <c r="H19" s="2"/>
      <c r="I19" s="2"/>
      <c r="J19" s="2"/>
      <c r="K19" s="2"/>
      <c r="L19" s="2"/>
      <c r="M19" s="2"/>
      <c r="N19" s="2"/>
      <c r="O19" s="2"/>
    </row>
    <row r="20" spans="1:19" ht="16.5" customHeight="1" x14ac:dyDescent="0.25">
      <c r="A20" s="76"/>
      <c r="B20" s="77"/>
      <c r="C20" s="77"/>
      <c r="D20" s="77"/>
      <c r="E20" s="77"/>
      <c r="F20" s="77"/>
      <c r="G20" s="77"/>
      <c r="H20" s="77"/>
      <c r="I20" s="77"/>
      <c r="J20" s="77"/>
      <c r="K20" s="77"/>
      <c r="L20" s="77"/>
      <c r="M20" s="77"/>
      <c r="N20" s="77"/>
      <c r="O20" s="77"/>
    </row>
    <row r="21" spans="1:19" ht="32.1" customHeight="1" thickBot="1" x14ac:dyDescent="0.3">
      <c r="A21" s="503" t="s">
        <v>23</v>
      </c>
      <c r="B21" s="504"/>
      <c r="C21" s="504"/>
      <c r="D21" s="504"/>
      <c r="E21" s="504"/>
      <c r="F21" s="504"/>
      <c r="G21" s="504"/>
      <c r="H21" s="504"/>
      <c r="I21" s="504"/>
      <c r="J21" s="504"/>
      <c r="K21" s="504"/>
      <c r="L21" s="504"/>
      <c r="M21" s="504"/>
      <c r="N21" s="504"/>
      <c r="O21" s="505"/>
    </row>
    <row r="22" spans="1:19" ht="32.1" customHeight="1" thickBot="1" x14ac:dyDescent="0.3">
      <c r="A22" s="503" t="s">
        <v>193</v>
      </c>
      <c r="B22" s="504"/>
      <c r="C22" s="504"/>
      <c r="D22" s="504"/>
      <c r="E22" s="504"/>
      <c r="F22" s="504"/>
      <c r="G22" s="504"/>
      <c r="H22" s="504"/>
      <c r="I22" s="504"/>
      <c r="J22" s="504"/>
      <c r="K22" s="504"/>
      <c r="L22" s="504"/>
      <c r="M22" s="504"/>
      <c r="N22" s="504"/>
      <c r="O22" s="505"/>
    </row>
    <row r="23" spans="1:19" ht="32.1" customHeight="1" thickBot="1" x14ac:dyDescent="0.3">
      <c r="A23" s="27"/>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25">
      <c r="A24" s="21" t="s">
        <v>24</v>
      </c>
      <c r="B24" s="365">
        <v>603014000</v>
      </c>
      <c r="C24" s="366">
        <v>8950000</v>
      </c>
      <c r="D24" s="366">
        <v>9000000</v>
      </c>
      <c r="E24" s="366">
        <v>0</v>
      </c>
      <c r="F24" s="366">
        <v>105514000</v>
      </c>
      <c r="G24" s="366">
        <v>0</v>
      </c>
      <c r="H24" s="366">
        <v>0</v>
      </c>
      <c r="I24" s="366">
        <v>0</v>
      </c>
      <c r="J24" s="366">
        <v>110936000</v>
      </c>
      <c r="K24" s="270">
        <v>0</v>
      </c>
      <c r="L24" s="271">
        <v>0</v>
      </c>
      <c r="M24" s="271">
        <v>0</v>
      </c>
      <c r="N24" s="357">
        <f>SUM(B24:M24)</f>
        <v>837414000</v>
      </c>
      <c r="O24" s="186">
        <v>1</v>
      </c>
    </row>
    <row r="25" spans="1:19" ht="32.1" customHeight="1" x14ac:dyDescent="0.25">
      <c r="A25" s="21" t="s">
        <v>26</v>
      </c>
      <c r="B25" s="194">
        <v>591874000</v>
      </c>
      <c r="C25" s="188">
        <v>6636135</v>
      </c>
      <c r="D25" s="194">
        <v>-880000</v>
      </c>
      <c r="E25" s="194">
        <v>85448005</v>
      </c>
      <c r="F25" s="188">
        <v>0</v>
      </c>
      <c r="G25" s="188">
        <v>0</v>
      </c>
      <c r="H25" s="188">
        <v>0</v>
      </c>
      <c r="I25" s="188">
        <v>0</v>
      </c>
      <c r="J25" s="188">
        <v>0</v>
      </c>
      <c r="K25" s="344">
        <v>0</v>
      </c>
      <c r="L25" s="188">
        <v>0</v>
      </c>
      <c r="M25" s="188">
        <v>0</v>
      </c>
      <c r="N25" s="346">
        <f t="shared" ref="N25:N29" si="0">SUM(B25:M25)</f>
        <v>683078140</v>
      </c>
      <c r="O25" s="187">
        <f>N25/N24</f>
        <v>0.81569945092869234</v>
      </c>
    </row>
    <row r="26" spans="1:19" ht="32.1" customHeight="1" x14ac:dyDescent="0.25">
      <c r="A26" s="21" t="s">
        <v>28</v>
      </c>
      <c r="B26" s="188">
        <v>0</v>
      </c>
      <c r="C26" s="188">
        <v>41813688</v>
      </c>
      <c r="D26" s="194">
        <v>48864185</v>
      </c>
      <c r="E26" s="271">
        <v>53288365</v>
      </c>
      <c r="F26" s="188">
        <v>0</v>
      </c>
      <c r="G26" s="188">
        <v>0</v>
      </c>
      <c r="H26" s="188">
        <v>0</v>
      </c>
      <c r="I26" s="188">
        <v>0</v>
      </c>
      <c r="J26" s="188">
        <v>0</v>
      </c>
      <c r="K26" s="344">
        <v>0</v>
      </c>
      <c r="L26" s="188">
        <v>0</v>
      </c>
      <c r="M26" s="188">
        <v>0</v>
      </c>
      <c r="N26" s="346">
        <f t="shared" si="0"/>
        <v>143966238</v>
      </c>
      <c r="O26" s="223">
        <f>N26/N24</f>
        <v>0.17191763930385687</v>
      </c>
      <c r="Q26" s="368"/>
    </row>
    <row r="27" spans="1:19" ht="32.1" customHeight="1" x14ac:dyDescent="0.25">
      <c r="A27" s="21" t="s">
        <v>196</v>
      </c>
      <c r="B27" s="272">
        <v>0</v>
      </c>
      <c r="C27" s="272">
        <f>114577035-1650000</f>
        <v>112927035</v>
      </c>
      <c r="D27" s="273">
        <v>27805412</v>
      </c>
      <c r="E27" s="269">
        <v>40210063</v>
      </c>
      <c r="F27" s="224">
        <v>0</v>
      </c>
      <c r="G27" s="224">
        <v>0</v>
      </c>
      <c r="H27" s="224">
        <v>0</v>
      </c>
      <c r="I27" s="224">
        <v>0</v>
      </c>
      <c r="J27" s="224">
        <v>0</v>
      </c>
      <c r="K27" s="345">
        <v>0</v>
      </c>
      <c r="L27" s="224">
        <v>0</v>
      </c>
      <c r="M27" s="224">
        <v>0</v>
      </c>
      <c r="N27" s="346">
        <f t="shared" si="0"/>
        <v>180942510</v>
      </c>
      <c r="O27" s="225">
        <v>1</v>
      </c>
      <c r="Q27" s="369"/>
    </row>
    <row r="28" spans="1:19" ht="32.1" customHeight="1" x14ac:dyDescent="0.25">
      <c r="A28" s="21" t="s">
        <v>197</v>
      </c>
      <c r="B28" s="188">
        <v>0</v>
      </c>
      <c r="C28" s="188">
        <v>0</v>
      </c>
      <c r="D28" s="194">
        <v>0</v>
      </c>
      <c r="E28" s="194">
        <v>0</v>
      </c>
      <c r="F28" s="188">
        <v>0</v>
      </c>
      <c r="G28" s="188">
        <v>0</v>
      </c>
      <c r="H28" s="188">
        <v>0</v>
      </c>
      <c r="I28" s="188">
        <v>0</v>
      </c>
      <c r="J28" s="188">
        <v>0</v>
      </c>
      <c r="K28" s="344">
        <v>0</v>
      </c>
      <c r="L28" s="188">
        <v>0</v>
      </c>
      <c r="M28" s="188">
        <v>0</v>
      </c>
      <c r="N28" s="346">
        <f t="shared" si="0"/>
        <v>0</v>
      </c>
      <c r="O28" s="226">
        <f>N28/N27</f>
        <v>0</v>
      </c>
      <c r="Q28" s="398"/>
      <c r="S28" s="399"/>
    </row>
    <row r="29" spans="1:19" ht="32.1" customHeight="1" x14ac:dyDescent="0.25">
      <c r="A29" s="24" t="s">
        <v>34</v>
      </c>
      <c r="B29" s="189">
        <v>106425867</v>
      </c>
      <c r="C29" s="264">
        <v>31284744</v>
      </c>
      <c r="D29" s="264">
        <v>1575019</v>
      </c>
      <c r="E29" s="264">
        <v>1492121</v>
      </c>
      <c r="F29" s="189">
        <v>0</v>
      </c>
      <c r="G29" s="189">
        <v>0</v>
      </c>
      <c r="H29" s="189">
        <v>0</v>
      </c>
      <c r="I29" s="189">
        <v>0</v>
      </c>
      <c r="J29" s="189">
        <v>0</v>
      </c>
      <c r="K29" s="344">
        <v>0</v>
      </c>
      <c r="L29" s="189"/>
      <c r="M29" s="189">
        <v>0</v>
      </c>
      <c r="N29" s="347">
        <f t="shared" si="0"/>
        <v>140777751</v>
      </c>
      <c r="O29" s="190">
        <f>N29/N27</f>
        <v>0.77802474940797495</v>
      </c>
      <c r="Q29" s="398"/>
    </row>
    <row r="30" spans="1:19" s="26" customFormat="1" ht="16.5" customHeight="1" x14ac:dyDescent="0.2">
      <c r="Q30" s="400"/>
    </row>
    <row r="31" spans="1:19" s="26" customFormat="1" ht="17.25" customHeight="1" x14ac:dyDescent="0.2">
      <c r="N31" s="236"/>
    </row>
    <row r="32" spans="1:19" ht="5.25" customHeight="1" thickBot="1" x14ac:dyDescent="0.3"/>
    <row r="33" spans="1:13" ht="48" customHeight="1" thickBot="1" x14ac:dyDescent="0.3">
      <c r="A33" s="563" t="s">
        <v>198</v>
      </c>
      <c r="B33" s="564"/>
      <c r="C33" s="564"/>
      <c r="D33" s="564"/>
      <c r="E33" s="564"/>
      <c r="F33" s="564"/>
      <c r="G33" s="564"/>
      <c r="H33" s="564"/>
      <c r="I33" s="565"/>
      <c r="J33" s="30"/>
    </row>
    <row r="34" spans="1:13" ht="50.25" customHeight="1" thickBot="1" x14ac:dyDescent="0.3">
      <c r="A34" s="38" t="s">
        <v>199</v>
      </c>
      <c r="B34" s="566" t="str">
        <f>+B12</f>
        <v>Ejecutar 1 estrategia para garantizar la operación tecnológica de los Centros de Inclusión Digital y sus aulas itinerantes</v>
      </c>
      <c r="C34" s="567"/>
      <c r="D34" s="567"/>
      <c r="E34" s="567"/>
      <c r="F34" s="567"/>
      <c r="G34" s="567"/>
      <c r="H34" s="567"/>
      <c r="I34" s="568"/>
      <c r="J34" s="28"/>
      <c r="M34" s="180"/>
    </row>
    <row r="35" spans="1:13" ht="18.75" customHeight="1" thickBot="1" x14ac:dyDescent="0.3">
      <c r="A35" s="582" t="s">
        <v>39</v>
      </c>
      <c r="B35" s="85">
        <v>2024</v>
      </c>
      <c r="C35" s="85">
        <v>2025</v>
      </c>
      <c r="D35" s="85">
        <v>2026</v>
      </c>
      <c r="E35" s="85">
        <v>2027</v>
      </c>
      <c r="F35" s="85" t="s">
        <v>200</v>
      </c>
      <c r="G35" s="584" t="s">
        <v>41</v>
      </c>
      <c r="H35" s="584" t="s">
        <v>266</v>
      </c>
      <c r="I35" s="584"/>
      <c r="J35" s="28"/>
      <c r="M35" s="180"/>
    </row>
    <row r="36" spans="1:13" ht="50.25" customHeight="1" thickBot="1" x14ac:dyDescent="0.3">
      <c r="A36" s="583"/>
      <c r="B36" s="172">
        <v>1</v>
      </c>
      <c r="C36" s="172">
        <v>1</v>
      </c>
      <c r="D36" s="172">
        <v>1</v>
      </c>
      <c r="E36" s="172">
        <v>1</v>
      </c>
      <c r="F36" s="173">
        <v>1</v>
      </c>
      <c r="G36" s="584"/>
      <c r="H36" s="584"/>
      <c r="I36" s="584"/>
      <c r="J36" s="28"/>
      <c r="M36" s="181"/>
    </row>
    <row r="37" spans="1:13" ht="52.5" customHeight="1" thickBot="1" x14ac:dyDescent="0.3">
      <c r="A37" s="39" t="s">
        <v>43</v>
      </c>
      <c r="B37" s="569">
        <v>0.26</v>
      </c>
      <c r="C37" s="570"/>
      <c r="D37" s="579" t="s">
        <v>202</v>
      </c>
      <c r="E37" s="580"/>
      <c r="F37" s="580"/>
      <c r="G37" s="580"/>
      <c r="H37" s="580"/>
      <c r="I37" s="581"/>
    </row>
    <row r="38" spans="1:13" s="29" customFormat="1" ht="48" customHeight="1" x14ac:dyDescent="0.25">
      <c r="A38" s="582" t="s">
        <v>203</v>
      </c>
      <c r="B38" s="39" t="s">
        <v>204</v>
      </c>
      <c r="C38" s="38" t="s">
        <v>87</v>
      </c>
      <c r="D38" s="561" t="s">
        <v>89</v>
      </c>
      <c r="E38" s="562"/>
      <c r="F38" s="561" t="s">
        <v>91</v>
      </c>
      <c r="G38" s="562"/>
      <c r="H38" s="40" t="s">
        <v>93</v>
      </c>
      <c r="I38" s="42" t="s">
        <v>94</v>
      </c>
      <c r="M38" s="182"/>
    </row>
    <row r="39" spans="1:13" ht="46.35" customHeight="1" x14ac:dyDescent="0.25">
      <c r="A39" s="583"/>
      <c r="B39" s="174">
        <v>0</v>
      </c>
      <c r="C39" s="33">
        <v>0</v>
      </c>
      <c r="D39" s="571" t="s">
        <v>205</v>
      </c>
      <c r="E39" s="572"/>
      <c r="F39" s="571" t="s">
        <v>205</v>
      </c>
      <c r="G39" s="572"/>
      <c r="H39" s="184" t="s">
        <v>206</v>
      </c>
      <c r="I39" s="32"/>
      <c r="M39" s="180"/>
    </row>
    <row r="40" spans="1:13" s="29" customFormat="1" ht="46.35" customHeight="1" x14ac:dyDescent="0.25">
      <c r="A40" s="582" t="s">
        <v>207</v>
      </c>
      <c r="B40" s="41" t="s">
        <v>204</v>
      </c>
      <c r="C40" s="40" t="s">
        <v>87</v>
      </c>
      <c r="D40" s="561" t="s">
        <v>89</v>
      </c>
      <c r="E40" s="562"/>
      <c r="F40" s="561" t="s">
        <v>91</v>
      </c>
      <c r="G40" s="562"/>
      <c r="H40" s="40" t="s">
        <v>93</v>
      </c>
      <c r="I40" s="42" t="s">
        <v>94</v>
      </c>
    </row>
    <row r="41" spans="1:13" ht="258.75" customHeight="1" thickBot="1" x14ac:dyDescent="0.3">
      <c r="A41" s="583"/>
      <c r="B41" s="227">
        <v>0.1</v>
      </c>
      <c r="C41" s="33">
        <v>0.1</v>
      </c>
      <c r="D41" s="571" t="s">
        <v>267</v>
      </c>
      <c r="E41" s="572"/>
      <c r="F41" s="571" t="s">
        <v>268</v>
      </c>
      <c r="G41" s="572"/>
      <c r="H41" s="184" t="s">
        <v>210</v>
      </c>
      <c r="I41" s="402" t="s">
        <v>269</v>
      </c>
    </row>
    <row r="42" spans="1:13" s="29" customFormat="1" ht="86.25" customHeight="1" thickBot="1" x14ac:dyDescent="0.3">
      <c r="A42" s="582" t="s">
        <v>212</v>
      </c>
      <c r="B42" s="41" t="s">
        <v>204</v>
      </c>
      <c r="C42" s="40" t="s">
        <v>87</v>
      </c>
      <c r="D42" s="561" t="s">
        <v>89</v>
      </c>
      <c r="E42" s="562"/>
      <c r="F42" s="561" t="s">
        <v>91</v>
      </c>
      <c r="G42" s="562"/>
      <c r="H42" s="40" t="s">
        <v>93</v>
      </c>
      <c r="I42" s="42" t="s">
        <v>94</v>
      </c>
    </row>
    <row r="43" spans="1:13" ht="260.85000000000002" customHeight="1" thickBot="1" x14ac:dyDescent="0.3">
      <c r="A43" s="583"/>
      <c r="B43" s="227">
        <v>0.1</v>
      </c>
      <c r="C43" s="414">
        <v>0.1</v>
      </c>
      <c r="D43" s="613" t="s">
        <v>270</v>
      </c>
      <c r="E43" s="614"/>
      <c r="F43" s="615" t="s">
        <v>271</v>
      </c>
      <c r="G43" s="616"/>
      <c r="H43" s="415" t="s">
        <v>210</v>
      </c>
      <c r="I43" s="416" t="s">
        <v>272</v>
      </c>
    </row>
    <row r="44" spans="1:13" s="29" customFormat="1" ht="46.35" customHeight="1" thickBot="1" x14ac:dyDescent="0.3">
      <c r="A44" s="582" t="s">
        <v>216</v>
      </c>
      <c r="B44" s="41" t="s">
        <v>204</v>
      </c>
      <c r="C44" s="41" t="s">
        <v>87</v>
      </c>
      <c r="D44" s="561" t="s">
        <v>89</v>
      </c>
      <c r="E44" s="562"/>
      <c r="F44" s="561" t="s">
        <v>91</v>
      </c>
      <c r="G44" s="562"/>
      <c r="H44" s="40" t="s">
        <v>93</v>
      </c>
      <c r="I44" s="40" t="s">
        <v>94</v>
      </c>
    </row>
    <row r="45" spans="1:13" ht="288.75" customHeight="1" thickBot="1" x14ac:dyDescent="0.3">
      <c r="A45" s="583"/>
      <c r="B45" s="227">
        <v>0.1</v>
      </c>
      <c r="C45" s="33">
        <v>0.1</v>
      </c>
      <c r="D45" s="657" t="s">
        <v>273</v>
      </c>
      <c r="E45" s="658"/>
      <c r="F45" s="585" t="s">
        <v>274</v>
      </c>
      <c r="G45" s="586"/>
      <c r="H45" s="184" t="s">
        <v>210</v>
      </c>
      <c r="I45" s="453" t="s">
        <v>275</v>
      </c>
    </row>
    <row r="46" spans="1:13" s="29" customFormat="1" ht="46.35" customHeight="1" thickBot="1" x14ac:dyDescent="0.3">
      <c r="A46" s="582" t="s">
        <v>220</v>
      </c>
      <c r="B46" s="41" t="s">
        <v>204</v>
      </c>
      <c r="C46" s="40" t="s">
        <v>87</v>
      </c>
      <c r="D46" s="561" t="s">
        <v>89</v>
      </c>
      <c r="E46" s="562"/>
      <c r="F46" s="561" t="s">
        <v>91</v>
      </c>
      <c r="G46" s="562"/>
      <c r="H46" s="40" t="s">
        <v>93</v>
      </c>
      <c r="I46" s="42" t="s">
        <v>94</v>
      </c>
    </row>
    <row r="47" spans="1:13" ht="46.35" customHeight="1" thickBot="1" x14ac:dyDescent="0.3">
      <c r="A47" s="583"/>
      <c r="B47" s="227">
        <v>0.1</v>
      </c>
      <c r="C47" s="33"/>
      <c r="D47" s="585"/>
      <c r="E47" s="618"/>
      <c r="F47" s="571"/>
      <c r="G47" s="572"/>
      <c r="H47" s="184"/>
      <c r="I47" s="279"/>
    </row>
    <row r="48" spans="1:13" s="29" customFormat="1" ht="46.35" customHeight="1" thickBot="1" x14ac:dyDescent="0.3">
      <c r="A48" s="582" t="s">
        <v>221</v>
      </c>
      <c r="B48" s="41" t="s">
        <v>204</v>
      </c>
      <c r="C48" s="40" t="s">
        <v>87</v>
      </c>
      <c r="D48" s="561" t="s">
        <v>89</v>
      </c>
      <c r="E48" s="562"/>
      <c r="F48" s="561" t="s">
        <v>91</v>
      </c>
      <c r="G48" s="562"/>
      <c r="H48" s="40" t="s">
        <v>93</v>
      </c>
      <c r="I48" s="42" t="s">
        <v>94</v>
      </c>
    </row>
    <row r="49" spans="1:9" ht="46.35" customHeight="1" thickBot="1" x14ac:dyDescent="0.3">
      <c r="A49" s="583"/>
      <c r="B49" s="227">
        <v>0.1</v>
      </c>
      <c r="C49" s="34"/>
      <c r="D49" s="611"/>
      <c r="E49" s="617"/>
      <c r="F49" s="585"/>
      <c r="G49" s="586"/>
      <c r="H49" s="184"/>
      <c r="I49" s="279"/>
    </row>
    <row r="50" spans="1:9" ht="46.35" customHeight="1" thickBot="1" x14ac:dyDescent="0.3">
      <c r="A50" s="582" t="s">
        <v>222</v>
      </c>
      <c r="B50" s="40" t="s">
        <v>204</v>
      </c>
      <c r="C50" s="38" t="s">
        <v>87</v>
      </c>
      <c r="D50" s="561" t="s">
        <v>89</v>
      </c>
      <c r="E50" s="562"/>
      <c r="F50" s="561" t="s">
        <v>91</v>
      </c>
      <c r="G50" s="562"/>
      <c r="H50" s="40" t="s">
        <v>93</v>
      </c>
      <c r="I50" s="42" t="s">
        <v>94</v>
      </c>
    </row>
    <row r="51" spans="1:9" ht="46.35" customHeight="1" thickBot="1" x14ac:dyDescent="0.3">
      <c r="A51" s="583"/>
      <c r="B51" s="227">
        <v>0.1</v>
      </c>
      <c r="C51" s="297"/>
      <c r="D51" s="611"/>
      <c r="E51" s="617"/>
      <c r="F51" s="585"/>
      <c r="G51" s="586"/>
      <c r="H51" s="184"/>
      <c r="I51" s="184"/>
    </row>
    <row r="52" spans="1:9" ht="46.35" customHeight="1" thickBot="1" x14ac:dyDescent="0.3">
      <c r="A52" s="582" t="s">
        <v>223</v>
      </c>
      <c r="B52" s="40" t="s">
        <v>204</v>
      </c>
      <c r="C52" s="38" t="s">
        <v>87</v>
      </c>
      <c r="D52" s="561" t="s">
        <v>89</v>
      </c>
      <c r="E52" s="562"/>
      <c r="F52" s="561" t="s">
        <v>91</v>
      </c>
      <c r="G52" s="562"/>
      <c r="H52" s="40" t="s">
        <v>93</v>
      </c>
      <c r="I52" s="42" t="s">
        <v>94</v>
      </c>
    </row>
    <row r="53" spans="1:9" ht="46.35" customHeight="1" thickBot="1" x14ac:dyDescent="0.3">
      <c r="A53" s="583"/>
      <c r="B53" s="227">
        <v>0.1</v>
      </c>
      <c r="C53" s="34"/>
      <c r="D53" s="659"/>
      <c r="E53" s="660"/>
      <c r="F53" s="571"/>
      <c r="G53" s="572"/>
      <c r="H53" s="184"/>
      <c r="I53" s="184"/>
    </row>
    <row r="54" spans="1:9" ht="46.35" customHeight="1" thickBot="1" x14ac:dyDescent="0.3">
      <c r="A54" s="582" t="s">
        <v>224</v>
      </c>
      <c r="B54" s="40" t="s">
        <v>204</v>
      </c>
      <c r="C54" s="38" t="s">
        <v>87</v>
      </c>
      <c r="D54" s="561" t="s">
        <v>89</v>
      </c>
      <c r="E54" s="562"/>
      <c r="F54" s="561" t="s">
        <v>91</v>
      </c>
      <c r="G54" s="562"/>
      <c r="H54" s="40" t="s">
        <v>93</v>
      </c>
      <c r="I54" s="42" t="s">
        <v>94</v>
      </c>
    </row>
    <row r="55" spans="1:9" ht="46.35" customHeight="1" thickBot="1" x14ac:dyDescent="0.3">
      <c r="A55" s="583"/>
      <c r="B55" s="227">
        <v>0.1</v>
      </c>
      <c r="C55" s="34"/>
      <c r="D55" s="659"/>
      <c r="E55" s="660"/>
      <c r="F55" s="571"/>
      <c r="G55" s="572"/>
      <c r="H55" s="184"/>
      <c r="I55" s="184"/>
    </row>
    <row r="56" spans="1:9" ht="46.35" customHeight="1" thickBot="1" x14ac:dyDescent="0.3">
      <c r="A56" s="582" t="s">
        <v>225</v>
      </c>
      <c r="B56" s="40" t="s">
        <v>204</v>
      </c>
      <c r="C56" s="38" t="s">
        <v>87</v>
      </c>
      <c r="D56" s="561" t="s">
        <v>89</v>
      </c>
      <c r="E56" s="562"/>
      <c r="F56" s="561" t="s">
        <v>91</v>
      </c>
      <c r="G56" s="562"/>
      <c r="H56" s="40" t="s">
        <v>93</v>
      </c>
      <c r="I56" s="42"/>
    </row>
    <row r="57" spans="1:9" ht="46.35" customHeight="1" thickBot="1" x14ac:dyDescent="0.3">
      <c r="A57" s="583"/>
      <c r="B57" s="227">
        <v>0.1</v>
      </c>
      <c r="C57" s="360"/>
      <c r="D57" s="659"/>
      <c r="E57" s="660"/>
      <c r="F57" s="571"/>
      <c r="G57" s="661"/>
      <c r="H57" s="184"/>
      <c r="I57" s="331"/>
    </row>
    <row r="58" spans="1:9" ht="46.35" customHeight="1" thickBot="1" x14ac:dyDescent="0.3">
      <c r="A58" s="582" t="s">
        <v>226</v>
      </c>
      <c r="B58" s="40" t="s">
        <v>204</v>
      </c>
      <c r="C58" s="38" t="s">
        <v>87</v>
      </c>
      <c r="D58" s="561" t="s">
        <v>89</v>
      </c>
      <c r="E58" s="562"/>
      <c r="F58" s="662" t="s">
        <v>91</v>
      </c>
      <c r="G58" s="663"/>
      <c r="H58" s="40" t="s">
        <v>93</v>
      </c>
      <c r="I58" s="42"/>
    </row>
    <row r="59" spans="1:9" ht="46.35" customHeight="1" thickBot="1" x14ac:dyDescent="0.3">
      <c r="A59" s="583"/>
      <c r="B59" s="227">
        <v>0.1</v>
      </c>
      <c r="C59" s="359"/>
      <c r="D59" s="571"/>
      <c r="E59" s="661"/>
      <c r="F59" s="571"/>
      <c r="G59" s="661"/>
      <c r="H59" s="184"/>
      <c r="I59" s="279"/>
    </row>
    <row r="60" spans="1:9" ht="46.35" customHeight="1" thickBot="1" x14ac:dyDescent="0.3">
      <c r="A60" s="582" t="s">
        <v>227</v>
      </c>
      <c r="B60" s="40" t="s">
        <v>204</v>
      </c>
      <c r="C60" s="38" t="s">
        <v>87</v>
      </c>
      <c r="D60" s="561" t="s">
        <v>89</v>
      </c>
      <c r="E60" s="562"/>
      <c r="F60" s="666" t="s">
        <v>91</v>
      </c>
      <c r="G60" s="667"/>
      <c r="H60" s="40" t="s">
        <v>93</v>
      </c>
      <c r="I60" s="42"/>
    </row>
    <row r="61" spans="1:9" ht="46.35" customHeight="1" thickBot="1" x14ac:dyDescent="0.3">
      <c r="A61" s="583"/>
      <c r="B61" s="228">
        <v>0</v>
      </c>
      <c r="C61" s="34"/>
      <c r="D61" s="668"/>
      <c r="E61" s="618"/>
      <c r="F61" s="668"/>
      <c r="G61" s="618"/>
      <c r="H61" s="184"/>
      <c r="I61" s="184"/>
    </row>
    <row r="62" spans="1:9" x14ac:dyDescent="0.25">
      <c r="B62" s="178">
        <f>+B59+B57+B55+B53+B51+B49+B47+B45+B43+B41</f>
        <v>0.99999999999999989</v>
      </c>
      <c r="C62" s="178">
        <f>+C59+C57+C55+C53+C51+C49+C47+C45+C43+C41</f>
        <v>0.30000000000000004</v>
      </c>
    </row>
    <row r="64" spans="1:9" s="28" customFormat="1" ht="30" customHeight="1" x14ac:dyDescent="0.25">
      <c r="A64" s="1"/>
      <c r="B64" s="1"/>
      <c r="C64" s="1"/>
      <c r="D64" s="1"/>
      <c r="E64" s="1"/>
      <c r="F64" s="1"/>
      <c r="G64" s="1"/>
      <c r="H64" s="1"/>
      <c r="I64" s="1"/>
    </row>
    <row r="65" spans="1:9" ht="34.5" customHeight="1" x14ac:dyDescent="0.25">
      <c r="A65" s="506" t="s">
        <v>57</v>
      </c>
      <c r="B65" s="506"/>
      <c r="C65" s="506"/>
      <c r="D65" s="506"/>
      <c r="E65" s="506"/>
      <c r="F65" s="506"/>
      <c r="G65" s="506"/>
      <c r="H65" s="506"/>
      <c r="I65" s="506"/>
    </row>
    <row r="66" spans="1:9" ht="67.5" customHeight="1" x14ac:dyDescent="0.25">
      <c r="A66" s="43" t="s">
        <v>58</v>
      </c>
      <c r="B66" s="507" t="s">
        <v>276</v>
      </c>
      <c r="C66" s="508"/>
      <c r="D66" s="507" t="s">
        <v>277</v>
      </c>
      <c r="E66" s="508"/>
      <c r="F66" s="507" t="s">
        <v>278</v>
      </c>
      <c r="G66" s="508"/>
      <c r="H66" s="509" t="s">
        <v>231</v>
      </c>
      <c r="I66" s="510"/>
    </row>
    <row r="67" spans="1:9" ht="45.75" customHeight="1" x14ac:dyDescent="0.25">
      <c r="A67" s="43" t="s">
        <v>232</v>
      </c>
      <c r="B67" s="664">
        <v>0.15</v>
      </c>
      <c r="C67" s="665"/>
      <c r="D67" s="623">
        <v>0.11</v>
      </c>
      <c r="E67" s="624"/>
      <c r="F67" s="623"/>
      <c r="G67" s="624"/>
      <c r="H67" s="476"/>
      <c r="I67" s="477"/>
    </row>
    <row r="68" spans="1:9" ht="30" customHeight="1" x14ac:dyDescent="0.25">
      <c r="A68" s="501" t="s">
        <v>170</v>
      </c>
      <c r="B68" s="90" t="s">
        <v>85</v>
      </c>
      <c r="C68" s="90" t="s">
        <v>87</v>
      </c>
      <c r="D68" s="90" t="s">
        <v>85</v>
      </c>
      <c r="E68" s="90" t="s">
        <v>87</v>
      </c>
      <c r="F68" s="90" t="s">
        <v>85</v>
      </c>
      <c r="G68" s="90" t="s">
        <v>87</v>
      </c>
      <c r="H68" s="90" t="s">
        <v>85</v>
      </c>
      <c r="I68" s="90" t="s">
        <v>87</v>
      </c>
    </row>
    <row r="69" spans="1:9" ht="30" customHeight="1" x14ac:dyDescent="0.25">
      <c r="A69" s="502"/>
      <c r="B69" s="45">
        <v>0</v>
      </c>
      <c r="C69" s="45">
        <v>0</v>
      </c>
      <c r="D69" s="45">
        <v>0</v>
      </c>
      <c r="E69" s="45">
        <v>0</v>
      </c>
      <c r="F69" s="45"/>
      <c r="G69" s="45"/>
      <c r="H69" s="49"/>
      <c r="I69" s="45"/>
    </row>
    <row r="70" spans="1:9" ht="36" customHeight="1" x14ac:dyDescent="0.25">
      <c r="A70" s="43" t="s">
        <v>233</v>
      </c>
      <c r="B70" s="486" t="s">
        <v>205</v>
      </c>
      <c r="C70" s="487"/>
      <c r="D70" s="486" t="s">
        <v>205</v>
      </c>
      <c r="E70" s="487"/>
      <c r="F70" s="486"/>
      <c r="G70" s="487"/>
      <c r="H70" s="511"/>
      <c r="I70" s="512"/>
    </row>
    <row r="71" spans="1:9" ht="36" customHeight="1" x14ac:dyDescent="0.25">
      <c r="A71" s="43" t="s">
        <v>234</v>
      </c>
      <c r="B71" s="486" t="s">
        <v>235</v>
      </c>
      <c r="C71" s="487"/>
      <c r="D71" s="486" t="s">
        <v>235</v>
      </c>
      <c r="E71" s="487"/>
      <c r="F71" s="486"/>
      <c r="G71" s="487"/>
      <c r="H71" s="498"/>
      <c r="I71" s="499"/>
    </row>
    <row r="72" spans="1:9" ht="36" customHeight="1" x14ac:dyDescent="0.25">
      <c r="A72" s="501" t="s">
        <v>171</v>
      </c>
      <c r="B72" s="90" t="s">
        <v>85</v>
      </c>
      <c r="C72" s="90" t="s">
        <v>87</v>
      </c>
      <c r="D72" s="90" t="s">
        <v>85</v>
      </c>
      <c r="E72" s="90" t="s">
        <v>87</v>
      </c>
      <c r="F72" s="90" t="s">
        <v>85</v>
      </c>
      <c r="G72" s="90" t="s">
        <v>87</v>
      </c>
      <c r="H72" s="90" t="s">
        <v>85</v>
      </c>
      <c r="I72" s="90" t="s">
        <v>87</v>
      </c>
    </row>
    <row r="73" spans="1:9" ht="36" customHeight="1" x14ac:dyDescent="0.25">
      <c r="A73" s="502"/>
      <c r="B73" s="45">
        <v>0</v>
      </c>
      <c r="C73" s="45">
        <v>0</v>
      </c>
      <c r="D73" s="45">
        <v>0</v>
      </c>
      <c r="E73" s="45">
        <v>0</v>
      </c>
      <c r="F73" s="45"/>
      <c r="G73" s="46"/>
      <c r="H73" s="49"/>
      <c r="I73" s="46"/>
    </row>
    <row r="74" spans="1:9" ht="36" customHeight="1" x14ac:dyDescent="0.25">
      <c r="A74" s="43" t="s">
        <v>233</v>
      </c>
      <c r="B74" s="486" t="s">
        <v>205</v>
      </c>
      <c r="C74" s="487"/>
      <c r="D74" s="486" t="s">
        <v>205</v>
      </c>
      <c r="E74" s="487"/>
      <c r="F74" s="486"/>
      <c r="G74" s="487"/>
      <c r="H74" s="557"/>
      <c r="I74" s="558"/>
    </row>
    <row r="75" spans="1:9" ht="36" customHeight="1" x14ac:dyDescent="0.25">
      <c r="A75" s="43" t="s">
        <v>234</v>
      </c>
      <c r="B75" s="486" t="s">
        <v>235</v>
      </c>
      <c r="C75" s="487"/>
      <c r="D75" s="486" t="s">
        <v>235</v>
      </c>
      <c r="E75" s="487"/>
      <c r="F75" s="486"/>
      <c r="G75" s="487"/>
      <c r="H75" s="498"/>
      <c r="I75" s="499"/>
    </row>
    <row r="76" spans="1:9" ht="36" customHeight="1" x14ac:dyDescent="0.25">
      <c r="A76" s="501" t="s">
        <v>172</v>
      </c>
      <c r="B76" s="90" t="s">
        <v>85</v>
      </c>
      <c r="C76" s="90" t="s">
        <v>87</v>
      </c>
      <c r="D76" s="90" t="s">
        <v>85</v>
      </c>
      <c r="E76" s="90" t="s">
        <v>87</v>
      </c>
      <c r="F76" s="90" t="s">
        <v>85</v>
      </c>
      <c r="G76" s="90" t="s">
        <v>87</v>
      </c>
      <c r="H76" s="90" t="s">
        <v>85</v>
      </c>
      <c r="I76" s="90" t="s">
        <v>87</v>
      </c>
    </row>
    <row r="77" spans="1:9" ht="36" customHeight="1" x14ac:dyDescent="0.25">
      <c r="A77" s="502"/>
      <c r="B77" s="45">
        <v>0.25</v>
      </c>
      <c r="C77" s="45">
        <v>0.25</v>
      </c>
      <c r="D77" s="45">
        <v>0.1</v>
      </c>
      <c r="E77" s="45">
        <v>0.1</v>
      </c>
      <c r="F77" s="45"/>
      <c r="G77" s="46"/>
      <c r="H77" s="49"/>
      <c r="I77" s="46"/>
    </row>
    <row r="78" spans="1:9" ht="246" customHeight="1" x14ac:dyDescent="0.25">
      <c r="A78" s="43" t="s">
        <v>233</v>
      </c>
      <c r="B78" s="669" t="s">
        <v>279</v>
      </c>
      <c r="C78" s="670"/>
      <c r="D78" s="669" t="s">
        <v>280</v>
      </c>
      <c r="E78" s="670"/>
      <c r="F78" s="671"/>
      <c r="G78" s="672"/>
      <c r="H78" s="498"/>
      <c r="I78" s="499"/>
    </row>
    <row r="79" spans="1:9" ht="148.5" customHeight="1" x14ac:dyDescent="0.25">
      <c r="A79" s="43" t="s">
        <v>234</v>
      </c>
      <c r="B79" s="673" t="s">
        <v>281</v>
      </c>
      <c r="C79" s="670"/>
      <c r="D79" s="669" t="s">
        <v>282</v>
      </c>
      <c r="E79" s="670"/>
      <c r="F79" s="555"/>
      <c r="G79" s="556"/>
      <c r="H79" s="498"/>
      <c r="I79" s="499"/>
    </row>
    <row r="80" spans="1:9" ht="36" customHeight="1" x14ac:dyDescent="0.25">
      <c r="A80" s="501" t="s">
        <v>173</v>
      </c>
      <c r="B80" s="90" t="s">
        <v>85</v>
      </c>
      <c r="C80" s="90" t="s">
        <v>87</v>
      </c>
      <c r="D80" s="90" t="s">
        <v>85</v>
      </c>
      <c r="E80" s="90" t="s">
        <v>87</v>
      </c>
      <c r="F80" s="90" t="s">
        <v>85</v>
      </c>
      <c r="G80" s="90" t="s">
        <v>87</v>
      </c>
      <c r="H80" s="90" t="s">
        <v>85</v>
      </c>
      <c r="I80" s="90" t="s">
        <v>87</v>
      </c>
    </row>
    <row r="81" spans="1:9" ht="36" customHeight="1" x14ac:dyDescent="0.25">
      <c r="A81" s="502"/>
      <c r="B81" s="45">
        <v>0</v>
      </c>
      <c r="C81" s="45">
        <v>0</v>
      </c>
      <c r="D81" s="45">
        <v>0</v>
      </c>
      <c r="E81" s="45">
        <v>0</v>
      </c>
      <c r="F81" s="45">
        <v>0</v>
      </c>
      <c r="G81" s="46">
        <v>0</v>
      </c>
      <c r="H81" s="49"/>
      <c r="I81" s="46"/>
    </row>
    <row r="82" spans="1:9" ht="36" customHeight="1" x14ac:dyDescent="0.25">
      <c r="A82" s="43" t="s">
        <v>233</v>
      </c>
      <c r="B82" s="486" t="s">
        <v>205</v>
      </c>
      <c r="C82" s="487"/>
      <c r="D82" s="671" t="s">
        <v>205</v>
      </c>
      <c r="E82" s="672"/>
      <c r="F82" s="674"/>
      <c r="G82" s="675"/>
      <c r="H82" s="498"/>
      <c r="I82" s="499"/>
    </row>
    <row r="83" spans="1:9" ht="36" customHeight="1" x14ac:dyDescent="0.25">
      <c r="A83" s="43" t="s">
        <v>234</v>
      </c>
      <c r="B83" s="676"/>
      <c r="C83" s="677"/>
      <c r="D83" s="486"/>
      <c r="E83" s="487"/>
      <c r="F83" s="486"/>
      <c r="G83" s="487"/>
      <c r="H83" s="498"/>
      <c r="I83" s="499"/>
    </row>
    <row r="84" spans="1:9" ht="36" customHeight="1" x14ac:dyDescent="0.25">
      <c r="A84" s="501" t="s">
        <v>176</v>
      </c>
      <c r="B84" s="90" t="s">
        <v>85</v>
      </c>
      <c r="C84" s="90" t="s">
        <v>87</v>
      </c>
      <c r="D84" s="90" t="s">
        <v>85</v>
      </c>
      <c r="E84" s="90" t="s">
        <v>87</v>
      </c>
      <c r="F84" s="90" t="s">
        <v>85</v>
      </c>
      <c r="G84" s="90" t="s">
        <v>87</v>
      </c>
      <c r="H84" s="90" t="s">
        <v>85</v>
      </c>
      <c r="I84" s="90" t="s">
        <v>87</v>
      </c>
    </row>
    <row r="85" spans="1:9" ht="36" customHeight="1" x14ac:dyDescent="0.25">
      <c r="A85" s="502"/>
      <c r="B85" s="45">
        <v>0</v>
      </c>
      <c r="C85" s="45">
        <v>0</v>
      </c>
      <c r="D85" s="45">
        <v>0</v>
      </c>
      <c r="E85" s="45">
        <v>0</v>
      </c>
      <c r="F85" s="45">
        <v>0</v>
      </c>
      <c r="G85" s="46">
        <v>0</v>
      </c>
      <c r="H85" s="49"/>
      <c r="I85" s="46"/>
    </row>
    <row r="86" spans="1:9" ht="36" customHeight="1" x14ac:dyDescent="0.25">
      <c r="A86" s="43" t="s">
        <v>233</v>
      </c>
      <c r="B86" s="486"/>
      <c r="C86" s="487"/>
      <c r="D86" s="486"/>
      <c r="E86" s="487"/>
      <c r="F86" s="678"/>
      <c r="G86" s="678"/>
      <c r="H86" s="552"/>
      <c r="I86" s="552"/>
    </row>
    <row r="87" spans="1:9" ht="36" customHeight="1" x14ac:dyDescent="0.25">
      <c r="A87" s="43" t="s">
        <v>234</v>
      </c>
      <c r="B87" s="676"/>
      <c r="C87" s="677"/>
      <c r="D87" s="676"/>
      <c r="E87" s="677"/>
      <c r="F87" s="486"/>
      <c r="G87" s="485"/>
      <c r="H87" s="488"/>
      <c r="I87" s="485"/>
    </row>
    <row r="88" spans="1:9" ht="36" customHeight="1" x14ac:dyDescent="0.25">
      <c r="A88" s="501" t="s">
        <v>177</v>
      </c>
      <c r="B88" s="90" t="s">
        <v>85</v>
      </c>
      <c r="C88" s="90" t="s">
        <v>87</v>
      </c>
      <c r="D88" s="90" t="s">
        <v>85</v>
      </c>
      <c r="E88" s="90" t="s">
        <v>87</v>
      </c>
      <c r="F88" s="90" t="s">
        <v>85</v>
      </c>
      <c r="G88" s="90" t="s">
        <v>87</v>
      </c>
      <c r="H88" s="90" t="s">
        <v>85</v>
      </c>
      <c r="I88" s="90" t="s">
        <v>87</v>
      </c>
    </row>
    <row r="89" spans="1:9" ht="36" customHeight="1" x14ac:dyDescent="0.25">
      <c r="A89" s="502"/>
      <c r="B89" s="45">
        <v>0.25</v>
      </c>
      <c r="C89" s="47">
        <v>0</v>
      </c>
      <c r="D89" s="45">
        <v>0.4</v>
      </c>
      <c r="E89" s="45">
        <v>0</v>
      </c>
      <c r="F89" s="45">
        <v>0</v>
      </c>
      <c r="G89" s="46">
        <v>0</v>
      </c>
      <c r="H89" s="49"/>
      <c r="I89" s="46"/>
    </row>
    <row r="90" spans="1:9" ht="36" customHeight="1" x14ac:dyDescent="0.25">
      <c r="A90" s="43" t="s">
        <v>233</v>
      </c>
      <c r="B90" s="653"/>
      <c r="C90" s="679"/>
      <c r="D90" s="648"/>
      <c r="E90" s="648"/>
      <c r="F90" s="653"/>
      <c r="G90" s="653"/>
      <c r="H90" s="493"/>
      <c r="I90" s="493"/>
    </row>
    <row r="91" spans="1:9" ht="36" customHeight="1" x14ac:dyDescent="0.25">
      <c r="A91" s="43" t="s">
        <v>234</v>
      </c>
      <c r="B91" s="486"/>
      <c r="C91" s="485"/>
      <c r="D91" s="486"/>
      <c r="E91" s="487"/>
      <c r="F91" s="486"/>
      <c r="G91" s="485"/>
      <c r="H91" s="488"/>
      <c r="I91" s="485"/>
    </row>
    <row r="92" spans="1:9" ht="36" customHeight="1" x14ac:dyDescent="0.25">
      <c r="A92" s="501" t="s">
        <v>178</v>
      </c>
      <c r="B92" s="90" t="s">
        <v>85</v>
      </c>
      <c r="C92" s="90" t="s">
        <v>87</v>
      </c>
      <c r="D92" s="90" t="s">
        <v>85</v>
      </c>
      <c r="E92" s="90" t="s">
        <v>87</v>
      </c>
      <c r="F92" s="90" t="s">
        <v>85</v>
      </c>
      <c r="G92" s="90" t="s">
        <v>87</v>
      </c>
      <c r="H92" s="90" t="s">
        <v>85</v>
      </c>
      <c r="I92" s="90" t="s">
        <v>87</v>
      </c>
    </row>
    <row r="93" spans="1:9" ht="36" customHeight="1" x14ac:dyDescent="0.25">
      <c r="A93" s="502"/>
      <c r="B93" s="45">
        <v>0</v>
      </c>
      <c r="C93" s="47">
        <v>0</v>
      </c>
      <c r="D93" s="45">
        <v>0</v>
      </c>
      <c r="E93" s="45">
        <v>0</v>
      </c>
      <c r="F93" s="45">
        <v>0</v>
      </c>
      <c r="G93" s="46">
        <v>0</v>
      </c>
      <c r="H93" s="49"/>
      <c r="I93" s="46"/>
    </row>
    <row r="94" spans="1:9" ht="36" customHeight="1" x14ac:dyDescent="0.25">
      <c r="A94" s="43" t="s">
        <v>233</v>
      </c>
      <c r="B94" s="648"/>
      <c r="C94" s="648"/>
      <c r="D94" s="648"/>
      <c r="E94" s="648"/>
      <c r="F94" s="680"/>
      <c r="G94" s="680"/>
      <c r="H94" s="493"/>
      <c r="I94" s="493"/>
    </row>
    <row r="95" spans="1:9" ht="36" customHeight="1" x14ac:dyDescent="0.25">
      <c r="A95" s="43" t="s">
        <v>234</v>
      </c>
      <c r="B95" s="648"/>
      <c r="C95" s="648"/>
      <c r="D95" s="648"/>
      <c r="E95" s="648"/>
      <c r="F95" s="486"/>
      <c r="G95" s="485"/>
      <c r="H95" s="488"/>
      <c r="I95" s="485"/>
    </row>
    <row r="96" spans="1:9" ht="36" customHeight="1" x14ac:dyDescent="0.25">
      <c r="A96" s="501" t="s">
        <v>179</v>
      </c>
      <c r="B96" s="90" t="s">
        <v>85</v>
      </c>
      <c r="C96" s="90" t="s">
        <v>87</v>
      </c>
      <c r="D96" s="90" t="s">
        <v>85</v>
      </c>
      <c r="E96" s="90" t="s">
        <v>87</v>
      </c>
      <c r="F96" s="90" t="s">
        <v>85</v>
      </c>
      <c r="G96" s="90" t="s">
        <v>87</v>
      </c>
      <c r="H96" s="90" t="s">
        <v>85</v>
      </c>
      <c r="I96" s="90" t="s">
        <v>87</v>
      </c>
    </row>
    <row r="97" spans="1:9" ht="36" customHeight="1" x14ac:dyDescent="0.25">
      <c r="A97" s="502"/>
      <c r="B97" s="45">
        <v>0</v>
      </c>
      <c r="C97" s="47">
        <v>0</v>
      </c>
      <c r="D97" s="45">
        <v>0</v>
      </c>
      <c r="E97" s="45">
        <v>0</v>
      </c>
      <c r="F97" s="45">
        <v>0</v>
      </c>
      <c r="G97" s="46">
        <v>0</v>
      </c>
      <c r="H97" s="49"/>
      <c r="I97" s="46"/>
    </row>
    <row r="98" spans="1:9" ht="36" customHeight="1" x14ac:dyDescent="0.25">
      <c r="A98" s="43" t="s">
        <v>233</v>
      </c>
      <c r="B98" s="639"/>
      <c r="C98" s="639"/>
      <c r="D98" s="681"/>
      <c r="E98" s="682"/>
      <c r="F98" s="653"/>
      <c r="G98" s="679"/>
      <c r="H98" s="493"/>
      <c r="I98" s="493"/>
    </row>
    <row r="99" spans="1:9" ht="36" customHeight="1" x14ac:dyDescent="0.25">
      <c r="A99" s="43" t="s">
        <v>234</v>
      </c>
      <c r="B99" s="486"/>
      <c r="C99" s="487"/>
      <c r="D99" s="486"/>
      <c r="E99" s="487"/>
      <c r="F99" s="486"/>
      <c r="G99" s="485"/>
      <c r="H99" s="488"/>
      <c r="I99" s="485"/>
    </row>
    <row r="100" spans="1:9" ht="36" customHeight="1" x14ac:dyDescent="0.25">
      <c r="A100" s="501" t="s">
        <v>181</v>
      </c>
      <c r="B100" s="90" t="s">
        <v>85</v>
      </c>
      <c r="C100" s="90" t="s">
        <v>87</v>
      </c>
      <c r="D100" s="90" t="s">
        <v>85</v>
      </c>
      <c r="E100" s="90" t="s">
        <v>87</v>
      </c>
      <c r="F100" s="90" t="s">
        <v>85</v>
      </c>
      <c r="G100" s="90" t="s">
        <v>87</v>
      </c>
      <c r="H100" s="90" t="s">
        <v>85</v>
      </c>
      <c r="I100" s="90" t="s">
        <v>87</v>
      </c>
    </row>
    <row r="101" spans="1:9" ht="36" customHeight="1" x14ac:dyDescent="0.25">
      <c r="A101" s="502"/>
      <c r="B101" s="45">
        <v>0.25</v>
      </c>
      <c r="C101" s="284">
        <v>0</v>
      </c>
      <c r="D101" s="45">
        <v>0</v>
      </c>
      <c r="E101" s="45">
        <v>0</v>
      </c>
      <c r="F101" s="45">
        <v>0</v>
      </c>
      <c r="G101" s="46">
        <v>0</v>
      </c>
      <c r="H101" s="49"/>
      <c r="I101" s="46"/>
    </row>
    <row r="102" spans="1:9" ht="36" customHeight="1" x14ac:dyDescent="0.25">
      <c r="A102" s="43" t="s">
        <v>233</v>
      </c>
      <c r="B102" s="674"/>
      <c r="C102" s="675"/>
      <c r="D102" s="681"/>
      <c r="E102" s="682"/>
      <c r="F102" s="653"/>
      <c r="G102" s="679"/>
      <c r="H102" s="493"/>
      <c r="I102" s="493"/>
    </row>
    <row r="103" spans="1:9" ht="36" customHeight="1" x14ac:dyDescent="0.25">
      <c r="A103" s="43" t="s">
        <v>234</v>
      </c>
      <c r="B103" s="486"/>
      <c r="C103" s="485"/>
      <c r="D103" s="486"/>
      <c r="E103" s="487"/>
      <c r="F103" s="486"/>
      <c r="G103" s="485"/>
      <c r="H103" s="488"/>
      <c r="I103" s="485"/>
    </row>
    <row r="104" spans="1:9" ht="36" customHeight="1" x14ac:dyDescent="0.25">
      <c r="A104" s="501" t="s">
        <v>182</v>
      </c>
      <c r="B104" s="90" t="s">
        <v>85</v>
      </c>
      <c r="C104" s="90" t="s">
        <v>87</v>
      </c>
      <c r="D104" s="90" t="s">
        <v>85</v>
      </c>
      <c r="E104" s="90" t="s">
        <v>87</v>
      </c>
      <c r="F104" s="90" t="s">
        <v>85</v>
      </c>
      <c r="G104" s="90" t="s">
        <v>87</v>
      </c>
      <c r="H104" s="90" t="s">
        <v>85</v>
      </c>
      <c r="I104" s="90" t="s">
        <v>87</v>
      </c>
    </row>
    <row r="105" spans="1:9" ht="36" customHeight="1" x14ac:dyDescent="0.25">
      <c r="A105" s="502"/>
      <c r="B105" s="45">
        <v>0</v>
      </c>
      <c r="C105" s="45">
        <v>0</v>
      </c>
      <c r="D105" s="45">
        <v>0</v>
      </c>
      <c r="E105" s="45">
        <v>0</v>
      </c>
      <c r="F105" s="45">
        <v>0</v>
      </c>
      <c r="G105" s="46">
        <v>0</v>
      </c>
      <c r="H105" s="49"/>
      <c r="I105" s="46"/>
    </row>
    <row r="106" spans="1:9" ht="36" customHeight="1" x14ac:dyDescent="0.25">
      <c r="A106" s="43" t="s">
        <v>233</v>
      </c>
      <c r="B106" s="681"/>
      <c r="C106" s="682"/>
      <c r="D106" s="683"/>
      <c r="E106" s="684"/>
      <c r="F106" s="683"/>
      <c r="G106" s="683"/>
      <c r="H106" s="493"/>
      <c r="I106" s="493"/>
    </row>
    <row r="107" spans="1:9" ht="36" customHeight="1" x14ac:dyDescent="0.25">
      <c r="A107" s="43" t="s">
        <v>234</v>
      </c>
      <c r="B107" s="486"/>
      <c r="C107" s="487"/>
      <c r="D107" s="488"/>
      <c r="E107" s="485"/>
      <c r="F107" s="486"/>
      <c r="G107" s="485"/>
      <c r="H107" s="488"/>
      <c r="I107" s="485"/>
    </row>
    <row r="108" spans="1:9" ht="36" customHeight="1" x14ac:dyDescent="0.25">
      <c r="A108" s="501" t="s">
        <v>183</v>
      </c>
      <c r="B108" s="90" t="s">
        <v>85</v>
      </c>
      <c r="C108" s="90" t="s">
        <v>87</v>
      </c>
      <c r="D108" s="90" t="s">
        <v>85</v>
      </c>
      <c r="E108" s="90" t="s">
        <v>87</v>
      </c>
      <c r="F108" s="90" t="s">
        <v>85</v>
      </c>
      <c r="G108" s="90" t="s">
        <v>87</v>
      </c>
      <c r="H108" s="90" t="s">
        <v>85</v>
      </c>
      <c r="I108" s="90" t="s">
        <v>87</v>
      </c>
    </row>
    <row r="109" spans="1:9" ht="36" customHeight="1" x14ac:dyDescent="0.25">
      <c r="A109" s="502"/>
      <c r="B109" s="45">
        <v>0</v>
      </c>
      <c r="C109" s="47">
        <v>0</v>
      </c>
      <c r="D109" s="45">
        <v>0</v>
      </c>
      <c r="E109" s="45">
        <v>0</v>
      </c>
      <c r="F109" s="45">
        <v>0</v>
      </c>
      <c r="G109" s="46">
        <v>0</v>
      </c>
      <c r="H109" s="49"/>
      <c r="I109" s="46"/>
    </row>
    <row r="110" spans="1:9" ht="36" customHeight="1" x14ac:dyDescent="0.25">
      <c r="A110" s="43" t="s">
        <v>233</v>
      </c>
      <c r="B110" s="681"/>
      <c r="C110" s="682"/>
      <c r="D110" s="681"/>
      <c r="E110" s="682"/>
      <c r="F110" s="653"/>
      <c r="G110" s="679"/>
      <c r="H110" s="493"/>
      <c r="I110" s="493"/>
    </row>
    <row r="111" spans="1:9" ht="36" customHeight="1" x14ac:dyDescent="0.25">
      <c r="A111" s="43" t="s">
        <v>234</v>
      </c>
      <c r="B111" s="486"/>
      <c r="C111" s="487"/>
      <c r="D111" s="486"/>
      <c r="E111" s="487"/>
      <c r="F111" s="486"/>
      <c r="G111" s="485"/>
      <c r="H111" s="488"/>
      <c r="I111" s="485"/>
    </row>
    <row r="112" spans="1:9" ht="36" customHeight="1" x14ac:dyDescent="0.25">
      <c r="A112" s="501" t="s">
        <v>184</v>
      </c>
      <c r="B112" s="90" t="s">
        <v>85</v>
      </c>
      <c r="C112" s="90" t="s">
        <v>87</v>
      </c>
      <c r="D112" s="90" t="s">
        <v>85</v>
      </c>
      <c r="E112" s="90" t="s">
        <v>87</v>
      </c>
      <c r="F112" s="90" t="s">
        <v>85</v>
      </c>
      <c r="G112" s="90" t="s">
        <v>87</v>
      </c>
      <c r="H112" s="90" t="s">
        <v>85</v>
      </c>
      <c r="I112" s="90" t="s">
        <v>87</v>
      </c>
    </row>
    <row r="113" spans="1:9" ht="36" customHeight="1" x14ac:dyDescent="0.25">
      <c r="A113" s="502"/>
      <c r="B113" s="45">
        <v>0.25</v>
      </c>
      <c r="C113" s="162">
        <v>0</v>
      </c>
      <c r="D113" s="45">
        <v>0.5</v>
      </c>
      <c r="E113" s="162">
        <v>0</v>
      </c>
      <c r="F113" s="45">
        <v>0</v>
      </c>
      <c r="G113" s="358">
        <v>0</v>
      </c>
      <c r="H113" s="162"/>
      <c r="I113" s="163"/>
    </row>
    <row r="114" spans="1:9" ht="36" customHeight="1" x14ac:dyDescent="0.25">
      <c r="A114" s="43" t="s">
        <v>233</v>
      </c>
      <c r="B114" s="681"/>
      <c r="C114" s="682"/>
      <c r="D114" s="681"/>
      <c r="E114" s="682"/>
      <c r="F114" s="653"/>
      <c r="G114" s="679"/>
      <c r="H114" s="600"/>
      <c r="I114" s="600"/>
    </row>
    <row r="115" spans="1:9" ht="36" customHeight="1" x14ac:dyDescent="0.25">
      <c r="A115" s="43" t="s">
        <v>234</v>
      </c>
      <c r="B115" s="486"/>
      <c r="C115" s="487"/>
      <c r="D115" s="486"/>
      <c r="E115" s="487"/>
      <c r="F115" s="486"/>
      <c r="G115" s="485"/>
      <c r="H115" s="488"/>
      <c r="I115" s="485"/>
    </row>
    <row r="116" spans="1:9" ht="16.5" x14ac:dyDescent="0.25">
      <c r="A116" s="44" t="s">
        <v>243</v>
      </c>
      <c r="B116" s="48">
        <f t="shared" ref="B116:I116" si="1">(B69+B73+B77+B81+B85+B89+B93+B97+B101+B105+B109+B113)</f>
        <v>1</v>
      </c>
      <c r="C116" s="48">
        <f t="shared" si="1"/>
        <v>0.25</v>
      </c>
      <c r="D116" s="48">
        <f t="shared" si="1"/>
        <v>1</v>
      </c>
      <c r="E116" s="48">
        <f t="shared" si="1"/>
        <v>0.1</v>
      </c>
      <c r="F116" s="48">
        <f t="shared" si="1"/>
        <v>0</v>
      </c>
      <c r="G116" s="48">
        <f t="shared" si="1"/>
        <v>0</v>
      </c>
      <c r="H116" s="48">
        <f t="shared" si="1"/>
        <v>0</v>
      </c>
      <c r="I116" s="4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0">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opLeftCell="E1" zoomScaleNormal="100" workbookViewId="0">
      <selection activeCell="H35" sqref="H35"/>
    </sheetView>
  </sheetViews>
  <sheetFormatPr baseColWidth="10" defaultColWidth="10.42578125" defaultRowHeight="14.25" x14ac:dyDescent="0.25"/>
  <cols>
    <col min="1" max="1" width="42.42578125" style="1" customWidth="1"/>
    <col min="2" max="5" width="35.7109375" style="1" customWidth="1"/>
    <col min="6" max="6" width="41.28515625" style="1" customWidth="1"/>
    <col min="7" max="7" width="35.7109375" style="1" customWidth="1"/>
    <col min="8" max="8" width="60.42578125" style="1" customWidth="1"/>
    <col min="9" max="9" width="57.7109375" style="1" customWidth="1"/>
    <col min="10" max="10" width="35.7109375" style="1" customWidth="1"/>
    <col min="11" max="11" width="14.42578125" style="1" bestFit="1" customWidth="1"/>
    <col min="12" max="12" width="19.140625" style="1" bestFit="1" customWidth="1"/>
    <col min="13" max="13" width="18" style="1" bestFit="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42578125" style="1"/>
    <col min="35" max="35" width="18.42578125" style="1" bestFit="1" customWidth="1"/>
    <col min="36" max="36" width="16.140625" style="1" customWidth="1"/>
    <col min="37" max="16384" width="10.42578125" style="1"/>
  </cols>
  <sheetData>
    <row r="1" spans="1:25" ht="24" customHeight="1" thickBot="1" x14ac:dyDescent="0.3">
      <c r="A1" s="707"/>
      <c r="B1" s="516" t="s">
        <v>160</v>
      </c>
      <c r="C1" s="517"/>
      <c r="D1" s="517"/>
      <c r="E1" s="517"/>
      <c r="F1" s="517"/>
      <c r="G1" s="517"/>
      <c r="H1" s="518"/>
      <c r="I1" s="51" t="s">
        <v>283</v>
      </c>
      <c r="J1" s="513" t="s">
        <v>161</v>
      </c>
      <c r="K1" s="514"/>
      <c r="L1" s="515"/>
      <c r="M1" s="84"/>
    </row>
    <row r="2" spans="1:25" ht="24" customHeight="1" thickBot="1" x14ac:dyDescent="0.3">
      <c r="A2" s="708"/>
      <c r="B2" s="519" t="s">
        <v>162</v>
      </c>
      <c r="C2" s="520"/>
      <c r="D2" s="520"/>
      <c r="E2" s="520"/>
      <c r="F2" s="520"/>
      <c r="G2" s="520"/>
      <c r="H2" s="521"/>
      <c r="I2" s="51" t="s">
        <v>284</v>
      </c>
      <c r="J2" s="513" t="s">
        <v>163</v>
      </c>
      <c r="K2" s="514"/>
      <c r="L2" s="515"/>
      <c r="M2" s="84"/>
    </row>
    <row r="3" spans="1:25" ht="24" customHeight="1" thickBot="1" x14ac:dyDescent="0.3">
      <c r="A3" s="708"/>
      <c r="B3" s="519" t="s">
        <v>0</v>
      </c>
      <c r="C3" s="520"/>
      <c r="D3" s="520"/>
      <c r="E3" s="520"/>
      <c r="F3" s="520"/>
      <c r="G3" s="520"/>
      <c r="H3" s="521"/>
      <c r="I3" s="51" t="s">
        <v>285</v>
      </c>
      <c r="J3" s="513" t="s">
        <v>164</v>
      </c>
      <c r="K3" s="514"/>
      <c r="L3" s="515"/>
      <c r="M3" s="84"/>
    </row>
    <row r="4" spans="1:25" ht="24" customHeight="1" thickBot="1" x14ac:dyDescent="0.3">
      <c r="A4" s="709"/>
      <c r="B4" s="522" t="s">
        <v>286</v>
      </c>
      <c r="C4" s="523"/>
      <c r="D4" s="523"/>
      <c r="E4" s="523"/>
      <c r="F4" s="523"/>
      <c r="G4" s="523"/>
      <c r="H4" s="524"/>
      <c r="I4" s="51" t="s">
        <v>287</v>
      </c>
      <c r="J4" s="513" t="s">
        <v>288</v>
      </c>
      <c r="K4" s="514"/>
      <c r="L4" s="515"/>
      <c r="M4" s="84"/>
    </row>
    <row r="6" spans="1:25" ht="15" customHeight="1" thickBot="1" x14ac:dyDescent="0.3">
      <c r="A6" s="6"/>
      <c r="B6" s="7"/>
      <c r="C6" s="7"/>
      <c r="D6" s="9"/>
      <c r="E6" s="8"/>
      <c r="F6" s="8"/>
      <c r="G6" s="191"/>
      <c r="H6" s="191"/>
      <c r="I6" s="10"/>
      <c r="J6" s="10"/>
      <c r="K6" s="7"/>
      <c r="L6" s="7"/>
      <c r="M6" s="7"/>
      <c r="N6" s="7"/>
      <c r="O6" s="7"/>
      <c r="P6" s="7"/>
      <c r="Q6" s="7"/>
      <c r="R6" s="7"/>
      <c r="S6" s="7"/>
      <c r="T6" s="11"/>
      <c r="U6" s="7"/>
      <c r="V6" s="7"/>
      <c r="X6" s="12"/>
      <c r="Y6" s="13"/>
    </row>
    <row r="7" spans="1:25" ht="15" customHeight="1" x14ac:dyDescent="0.25">
      <c r="A7" s="700" t="s">
        <v>4</v>
      </c>
      <c r="B7" s="525" t="s">
        <v>168</v>
      </c>
      <c r="C7" s="526"/>
      <c r="D7" s="526"/>
      <c r="E7" s="526"/>
      <c r="F7" s="526"/>
      <c r="G7" s="526"/>
      <c r="H7" s="527"/>
      <c r="I7" s="700" t="s">
        <v>169</v>
      </c>
      <c r="J7" s="703">
        <v>2024110010313</v>
      </c>
      <c r="K7" s="7"/>
      <c r="L7" s="7"/>
      <c r="M7" s="7"/>
      <c r="N7" s="7"/>
      <c r="O7" s="7"/>
      <c r="P7" s="7"/>
      <c r="Q7" s="7"/>
      <c r="R7" s="7"/>
      <c r="S7" s="7"/>
      <c r="T7" s="7"/>
      <c r="U7" s="7"/>
      <c r="V7" s="7"/>
      <c r="W7" s="7"/>
      <c r="X7" s="7"/>
      <c r="Y7" s="7"/>
    </row>
    <row r="8" spans="1:25" ht="15" customHeight="1" x14ac:dyDescent="0.25">
      <c r="A8" s="701"/>
      <c r="B8" s="528"/>
      <c r="C8" s="529"/>
      <c r="D8" s="529"/>
      <c r="E8" s="529"/>
      <c r="F8" s="529"/>
      <c r="G8" s="529"/>
      <c r="H8" s="530"/>
      <c r="I8" s="701"/>
      <c r="J8" s="704"/>
      <c r="K8" s="7"/>
      <c r="L8" s="7"/>
      <c r="M8" s="7"/>
      <c r="N8" s="7"/>
      <c r="O8" s="7"/>
      <c r="P8" s="7"/>
      <c r="Q8" s="7"/>
      <c r="R8" s="7"/>
      <c r="S8" s="7"/>
      <c r="T8" s="7"/>
      <c r="U8" s="7"/>
      <c r="V8" s="7"/>
      <c r="W8" s="7"/>
      <c r="X8" s="7"/>
      <c r="Y8" s="7"/>
    </row>
    <row r="9" spans="1:25" ht="15" customHeight="1" x14ac:dyDescent="0.25">
      <c r="A9" s="701"/>
      <c r="B9" s="528"/>
      <c r="C9" s="529"/>
      <c r="D9" s="529"/>
      <c r="E9" s="529"/>
      <c r="F9" s="529"/>
      <c r="G9" s="529"/>
      <c r="H9" s="530"/>
      <c r="I9" s="701"/>
      <c r="J9" s="704"/>
      <c r="K9" s="7"/>
      <c r="L9" s="7"/>
      <c r="M9" s="7"/>
      <c r="N9" s="7"/>
      <c r="O9" s="7"/>
      <c r="P9" s="7"/>
      <c r="Q9" s="7"/>
      <c r="R9" s="7"/>
      <c r="S9" s="7"/>
      <c r="T9" s="7"/>
      <c r="U9" s="7"/>
      <c r="V9" s="7"/>
      <c r="W9" s="7"/>
      <c r="X9" s="7"/>
      <c r="Y9" s="7"/>
    </row>
    <row r="10" spans="1:25" ht="15" customHeight="1" thickBot="1" x14ac:dyDescent="0.3">
      <c r="A10" s="702"/>
      <c r="B10" s="531"/>
      <c r="C10" s="532"/>
      <c r="D10" s="532"/>
      <c r="E10" s="532"/>
      <c r="F10" s="532"/>
      <c r="G10" s="532"/>
      <c r="H10" s="533"/>
      <c r="I10" s="702"/>
      <c r="J10" s="705"/>
      <c r="K10" s="7"/>
      <c r="L10" s="7"/>
      <c r="M10" s="7"/>
      <c r="N10" s="7"/>
      <c r="O10" s="7"/>
      <c r="P10" s="7"/>
      <c r="Q10" s="7"/>
      <c r="R10" s="7"/>
      <c r="S10" s="7"/>
      <c r="T10" s="7"/>
      <c r="U10" s="7"/>
      <c r="V10" s="7"/>
      <c r="W10" s="7"/>
      <c r="X10" s="7"/>
      <c r="Y10" s="7"/>
    </row>
    <row r="11" spans="1:25" ht="9" customHeight="1" thickBot="1" x14ac:dyDescent="0.3">
      <c r="A11" s="14"/>
      <c r="B11" s="78"/>
      <c r="C11" s="7"/>
      <c r="D11" s="7"/>
      <c r="E11" s="7"/>
      <c r="F11" s="7"/>
      <c r="G11" s="7"/>
      <c r="H11" s="7"/>
      <c r="I11" s="7"/>
      <c r="J11" s="7"/>
      <c r="K11" s="7"/>
      <c r="L11" s="7"/>
      <c r="M11" s="7"/>
      <c r="N11" s="7"/>
      <c r="O11" s="7"/>
      <c r="P11" s="7"/>
      <c r="Q11" s="7"/>
      <c r="R11" s="7"/>
      <c r="S11" s="7"/>
      <c r="T11" s="7"/>
      <c r="U11" s="7"/>
      <c r="V11" s="7"/>
      <c r="W11" s="7"/>
      <c r="X11" s="7"/>
      <c r="Y11" s="7"/>
    </row>
    <row r="12" spans="1:25" s="79" customFormat="1" ht="21.75" customHeight="1" thickBot="1" x14ac:dyDescent="0.3">
      <c r="A12" s="540" t="s">
        <v>6</v>
      </c>
      <c r="B12" s="136" t="s">
        <v>170</v>
      </c>
      <c r="C12" s="153"/>
      <c r="D12" s="136" t="s">
        <v>171</v>
      </c>
      <c r="E12" s="153"/>
      <c r="F12" s="136" t="s">
        <v>172</v>
      </c>
      <c r="G12" s="153"/>
      <c r="H12" s="136" t="s">
        <v>173</v>
      </c>
      <c r="I12" s="154" t="s">
        <v>174</v>
      </c>
    </row>
    <row r="13" spans="1:25" s="79" customFormat="1" ht="21.75" customHeight="1" thickBot="1" x14ac:dyDescent="0.3">
      <c r="A13" s="540"/>
      <c r="B13" s="138" t="s">
        <v>176</v>
      </c>
      <c r="C13" s="86"/>
      <c r="D13" s="136" t="s">
        <v>177</v>
      </c>
      <c r="E13" s="153"/>
      <c r="F13" s="136" t="s">
        <v>178</v>
      </c>
      <c r="G13" s="153"/>
      <c r="H13" s="136" t="s">
        <v>179</v>
      </c>
      <c r="I13" s="154"/>
    </row>
    <row r="14" spans="1:25" s="79" customFormat="1" ht="21.75" customHeight="1" thickBot="1" x14ac:dyDescent="0.3">
      <c r="A14" s="540"/>
      <c r="B14" s="136" t="s">
        <v>181</v>
      </c>
      <c r="C14" s="86"/>
      <c r="D14" s="136" t="s">
        <v>182</v>
      </c>
      <c r="E14" s="153"/>
      <c r="F14" s="136" t="s">
        <v>183</v>
      </c>
      <c r="G14" s="153"/>
      <c r="H14" s="136" t="s">
        <v>184</v>
      </c>
      <c r="I14" s="154"/>
    </row>
    <row r="15" spans="1:25" s="79" customFormat="1" ht="21.75" customHeight="1" thickBot="1" x14ac:dyDescent="0.3">
      <c r="A15" s="1"/>
      <c r="B15" s="1"/>
      <c r="C15" s="1"/>
      <c r="D15" s="1"/>
      <c r="E15" s="1"/>
      <c r="F15" s="1"/>
      <c r="G15" s="1"/>
      <c r="H15" s="1"/>
      <c r="I15" s="1"/>
      <c r="J15" s="1"/>
      <c r="K15" s="1"/>
      <c r="L15" s="91"/>
      <c r="M15" s="92"/>
      <c r="N15" s="92"/>
      <c r="O15" s="92"/>
    </row>
    <row r="16" spans="1:25" s="79" customFormat="1" ht="21.75" customHeight="1" thickBot="1" x14ac:dyDescent="0.3">
      <c r="A16" s="539" t="s">
        <v>8</v>
      </c>
      <c r="B16" s="539"/>
      <c r="C16" s="150" t="s">
        <v>175</v>
      </c>
      <c r="D16" s="500"/>
      <c r="E16" s="500"/>
      <c r="F16" s="500"/>
      <c r="G16" s="1"/>
      <c r="H16" s="1"/>
      <c r="I16" s="1"/>
      <c r="J16" s="1"/>
      <c r="K16" s="1"/>
      <c r="L16" s="91"/>
      <c r="M16" s="92"/>
      <c r="N16" s="92"/>
      <c r="O16" s="92"/>
    </row>
    <row r="17" spans="1:15" s="79" customFormat="1" ht="21.75" customHeight="1" thickBot="1" x14ac:dyDescent="0.3">
      <c r="A17" s="539"/>
      <c r="B17" s="539"/>
      <c r="C17" s="150" t="s">
        <v>180</v>
      </c>
      <c r="D17" s="500"/>
      <c r="E17" s="500"/>
      <c r="F17" s="500"/>
      <c r="G17" s="1"/>
      <c r="H17" s="1"/>
      <c r="I17" s="1"/>
      <c r="J17" s="1"/>
      <c r="K17" s="1"/>
      <c r="L17" s="91"/>
      <c r="M17" s="92"/>
      <c r="N17" s="92"/>
      <c r="O17" s="92"/>
    </row>
    <row r="18" spans="1:15" s="79" customFormat="1" ht="21.75" customHeight="1" thickBot="1" x14ac:dyDescent="0.3">
      <c r="A18" s="539"/>
      <c r="B18" s="539"/>
      <c r="C18" s="150" t="s">
        <v>185</v>
      </c>
      <c r="D18" s="500" t="s">
        <v>174</v>
      </c>
      <c r="E18" s="500"/>
      <c r="F18" s="500"/>
      <c r="G18" s="1"/>
      <c r="H18" s="1"/>
      <c r="I18" s="1"/>
      <c r="J18" s="1"/>
      <c r="K18" s="1"/>
      <c r="L18" s="91"/>
      <c r="M18" s="92"/>
      <c r="N18" s="92"/>
      <c r="O18" s="92"/>
    </row>
    <row r="19" spans="1:15" s="79" customFormat="1" ht="21.75" customHeight="1" x14ac:dyDescent="0.25">
      <c r="A19" s="1"/>
      <c r="B19" s="1"/>
      <c r="C19" s="1"/>
      <c r="D19" s="1"/>
      <c r="E19" s="1"/>
      <c r="F19" s="1"/>
      <c r="G19" s="1"/>
      <c r="H19" s="1"/>
      <c r="I19" s="1"/>
      <c r="J19" s="1"/>
      <c r="K19" s="1"/>
      <c r="L19" s="91"/>
      <c r="M19" s="92"/>
      <c r="N19" s="92"/>
      <c r="O19" s="92"/>
    </row>
    <row r="20" spans="1:15" s="26" customFormat="1" ht="16.5" customHeight="1" x14ac:dyDescent="0.2"/>
    <row r="21" spans="1:15" ht="5.25" customHeight="1" thickBot="1" x14ac:dyDescent="0.3"/>
    <row r="22" spans="1:15" ht="48" customHeight="1" thickBot="1" x14ac:dyDescent="0.3">
      <c r="A22" s="706" t="s">
        <v>289</v>
      </c>
      <c r="B22" s="706"/>
      <c r="C22" s="706"/>
      <c r="D22" s="706"/>
      <c r="E22" s="706"/>
      <c r="F22" s="706"/>
      <c r="G22" s="706"/>
      <c r="H22" s="706"/>
      <c r="I22" s="706"/>
      <c r="J22" s="706"/>
    </row>
    <row r="23" spans="1:15" ht="70.349999999999994" customHeight="1" thickBot="1" x14ac:dyDescent="0.3">
      <c r="A23" s="141" t="s">
        <v>21</v>
      </c>
      <c r="B23" s="692" t="s">
        <v>192</v>
      </c>
      <c r="C23" s="693"/>
      <c r="D23" s="694"/>
      <c r="E23" s="142" t="s">
        <v>72</v>
      </c>
      <c r="F23" s="278" t="s">
        <v>290</v>
      </c>
      <c r="G23" s="142" t="s">
        <v>74</v>
      </c>
      <c r="H23" s="692" t="s">
        <v>291</v>
      </c>
      <c r="I23" s="693"/>
      <c r="J23" s="694"/>
    </row>
    <row r="24" spans="1:15" ht="50.25" customHeight="1" thickBot="1" x14ac:dyDescent="0.3">
      <c r="A24" s="119" t="s">
        <v>76</v>
      </c>
      <c r="B24" s="692" t="s">
        <v>292</v>
      </c>
      <c r="C24" s="693"/>
      <c r="D24" s="693"/>
      <c r="E24" s="693"/>
      <c r="F24" s="693"/>
      <c r="G24" s="693"/>
      <c r="H24" s="693"/>
      <c r="I24" s="693"/>
      <c r="J24" s="694"/>
    </row>
    <row r="25" spans="1:15" ht="50.25" customHeight="1" thickBot="1" x14ac:dyDescent="0.3">
      <c r="A25" s="687" t="s">
        <v>78</v>
      </c>
      <c r="B25" s="143">
        <v>2024</v>
      </c>
      <c r="C25" s="144">
        <v>2025</v>
      </c>
      <c r="D25" s="144">
        <v>2026</v>
      </c>
      <c r="E25" s="144">
        <v>2027</v>
      </c>
      <c r="F25" s="145" t="s">
        <v>293</v>
      </c>
      <c r="G25" s="146" t="s">
        <v>80</v>
      </c>
      <c r="H25" s="689" t="s">
        <v>82</v>
      </c>
      <c r="I25" s="690"/>
      <c r="J25" s="691"/>
    </row>
    <row r="26" spans="1:15" ht="50.25" customHeight="1" thickBot="1" x14ac:dyDescent="0.3">
      <c r="A26" s="688"/>
      <c r="B26" s="229">
        <v>3479</v>
      </c>
      <c r="C26" s="229">
        <v>7721</v>
      </c>
      <c r="D26" s="229">
        <v>7900</v>
      </c>
      <c r="E26" s="229">
        <v>7900</v>
      </c>
      <c r="F26" s="230">
        <f>B26+C26+D26+E26</f>
        <v>27000</v>
      </c>
      <c r="G26" s="361">
        <f>B26+C26</f>
        <v>11200</v>
      </c>
      <c r="H26" s="692" t="s">
        <v>201</v>
      </c>
      <c r="I26" s="693"/>
      <c r="J26" s="694"/>
    </row>
    <row r="27" spans="1:15" ht="52.5" customHeight="1" thickBot="1" x14ac:dyDescent="0.3">
      <c r="A27" s="119"/>
      <c r="B27" s="697" t="s">
        <v>294</v>
      </c>
      <c r="C27" s="698"/>
      <c r="D27" s="698"/>
      <c r="E27" s="698"/>
      <c r="F27" s="698"/>
      <c r="G27" s="698"/>
      <c r="H27" s="698"/>
      <c r="I27" s="698"/>
      <c r="J27" s="699"/>
    </row>
    <row r="28" spans="1:15" s="29" customFormat="1" ht="42" customHeight="1" x14ac:dyDescent="0.25">
      <c r="A28" s="687" t="s">
        <v>203</v>
      </c>
      <c r="B28" s="119" t="s">
        <v>204</v>
      </c>
      <c r="C28" s="141" t="s">
        <v>87</v>
      </c>
      <c r="D28" s="695" t="s">
        <v>89</v>
      </c>
      <c r="E28" s="696"/>
      <c r="F28" s="695" t="s">
        <v>91</v>
      </c>
      <c r="G28" s="696"/>
      <c r="H28" s="120" t="s">
        <v>93</v>
      </c>
      <c r="I28" s="118" t="s">
        <v>94</v>
      </c>
      <c r="J28" s="118" t="s">
        <v>96</v>
      </c>
    </row>
    <row r="29" spans="1:15" ht="132" customHeight="1" x14ac:dyDescent="0.25">
      <c r="A29" s="688"/>
      <c r="B29" s="147">
        <v>80</v>
      </c>
      <c r="C29" s="88">
        <v>82</v>
      </c>
      <c r="D29" s="685" t="s">
        <v>295</v>
      </c>
      <c r="E29" s="686"/>
      <c r="F29" s="685" t="s">
        <v>296</v>
      </c>
      <c r="G29" s="686"/>
      <c r="H29" s="207" t="s">
        <v>210</v>
      </c>
      <c r="I29" s="148" t="s">
        <v>297</v>
      </c>
      <c r="J29" s="451" t="s">
        <v>298</v>
      </c>
    </row>
    <row r="30" spans="1:15" s="29" customFormat="1" ht="42" customHeight="1" x14ac:dyDescent="0.25">
      <c r="A30" s="687" t="s">
        <v>207</v>
      </c>
      <c r="B30" s="117" t="s">
        <v>204</v>
      </c>
      <c r="C30" s="120" t="s">
        <v>87</v>
      </c>
      <c r="D30" s="695" t="s">
        <v>89</v>
      </c>
      <c r="E30" s="696"/>
      <c r="F30" s="695" t="s">
        <v>91</v>
      </c>
      <c r="G30" s="696"/>
      <c r="H30" s="120" t="s">
        <v>93</v>
      </c>
      <c r="I30" s="118" t="s">
        <v>94</v>
      </c>
      <c r="J30" s="118" t="s">
        <v>96</v>
      </c>
    </row>
    <row r="31" spans="1:15" ht="265.5" customHeight="1" thickBot="1" x14ac:dyDescent="0.3">
      <c r="A31" s="688"/>
      <c r="B31" s="147">
        <v>350</v>
      </c>
      <c r="C31" s="88">
        <v>352</v>
      </c>
      <c r="D31" s="685" t="s">
        <v>299</v>
      </c>
      <c r="E31" s="686"/>
      <c r="F31" s="685" t="s">
        <v>300</v>
      </c>
      <c r="G31" s="686"/>
      <c r="H31" s="207" t="s">
        <v>210</v>
      </c>
      <c r="I31" s="403" t="s">
        <v>301</v>
      </c>
      <c r="J31" s="405" t="s">
        <v>302</v>
      </c>
    </row>
    <row r="32" spans="1:15" s="29" customFormat="1" ht="42" customHeight="1" thickBot="1" x14ac:dyDescent="0.3">
      <c r="A32" s="687" t="s">
        <v>212</v>
      </c>
      <c r="B32" s="117" t="s">
        <v>204</v>
      </c>
      <c r="C32" s="120" t="s">
        <v>87</v>
      </c>
      <c r="D32" s="695" t="s">
        <v>89</v>
      </c>
      <c r="E32" s="696"/>
      <c r="F32" s="695" t="s">
        <v>91</v>
      </c>
      <c r="G32" s="696"/>
      <c r="H32" s="120" t="s">
        <v>93</v>
      </c>
      <c r="I32" s="118" t="s">
        <v>94</v>
      </c>
      <c r="J32" s="118" t="s">
        <v>96</v>
      </c>
    </row>
    <row r="33" spans="1:10" ht="180" customHeight="1" thickBot="1" x14ac:dyDescent="0.3">
      <c r="A33" s="688"/>
      <c r="B33" s="147">
        <v>800</v>
      </c>
      <c r="C33" s="88">
        <v>810</v>
      </c>
      <c r="D33" s="685" t="s">
        <v>303</v>
      </c>
      <c r="E33" s="686"/>
      <c r="F33" s="685" t="s">
        <v>304</v>
      </c>
      <c r="G33" s="686"/>
      <c r="H33" s="417" t="s">
        <v>210</v>
      </c>
      <c r="I33" s="419" t="s">
        <v>305</v>
      </c>
      <c r="J33" s="455" t="s">
        <v>306</v>
      </c>
    </row>
    <row r="34" spans="1:10" s="29" customFormat="1" ht="42" customHeight="1" thickBot="1" x14ac:dyDescent="0.3">
      <c r="A34" s="687" t="s">
        <v>216</v>
      </c>
      <c r="B34" s="117" t="s">
        <v>204</v>
      </c>
      <c r="C34" s="117" t="s">
        <v>87</v>
      </c>
      <c r="D34" s="695" t="s">
        <v>89</v>
      </c>
      <c r="E34" s="696"/>
      <c r="F34" s="695" t="s">
        <v>91</v>
      </c>
      <c r="G34" s="696"/>
      <c r="H34" s="120" t="s">
        <v>93</v>
      </c>
      <c r="I34" s="120" t="s">
        <v>94</v>
      </c>
      <c r="J34" s="118" t="s">
        <v>96</v>
      </c>
    </row>
    <row r="35" spans="1:10" ht="281.25" customHeight="1" thickBot="1" x14ac:dyDescent="0.3">
      <c r="A35" s="688"/>
      <c r="B35" s="147">
        <v>600</v>
      </c>
      <c r="C35" s="147">
        <v>603</v>
      </c>
      <c r="D35" s="685" t="s">
        <v>307</v>
      </c>
      <c r="E35" s="686"/>
      <c r="F35" s="685" t="s">
        <v>400</v>
      </c>
      <c r="G35" s="686"/>
      <c r="H35" s="207" t="s">
        <v>210</v>
      </c>
      <c r="I35" s="890" t="s">
        <v>401</v>
      </c>
      <c r="J35" s="454" t="s">
        <v>308</v>
      </c>
    </row>
    <row r="36" spans="1:10" s="29" customFormat="1" ht="42" customHeight="1" thickBot="1" x14ac:dyDescent="0.3">
      <c r="A36" s="687" t="s">
        <v>220</v>
      </c>
      <c r="B36" s="117" t="s">
        <v>204</v>
      </c>
      <c r="C36" s="120" t="s">
        <v>87</v>
      </c>
      <c r="D36" s="695" t="s">
        <v>89</v>
      </c>
      <c r="E36" s="696"/>
      <c r="F36" s="695" t="s">
        <v>91</v>
      </c>
      <c r="G36" s="696"/>
      <c r="H36" s="120" t="s">
        <v>93</v>
      </c>
      <c r="I36" s="118" t="s">
        <v>94</v>
      </c>
      <c r="J36" s="118" t="s">
        <v>96</v>
      </c>
    </row>
    <row r="37" spans="1:10" ht="42" customHeight="1" thickBot="1" x14ac:dyDescent="0.3">
      <c r="A37" s="688"/>
      <c r="B37" s="147">
        <v>800</v>
      </c>
      <c r="C37" s="88">
        <v>0</v>
      </c>
      <c r="D37" s="685"/>
      <c r="E37" s="710"/>
      <c r="F37" s="685"/>
      <c r="G37" s="710"/>
      <c r="H37" s="207"/>
      <c r="I37" s="280"/>
      <c r="J37" s="148"/>
    </row>
    <row r="38" spans="1:10" s="29" customFormat="1" ht="42" customHeight="1" thickBot="1" x14ac:dyDescent="0.3">
      <c r="A38" s="687" t="s">
        <v>221</v>
      </c>
      <c r="B38" s="117" t="s">
        <v>204</v>
      </c>
      <c r="C38" s="120" t="s">
        <v>87</v>
      </c>
      <c r="D38" s="695" t="s">
        <v>89</v>
      </c>
      <c r="E38" s="696"/>
      <c r="F38" s="695" t="s">
        <v>91</v>
      </c>
      <c r="G38" s="696"/>
      <c r="H38" s="120" t="s">
        <v>93</v>
      </c>
      <c r="I38" s="118" t="s">
        <v>94</v>
      </c>
      <c r="J38" s="118" t="s">
        <v>96</v>
      </c>
    </row>
    <row r="39" spans="1:10" ht="42" customHeight="1" thickBot="1" x14ac:dyDescent="0.3">
      <c r="A39" s="688"/>
      <c r="B39" s="149">
        <v>800</v>
      </c>
      <c r="C39" s="89">
        <v>0</v>
      </c>
      <c r="D39" s="685"/>
      <c r="E39" s="710"/>
      <c r="F39" s="711"/>
      <c r="G39" s="712"/>
      <c r="H39" s="291"/>
      <c r="I39" s="280"/>
      <c r="J39" s="280"/>
    </row>
    <row r="40" spans="1:10" ht="42" customHeight="1" thickBot="1" x14ac:dyDescent="0.3">
      <c r="A40" s="687" t="s">
        <v>222</v>
      </c>
      <c r="B40" s="119" t="s">
        <v>204</v>
      </c>
      <c r="C40" s="141" t="s">
        <v>87</v>
      </c>
      <c r="D40" s="695" t="s">
        <v>89</v>
      </c>
      <c r="E40" s="696"/>
      <c r="F40" s="695" t="s">
        <v>91</v>
      </c>
      <c r="G40" s="696"/>
      <c r="H40" s="120" t="s">
        <v>93</v>
      </c>
      <c r="I40" s="118" t="s">
        <v>94</v>
      </c>
      <c r="J40" s="118" t="s">
        <v>96</v>
      </c>
    </row>
    <row r="41" spans="1:10" ht="42" customHeight="1" thickBot="1" x14ac:dyDescent="0.3">
      <c r="A41" s="688"/>
      <c r="B41" s="149">
        <v>800</v>
      </c>
      <c r="C41" s="89">
        <v>0</v>
      </c>
      <c r="D41" s="685"/>
      <c r="E41" s="710"/>
      <c r="F41" s="711"/>
      <c r="G41" s="712"/>
      <c r="H41" s="300"/>
      <c r="I41" s="280"/>
      <c r="J41" s="280"/>
    </row>
    <row r="42" spans="1:10" ht="42" customHeight="1" thickBot="1" x14ac:dyDescent="0.3">
      <c r="A42" s="687" t="s">
        <v>223</v>
      </c>
      <c r="B42" s="119" t="s">
        <v>204</v>
      </c>
      <c r="C42" s="141" t="s">
        <v>87</v>
      </c>
      <c r="D42" s="695" t="s">
        <v>89</v>
      </c>
      <c r="E42" s="696"/>
      <c r="F42" s="695" t="s">
        <v>91</v>
      </c>
      <c r="G42" s="696"/>
      <c r="H42" s="120" t="s">
        <v>93</v>
      </c>
      <c r="I42" s="118" t="s">
        <v>94</v>
      </c>
      <c r="J42" s="118" t="s">
        <v>96</v>
      </c>
    </row>
    <row r="43" spans="1:10" ht="42" customHeight="1" thickBot="1" x14ac:dyDescent="0.3">
      <c r="A43" s="688"/>
      <c r="B43" s="149">
        <v>800</v>
      </c>
      <c r="C43" s="89">
        <v>0</v>
      </c>
      <c r="D43" s="685"/>
      <c r="E43" s="713"/>
      <c r="F43" s="714"/>
      <c r="G43" s="715"/>
      <c r="H43" s="301"/>
      <c r="I43" s="302"/>
      <c r="J43" s="280"/>
    </row>
    <row r="44" spans="1:10" ht="42" customHeight="1" thickBot="1" x14ac:dyDescent="0.3">
      <c r="A44" s="687" t="s">
        <v>224</v>
      </c>
      <c r="B44" s="119" t="s">
        <v>204</v>
      </c>
      <c r="C44" s="141" t="s">
        <v>87</v>
      </c>
      <c r="D44" s="695" t="s">
        <v>89</v>
      </c>
      <c r="E44" s="696"/>
      <c r="F44" s="695" t="s">
        <v>91</v>
      </c>
      <c r="G44" s="696"/>
      <c r="H44" s="120" t="s">
        <v>93</v>
      </c>
      <c r="I44" s="118" t="s">
        <v>94</v>
      </c>
      <c r="J44" s="118" t="s">
        <v>96</v>
      </c>
    </row>
    <row r="45" spans="1:10" ht="42" customHeight="1" thickBot="1" x14ac:dyDescent="0.3">
      <c r="A45" s="688"/>
      <c r="B45" s="149">
        <v>800</v>
      </c>
      <c r="C45" s="89">
        <v>0</v>
      </c>
      <c r="D45" s="685"/>
      <c r="E45" s="710"/>
      <c r="F45" s="711"/>
      <c r="G45" s="712"/>
      <c r="H45" s="207"/>
      <c r="I45" s="207"/>
      <c r="J45" s="207"/>
    </row>
    <row r="46" spans="1:10" ht="42" customHeight="1" thickBot="1" x14ac:dyDescent="0.3">
      <c r="A46" s="687" t="s">
        <v>225</v>
      </c>
      <c r="B46" s="119" t="s">
        <v>204</v>
      </c>
      <c r="C46" s="141" t="s">
        <v>87</v>
      </c>
      <c r="D46" s="695" t="s">
        <v>89</v>
      </c>
      <c r="E46" s="696"/>
      <c r="F46" s="695" t="s">
        <v>91</v>
      </c>
      <c r="G46" s="696"/>
      <c r="H46" s="120" t="s">
        <v>93</v>
      </c>
      <c r="I46" s="118" t="s">
        <v>94</v>
      </c>
      <c r="J46" s="118" t="s">
        <v>96</v>
      </c>
    </row>
    <row r="47" spans="1:10" ht="42" customHeight="1" thickBot="1" x14ac:dyDescent="0.3">
      <c r="A47" s="688"/>
      <c r="B47" s="149">
        <v>800</v>
      </c>
      <c r="C47" s="89">
        <v>0</v>
      </c>
      <c r="D47" s="685"/>
      <c r="E47" s="710"/>
      <c r="F47" s="711"/>
      <c r="G47" s="712"/>
      <c r="H47" s="87"/>
      <c r="I47" s="280"/>
      <c r="J47" s="280"/>
    </row>
    <row r="48" spans="1:10" ht="42" customHeight="1" thickBot="1" x14ac:dyDescent="0.3">
      <c r="A48" s="687" t="s">
        <v>226</v>
      </c>
      <c r="B48" s="119" t="s">
        <v>204</v>
      </c>
      <c r="C48" s="141" t="s">
        <v>87</v>
      </c>
      <c r="D48" s="695" t="s">
        <v>89</v>
      </c>
      <c r="E48" s="696"/>
      <c r="F48" s="695" t="s">
        <v>91</v>
      </c>
      <c r="G48" s="696"/>
      <c r="H48" s="120" t="s">
        <v>93</v>
      </c>
      <c r="I48" s="118" t="s">
        <v>94</v>
      </c>
      <c r="J48" s="118" t="s">
        <v>96</v>
      </c>
    </row>
    <row r="49" spans="1:13" ht="42" customHeight="1" thickBot="1" x14ac:dyDescent="0.3">
      <c r="A49" s="688"/>
      <c r="B49" s="149">
        <v>800</v>
      </c>
      <c r="C49" s="89">
        <v>0</v>
      </c>
      <c r="D49" s="685"/>
      <c r="E49" s="710"/>
      <c r="F49" s="716"/>
      <c r="G49" s="717"/>
      <c r="H49" s="87"/>
      <c r="I49" s="207"/>
      <c r="J49" s="207"/>
    </row>
    <row r="50" spans="1:13" ht="42" customHeight="1" thickBot="1" x14ac:dyDescent="0.3">
      <c r="A50" s="687" t="s">
        <v>227</v>
      </c>
      <c r="B50" s="119" t="s">
        <v>204</v>
      </c>
      <c r="C50" s="141" t="s">
        <v>87</v>
      </c>
      <c r="D50" s="695" t="s">
        <v>89</v>
      </c>
      <c r="E50" s="696"/>
      <c r="F50" s="695" t="s">
        <v>91</v>
      </c>
      <c r="G50" s="696"/>
      <c r="H50" s="120" t="s">
        <v>93</v>
      </c>
      <c r="I50" s="118" t="s">
        <v>94</v>
      </c>
      <c r="J50" s="118" t="s">
        <v>96</v>
      </c>
    </row>
    <row r="51" spans="1:13" ht="42" customHeight="1" thickBot="1" x14ac:dyDescent="0.3">
      <c r="A51" s="688"/>
      <c r="B51" s="149">
        <v>470</v>
      </c>
      <c r="C51" s="89">
        <v>0</v>
      </c>
      <c r="D51" s="685"/>
      <c r="E51" s="710"/>
      <c r="F51" s="716"/>
      <c r="G51" s="717"/>
      <c r="H51" s="87"/>
      <c r="I51" s="207"/>
      <c r="J51" s="207"/>
    </row>
    <row r="52" spans="1:13" x14ac:dyDescent="0.25">
      <c r="B52" s="1">
        <f>B29+B31+B33+B35+B37+B39+B41+B43+B45+B47+B49+B51</f>
        <v>7900</v>
      </c>
      <c r="C52" s="1">
        <f>C29+C31+C33+C35+C37+C39+C41+C43+C45+C47+C49+C51</f>
        <v>1847</v>
      </c>
      <c r="D52" s="397"/>
    </row>
    <row r="54" spans="1:13" ht="18" customHeight="1" x14ac:dyDescent="0.25"/>
    <row r="55" spans="1:13" ht="18" x14ac:dyDescent="0.25">
      <c r="A55" s="50" t="s">
        <v>309</v>
      </c>
      <c r="B55" s="1" t="s">
        <v>310</v>
      </c>
    </row>
    <row r="56" spans="1:13" ht="24.75" customHeight="1" x14ac:dyDescent="0.25">
      <c r="A56" s="35"/>
    </row>
    <row r="57" spans="1:13" s="28" customFormat="1" ht="13.35" customHeight="1" x14ac:dyDescent="0.25">
      <c r="A57" s="1"/>
      <c r="B57" s="1"/>
      <c r="C57" s="1"/>
      <c r="D57" s="1"/>
      <c r="E57" s="1"/>
      <c r="F57" s="1"/>
      <c r="G57" s="1"/>
      <c r="H57" s="1"/>
      <c r="I57" s="1"/>
      <c r="J57" s="1"/>
      <c r="K57" s="1"/>
      <c r="L57" s="1"/>
      <c r="M57" s="1"/>
    </row>
    <row r="58" spans="1:13" ht="46.5" x14ac:dyDescent="0.25">
      <c r="A58" s="718" t="s">
        <v>311</v>
      </c>
      <c r="B58" s="36" t="s">
        <v>170</v>
      </c>
      <c r="C58" s="36" t="s">
        <v>171</v>
      </c>
      <c r="D58" s="36" t="s">
        <v>172</v>
      </c>
      <c r="E58" s="36" t="s">
        <v>173</v>
      </c>
      <c r="F58" s="36" t="s">
        <v>176</v>
      </c>
      <c r="G58" s="36" t="s">
        <v>177</v>
      </c>
      <c r="H58" s="36" t="s">
        <v>178</v>
      </c>
      <c r="I58" s="36" t="s">
        <v>179</v>
      </c>
      <c r="J58" s="36" t="s">
        <v>181</v>
      </c>
      <c r="K58" s="36" t="s">
        <v>182</v>
      </c>
      <c r="L58" s="36" t="s">
        <v>183</v>
      </c>
      <c r="M58" s="36" t="s">
        <v>184</v>
      </c>
    </row>
    <row r="59" spans="1:13" ht="44.25" customHeight="1" x14ac:dyDescent="0.25">
      <c r="A59" s="718"/>
      <c r="B59" s="37">
        <v>82</v>
      </c>
      <c r="C59" s="37">
        <v>352</v>
      </c>
      <c r="D59" s="418">
        <v>810</v>
      </c>
      <c r="E59" s="37">
        <v>603</v>
      </c>
      <c r="F59" s="37"/>
      <c r="G59" s="37"/>
      <c r="H59" s="37"/>
      <c r="I59" s="37"/>
      <c r="J59" s="37"/>
      <c r="K59" s="37"/>
      <c r="L59" s="37"/>
      <c r="M59" s="37"/>
    </row>
    <row r="60" spans="1:13" x14ac:dyDescent="0.25">
      <c r="B60" s="10"/>
      <c r="C60" s="10"/>
      <c r="D60" s="10"/>
      <c r="E60" s="10"/>
      <c r="F60" s="10"/>
      <c r="G60" s="10"/>
    </row>
    <row r="61" spans="1:13" ht="15" x14ac:dyDescent="0.25">
      <c r="J61" s="28"/>
      <c r="K61" s="28"/>
      <c r="L61" s="28"/>
      <c r="M61" s="28"/>
    </row>
    <row r="62" spans="1:13" ht="39.75" customHeight="1" thickBot="1" x14ac:dyDescent="0.3"/>
    <row r="63" spans="1:13" ht="43.35" customHeight="1" x14ac:dyDescent="0.25">
      <c r="A63" s="719" t="s">
        <v>312</v>
      </c>
      <c r="B63" s="179" t="s">
        <v>313</v>
      </c>
      <c r="C63" s="155"/>
      <c r="D63" s="720" t="s">
        <v>314</v>
      </c>
      <c r="E63" s="179" t="s">
        <v>313</v>
      </c>
      <c r="F63" s="155"/>
      <c r="G63" s="720" t="s">
        <v>315</v>
      </c>
      <c r="H63" s="179" t="s">
        <v>316</v>
      </c>
      <c r="I63" s="721"/>
      <c r="J63" s="721"/>
    </row>
    <row r="64" spans="1:13" ht="15" x14ac:dyDescent="0.2">
      <c r="A64" s="719"/>
      <c r="B64" s="179" t="s">
        <v>317</v>
      </c>
      <c r="C64" s="388" t="s">
        <v>318</v>
      </c>
      <c r="D64" s="720"/>
      <c r="E64" s="179" t="s">
        <v>317</v>
      </c>
      <c r="F64" s="388" t="s">
        <v>319</v>
      </c>
      <c r="G64" s="720"/>
      <c r="H64" s="179" t="s">
        <v>320</v>
      </c>
      <c r="I64" s="391" t="s">
        <v>321</v>
      </c>
      <c r="J64" s="392" t="s">
        <v>322</v>
      </c>
    </row>
    <row r="65" spans="1:10" ht="15" x14ac:dyDescent="0.2">
      <c r="A65" s="719"/>
      <c r="B65" s="179" t="s">
        <v>323</v>
      </c>
      <c r="C65" s="389" t="s">
        <v>324</v>
      </c>
      <c r="D65" s="720"/>
      <c r="E65" s="179" t="s">
        <v>323</v>
      </c>
      <c r="F65" s="389" t="s">
        <v>325</v>
      </c>
      <c r="G65" s="720"/>
      <c r="H65" s="179" t="s">
        <v>326</v>
      </c>
      <c r="I65" s="393" t="s">
        <v>327</v>
      </c>
      <c r="J65" s="394" t="s">
        <v>322</v>
      </c>
    </row>
    <row r="66" spans="1:10" ht="43.35" customHeight="1" x14ac:dyDescent="0.25">
      <c r="A66" s="719"/>
      <c r="B66" s="179" t="s">
        <v>313</v>
      </c>
      <c r="C66" s="155"/>
      <c r="D66" s="720"/>
      <c r="E66" s="179" t="s">
        <v>313</v>
      </c>
      <c r="F66" s="155"/>
      <c r="G66" s="720"/>
      <c r="H66" s="179" t="s">
        <v>316</v>
      </c>
      <c r="I66" s="721"/>
      <c r="J66" s="721"/>
    </row>
    <row r="67" spans="1:10" ht="15" x14ac:dyDescent="0.2">
      <c r="A67" s="719"/>
      <c r="B67" s="179" t="s">
        <v>317</v>
      </c>
      <c r="C67" s="155"/>
      <c r="D67" s="720"/>
      <c r="E67" s="179" t="s">
        <v>317</v>
      </c>
      <c r="F67" s="388" t="s">
        <v>328</v>
      </c>
      <c r="G67" s="720"/>
      <c r="H67" s="179" t="s">
        <v>320</v>
      </c>
      <c r="I67" s="721"/>
      <c r="J67" s="721"/>
    </row>
    <row r="68" spans="1:10" ht="28.5" x14ac:dyDescent="0.2">
      <c r="A68" s="719"/>
      <c r="B68" s="179" t="s">
        <v>323</v>
      </c>
      <c r="C68" s="155"/>
      <c r="D68" s="720"/>
      <c r="E68" s="179" t="s">
        <v>323</v>
      </c>
      <c r="F68" s="390" t="s">
        <v>329</v>
      </c>
      <c r="G68" s="720"/>
      <c r="H68" s="179" t="s">
        <v>326</v>
      </c>
      <c r="I68" s="721"/>
      <c r="J68" s="721"/>
    </row>
  </sheetData>
  <mergeCells count="94">
    <mergeCell ref="A58:A59"/>
    <mergeCell ref="A63:A68"/>
    <mergeCell ref="D63:D68"/>
    <mergeCell ref="G63:G68"/>
    <mergeCell ref="I63:J63"/>
    <mergeCell ref="I66:J66"/>
    <mergeCell ref="I67:J67"/>
    <mergeCell ref="I68:J68"/>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29" r:id="rId1" xr:uid="{889FBC69-9338-4272-9624-4D7A9624ABB9}"/>
    <hyperlink ref="J31" r:id="rId2" display="https://secretariadistritald.sharepoint.com/:f:/s/ContratacinSPI-2022/IgDAz5ehn3GkTZnahLEX-s24AeSw7H__DvVGchnb_hYfj3E?e=fYV4C8" xr:uid="{DD54D5BE-91C7-40FA-990F-4009EF94F460}"/>
    <hyperlink ref="J33" r:id="rId3" xr:uid="{B3C5D600-7A01-4A82-A32A-7AC758EB2880}"/>
    <hyperlink ref="J35" r:id="rId4" xr:uid="{246BEA39-5224-4B7A-A929-5A28E92ABD0D}"/>
  </hyperlinks>
  <pageMargins left="0.25" right="0.25" top="0.75" bottom="0.75" header="0.3" footer="0.3"/>
  <pageSetup scale="21" orientation="landscape" r:id="rId5"/>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zoomScale="80" zoomScaleNormal="80" workbookViewId="0">
      <selection activeCell="G15" sqref="G15:G17"/>
    </sheetView>
  </sheetViews>
  <sheetFormatPr baseColWidth="10" defaultColWidth="10.42578125" defaultRowHeight="14.25" x14ac:dyDescent="0.25"/>
  <cols>
    <col min="1" max="1" width="49.4257812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79" customFormat="1" ht="32.25" customHeight="1" thickBot="1" x14ac:dyDescent="0.3">
      <c r="A1" s="536"/>
      <c r="B1" s="516" t="s">
        <v>160</v>
      </c>
      <c r="C1" s="517"/>
      <c r="D1" s="517"/>
      <c r="E1" s="517"/>
      <c r="F1" s="517"/>
      <c r="G1" s="517"/>
      <c r="H1" s="517"/>
      <c r="I1" s="518"/>
      <c r="J1" s="513" t="s">
        <v>161</v>
      </c>
      <c r="K1" s="514"/>
      <c r="L1" s="515"/>
    </row>
    <row r="2" spans="1:15" s="79" customFormat="1" ht="30.75" customHeight="1" thickBot="1" x14ac:dyDescent="0.3">
      <c r="A2" s="537"/>
      <c r="B2" s="519" t="s">
        <v>162</v>
      </c>
      <c r="C2" s="520"/>
      <c r="D2" s="520"/>
      <c r="E2" s="520"/>
      <c r="F2" s="520"/>
      <c r="G2" s="520"/>
      <c r="H2" s="520"/>
      <c r="I2" s="521"/>
      <c r="J2" s="513" t="s">
        <v>163</v>
      </c>
      <c r="K2" s="514"/>
      <c r="L2" s="515"/>
    </row>
    <row r="3" spans="1:15" s="79" customFormat="1" ht="24" customHeight="1" thickBot="1" x14ac:dyDescent="0.3">
      <c r="A3" s="537"/>
      <c r="B3" s="519" t="s">
        <v>0</v>
      </c>
      <c r="C3" s="520"/>
      <c r="D3" s="520"/>
      <c r="E3" s="520"/>
      <c r="F3" s="520"/>
      <c r="G3" s="520"/>
      <c r="H3" s="520"/>
      <c r="I3" s="521"/>
      <c r="J3" s="513" t="s">
        <v>164</v>
      </c>
      <c r="K3" s="514"/>
      <c r="L3" s="515"/>
    </row>
    <row r="4" spans="1:15" s="79" customFormat="1" ht="21.75" customHeight="1" thickBot="1" x14ac:dyDescent="0.3">
      <c r="A4" s="538"/>
      <c r="B4" s="522" t="s">
        <v>330</v>
      </c>
      <c r="C4" s="523"/>
      <c r="D4" s="523"/>
      <c r="E4" s="523"/>
      <c r="F4" s="523"/>
      <c r="G4" s="523"/>
      <c r="H4" s="523"/>
      <c r="I4" s="524"/>
      <c r="J4" s="513" t="s">
        <v>331</v>
      </c>
      <c r="K4" s="514"/>
      <c r="L4" s="515"/>
    </row>
    <row r="5" spans="1:15" s="79" customFormat="1" ht="21.75" customHeight="1" thickBot="1" x14ac:dyDescent="0.3">
      <c r="A5" s="80"/>
      <c r="B5" s="81"/>
      <c r="C5" s="81"/>
      <c r="D5" s="81"/>
      <c r="E5" s="81"/>
      <c r="F5" s="81"/>
      <c r="G5" s="81"/>
      <c r="H5" s="81"/>
      <c r="I5" s="81"/>
      <c r="J5" s="82"/>
      <c r="K5" s="82"/>
      <c r="L5" s="82"/>
    </row>
    <row r="6" spans="1:15" ht="40.35" customHeight="1" thickBot="1" x14ac:dyDescent="0.3">
      <c r="A6" s="51" t="s">
        <v>167</v>
      </c>
      <c r="B6" s="749" t="s">
        <v>168</v>
      </c>
      <c r="C6" s="750"/>
      <c r="D6" s="750"/>
      <c r="E6" s="750"/>
      <c r="F6" s="750"/>
      <c r="G6" s="750"/>
      <c r="H6" s="750"/>
      <c r="I6" s="751"/>
      <c r="J6" s="183" t="s">
        <v>169</v>
      </c>
      <c r="K6" s="752">
        <v>2024110010313</v>
      </c>
      <c r="L6" s="753"/>
      <c r="M6" s="728"/>
      <c r="N6" s="728"/>
      <c r="O6" s="728"/>
    </row>
    <row r="7" spans="1:15" s="79" customFormat="1" ht="21.75" customHeight="1" thickBot="1" x14ac:dyDescent="0.3">
      <c r="A7" s="80"/>
      <c r="B7" s="81"/>
      <c r="C7" s="81"/>
      <c r="D7" s="81"/>
      <c r="E7" s="81"/>
      <c r="F7" s="81"/>
      <c r="G7" s="81"/>
      <c r="H7" s="81"/>
      <c r="I7" s="81"/>
      <c r="J7" s="81"/>
      <c r="K7" s="81"/>
      <c r="L7" s="81"/>
      <c r="M7" s="82"/>
      <c r="N7" s="82"/>
      <c r="O7" s="82"/>
    </row>
    <row r="8" spans="1:15" s="79" customFormat="1" ht="21.75" customHeight="1" thickBot="1" x14ac:dyDescent="0.3">
      <c r="A8" s="754" t="s">
        <v>6</v>
      </c>
      <c r="B8" s="151" t="s">
        <v>170</v>
      </c>
      <c r="C8" s="124"/>
      <c r="D8" s="151" t="s">
        <v>171</v>
      </c>
      <c r="E8" s="124"/>
      <c r="F8" s="151" t="s">
        <v>172</v>
      </c>
      <c r="G8" s="124"/>
      <c r="H8" s="151" t="s">
        <v>173</v>
      </c>
      <c r="I8" s="125" t="s">
        <v>174</v>
      </c>
      <c r="J8" s="755" t="s">
        <v>8</v>
      </c>
      <c r="K8" s="150" t="s">
        <v>175</v>
      </c>
      <c r="L8" s="258"/>
      <c r="M8" s="728"/>
      <c r="N8" s="728"/>
      <c r="O8" s="728"/>
    </row>
    <row r="9" spans="1:15" s="79" customFormat="1" ht="21.75" customHeight="1" thickBot="1" x14ac:dyDescent="0.3">
      <c r="A9" s="754"/>
      <c r="B9" s="152" t="s">
        <v>176</v>
      </c>
      <c r="C9" s="124"/>
      <c r="D9" s="151" t="s">
        <v>177</v>
      </c>
      <c r="E9" s="124"/>
      <c r="F9" s="151" t="s">
        <v>178</v>
      </c>
      <c r="G9" s="124"/>
      <c r="H9" s="151" t="s">
        <v>179</v>
      </c>
      <c r="I9" s="125"/>
      <c r="J9" s="755"/>
      <c r="K9" s="150" t="s">
        <v>180</v>
      </c>
      <c r="L9" s="83"/>
      <c r="M9" s="728"/>
      <c r="N9" s="728"/>
      <c r="O9" s="728"/>
    </row>
    <row r="10" spans="1:15" s="79" customFormat="1" ht="21.75" customHeight="1" thickBot="1" x14ac:dyDescent="0.3">
      <c r="A10" s="754"/>
      <c r="B10" s="151" t="s">
        <v>181</v>
      </c>
      <c r="C10" s="124"/>
      <c r="D10" s="151" t="s">
        <v>182</v>
      </c>
      <c r="E10" s="124"/>
      <c r="F10" s="151" t="s">
        <v>183</v>
      </c>
      <c r="G10" s="124"/>
      <c r="H10" s="151" t="s">
        <v>184</v>
      </c>
      <c r="I10" s="125"/>
      <c r="J10" s="755"/>
      <c r="K10" s="150" t="s">
        <v>185</v>
      </c>
      <c r="L10" s="258" t="s">
        <v>174</v>
      </c>
      <c r="M10" s="728"/>
      <c r="N10" s="728"/>
      <c r="O10" s="728"/>
    </row>
    <row r="11" spans="1:15" ht="15" thickBot="1" x14ac:dyDescent="0.3"/>
    <row r="12" spans="1:15" ht="32.1" customHeight="1" thickBot="1" x14ac:dyDescent="0.3">
      <c r="A12" s="746" t="s">
        <v>332</v>
      </c>
      <c r="B12" s="747"/>
      <c r="C12" s="747"/>
      <c r="D12" s="747"/>
      <c r="E12" s="747"/>
      <c r="F12" s="747"/>
      <c r="G12" s="747"/>
      <c r="H12" s="747"/>
      <c r="I12" s="747"/>
      <c r="J12" s="747"/>
      <c r="K12" s="747"/>
      <c r="L12" s="748"/>
    </row>
    <row r="13" spans="1:15" ht="24" customHeight="1" thickBot="1" x14ac:dyDescent="0.3">
      <c r="A13" s="756" t="s">
        <v>333</v>
      </c>
      <c r="B13" s="758" t="s">
        <v>102</v>
      </c>
      <c r="C13" s="760" t="s">
        <v>13</v>
      </c>
      <c r="D13" s="729" t="s">
        <v>203</v>
      </c>
      <c r="E13" s="730"/>
      <c r="F13" s="731"/>
      <c r="G13" s="729" t="s">
        <v>207</v>
      </c>
      <c r="H13" s="730"/>
      <c r="I13" s="731"/>
      <c r="J13" s="503" t="s">
        <v>212</v>
      </c>
      <c r="K13" s="504"/>
      <c r="L13" s="505"/>
    </row>
    <row r="14" spans="1:15" ht="22.35" customHeight="1" thickBot="1" x14ac:dyDescent="0.3">
      <c r="A14" s="757"/>
      <c r="B14" s="759"/>
      <c r="C14" s="761"/>
      <c r="D14" s="111" t="s">
        <v>26</v>
      </c>
      <c r="E14" s="109" t="s">
        <v>28</v>
      </c>
      <c r="F14" s="110" t="s">
        <v>107</v>
      </c>
      <c r="G14" s="111" t="s">
        <v>26</v>
      </c>
      <c r="H14" s="109" t="s">
        <v>28</v>
      </c>
      <c r="I14" s="110" t="s">
        <v>107</v>
      </c>
      <c r="J14" s="111" t="s">
        <v>26</v>
      </c>
      <c r="K14" s="109" t="s">
        <v>28</v>
      </c>
      <c r="L14" s="110" t="s">
        <v>107</v>
      </c>
    </row>
    <row r="15" spans="1:15" ht="21" customHeight="1" x14ac:dyDescent="0.25">
      <c r="A15" s="771" t="s">
        <v>334</v>
      </c>
      <c r="B15" s="774" t="s">
        <v>187</v>
      </c>
      <c r="C15" s="722" t="s">
        <v>335</v>
      </c>
      <c r="D15" s="734">
        <f>ACTIVIDAD_1!B25+ACTIVIDAD_2!B25</f>
        <v>1253518000</v>
      </c>
      <c r="E15" s="737">
        <f>ACTIVIDAD_1!B26+ACTIVIDAD_2!B26</f>
        <v>0</v>
      </c>
      <c r="F15" s="762">
        <v>0</v>
      </c>
      <c r="G15" s="734">
        <f>ACTIVIDAD_1!C25+ACTIVIDAD_2!C25</f>
        <v>0</v>
      </c>
      <c r="H15" s="734">
        <f>ACTIVIDAD_1!C26+ACTIVIDAD_2!C26</f>
        <v>17787731</v>
      </c>
      <c r="I15" s="765">
        <v>0</v>
      </c>
      <c r="J15" s="768">
        <f>ACTIVIDAD_1!D25+ACTIVIDAD_2!D25</f>
        <v>-1320000</v>
      </c>
      <c r="K15" s="740">
        <f>ACTIVIDAD_1!D26+ACTIVIDAD_2!D26</f>
        <v>112651999</v>
      </c>
      <c r="L15" s="743">
        <v>1</v>
      </c>
    </row>
    <row r="16" spans="1:15" ht="21" customHeight="1" x14ac:dyDescent="0.25">
      <c r="A16" s="772"/>
      <c r="B16" s="775"/>
      <c r="C16" s="732"/>
      <c r="D16" s="735"/>
      <c r="E16" s="738"/>
      <c r="F16" s="763"/>
      <c r="G16" s="735"/>
      <c r="H16" s="735"/>
      <c r="I16" s="766"/>
      <c r="J16" s="769"/>
      <c r="K16" s="741"/>
      <c r="L16" s="744"/>
    </row>
    <row r="17" spans="1:14" s="26" customFormat="1" ht="71.25" x14ac:dyDescent="0.2">
      <c r="A17" s="773"/>
      <c r="B17" s="176" t="s">
        <v>244</v>
      </c>
      <c r="C17" s="733"/>
      <c r="D17" s="736"/>
      <c r="E17" s="739"/>
      <c r="F17" s="764"/>
      <c r="G17" s="736"/>
      <c r="H17" s="736"/>
      <c r="I17" s="767"/>
      <c r="J17" s="770"/>
      <c r="K17" s="742"/>
      <c r="L17" s="745"/>
      <c r="M17" s="1"/>
    </row>
    <row r="18" spans="1:14" ht="75" x14ac:dyDescent="0.25">
      <c r="A18" s="177" t="s">
        <v>336</v>
      </c>
      <c r="B18" s="176" t="s">
        <v>263</v>
      </c>
      <c r="C18" s="175" t="s">
        <v>337</v>
      </c>
      <c r="D18" s="231">
        <f>ACTIVIDAD_3!B25</f>
        <v>591874000</v>
      </c>
      <c r="E18" s="232">
        <f>+[1]ACTIVIDAD_3!B27</f>
        <v>0</v>
      </c>
      <c r="F18" s="233">
        <v>0</v>
      </c>
      <c r="G18" s="234">
        <f>ACTIVIDAD_3!C25</f>
        <v>6636135</v>
      </c>
      <c r="H18" s="234">
        <f>ACTIVIDAD_3!C26</f>
        <v>41813688</v>
      </c>
      <c r="I18" s="235">
        <v>0</v>
      </c>
      <c r="J18" s="408">
        <f>ACTIVIDAD_3!D25</f>
        <v>-880000</v>
      </c>
      <c r="K18" s="409">
        <f>ACTIVIDAD_3!D26</f>
        <v>48864185</v>
      </c>
      <c r="L18" s="410" t="s">
        <v>338</v>
      </c>
    </row>
    <row r="19" spans="1:14" ht="20.85" customHeight="1" x14ac:dyDescent="0.2">
      <c r="A19" s="26"/>
      <c r="B19" s="26"/>
      <c r="C19" s="26"/>
      <c r="D19" s="236">
        <f>SUM(D15:D18)</f>
        <v>1845392000</v>
      </c>
      <c r="E19" s="396"/>
      <c r="F19" s="26"/>
      <c r="G19" s="236">
        <f>SUM(G15:G18)</f>
        <v>6636135</v>
      </c>
      <c r="H19" s="26"/>
      <c r="I19" s="26"/>
      <c r="J19" s="26"/>
      <c r="K19" s="26"/>
      <c r="L19" s="26"/>
    </row>
    <row r="20" spans="1:14" ht="8.85" customHeight="1" x14ac:dyDescent="0.25"/>
    <row r="21" spans="1:14" ht="35.1" customHeight="1" x14ac:dyDescent="0.25">
      <c r="A21" s="746" t="s">
        <v>339</v>
      </c>
      <c r="B21" s="747"/>
      <c r="C21" s="747"/>
      <c r="D21" s="747"/>
      <c r="E21" s="747"/>
      <c r="F21" s="747"/>
      <c r="G21" s="747"/>
      <c r="H21" s="747"/>
      <c r="I21" s="747"/>
      <c r="J21" s="747"/>
      <c r="K21" s="747"/>
      <c r="L21" s="748"/>
    </row>
    <row r="22" spans="1:14" ht="27.6" customHeight="1" x14ac:dyDescent="0.25">
      <c r="A22" s="756" t="s">
        <v>333</v>
      </c>
      <c r="B22" s="758" t="s">
        <v>102</v>
      </c>
      <c r="C22" s="760" t="s">
        <v>13</v>
      </c>
      <c r="D22" s="729" t="s">
        <v>216</v>
      </c>
      <c r="E22" s="730"/>
      <c r="F22" s="731"/>
      <c r="G22" s="729" t="s">
        <v>220</v>
      </c>
      <c r="H22" s="730"/>
      <c r="I22" s="731"/>
      <c r="J22" s="729" t="s">
        <v>221</v>
      </c>
      <c r="K22" s="730"/>
      <c r="L22" s="731"/>
    </row>
    <row r="23" spans="1:14" ht="20.100000000000001" customHeight="1" thickBot="1" x14ac:dyDescent="0.3">
      <c r="A23" s="757"/>
      <c r="B23" s="759"/>
      <c r="C23" s="761"/>
      <c r="D23" s="111" t="s">
        <v>26</v>
      </c>
      <c r="E23" s="109" t="s">
        <v>28</v>
      </c>
      <c r="F23" s="110" t="s">
        <v>107</v>
      </c>
      <c r="G23" s="111" t="s">
        <v>26</v>
      </c>
      <c r="H23" s="109" t="s">
        <v>28</v>
      </c>
      <c r="I23" s="110" t="s">
        <v>107</v>
      </c>
      <c r="J23" s="111" t="s">
        <v>26</v>
      </c>
      <c r="K23" s="109" t="s">
        <v>28</v>
      </c>
      <c r="L23" s="110" t="s">
        <v>107</v>
      </c>
    </row>
    <row r="24" spans="1:14" ht="42.75" x14ac:dyDescent="0.25">
      <c r="A24" s="771" t="s">
        <v>334</v>
      </c>
      <c r="B24" s="237" t="s">
        <v>187</v>
      </c>
      <c r="C24" s="722" t="s">
        <v>335</v>
      </c>
      <c r="D24" s="724">
        <f>ACTIVIDAD_1!E25+ACTIVIDAD_2!E25</f>
        <v>-1393333</v>
      </c>
      <c r="E24" s="724">
        <f>ACTIVIDAD_1!E26+ACTIVIDAD_2!E26</f>
        <v>112865333</v>
      </c>
      <c r="F24" s="726">
        <v>0</v>
      </c>
      <c r="G24" s="781">
        <v>0</v>
      </c>
      <c r="H24" s="724">
        <v>0</v>
      </c>
      <c r="I24" s="776">
        <v>0</v>
      </c>
      <c r="J24" s="781">
        <f>ACTIVIDAD_1!G25+ACTIVIDAD_2!G25</f>
        <v>0</v>
      </c>
      <c r="K24" s="784">
        <f>ACTIVIDAD_1!G26+ACTIVIDAD_2!G26</f>
        <v>0</v>
      </c>
      <c r="L24" s="776">
        <v>0</v>
      </c>
      <c r="M24" s="181"/>
    </row>
    <row r="25" spans="1:14" ht="71.25" x14ac:dyDescent="0.25">
      <c r="A25" s="773"/>
      <c r="B25" s="176" t="s">
        <v>244</v>
      </c>
      <c r="C25" s="723"/>
      <c r="D25" s="725"/>
      <c r="E25" s="725"/>
      <c r="F25" s="727"/>
      <c r="G25" s="782"/>
      <c r="H25" s="783"/>
      <c r="I25" s="777"/>
      <c r="J25" s="782"/>
      <c r="K25" s="785"/>
      <c r="L25" s="777"/>
      <c r="N25" s="326"/>
    </row>
    <row r="26" spans="1:14" ht="75.75" thickBot="1" x14ac:dyDescent="0.3">
      <c r="A26" s="177" t="s">
        <v>336</v>
      </c>
      <c r="B26" s="176" t="s">
        <v>263</v>
      </c>
      <c r="C26" s="175" t="s">
        <v>337</v>
      </c>
      <c r="D26" s="274">
        <f>ACTIVIDAD_3!E25</f>
        <v>85448005</v>
      </c>
      <c r="E26" s="275">
        <f>ACTIVIDAD_3!E26</f>
        <v>53288365</v>
      </c>
      <c r="F26" s="235">
        <v>0</v>
      </c>
      <c r="G26" s="281">
        <v>0</v>
      </c>
      <c r="H26" s="281">
        <v>0</v>
      </c>
      <c r="I26" s="235">
        <v>0</v>
      </c>
      <c r="J26" s="113">
        <f>ACTIVIDAD_3!G25</f>
        <v>0</v>
      </c>
      <c r="K26" s="25">
        <f>ACTIVIDAD_3!G26</f>
        <v>0</v>
      </c>
      <c r="L26" s="235">
        <v>0</v>
      </c>
    </row>
    <row r="27" spans="1:14" ht="18.75" customHeight="1" x14ac:dyDescent="0.25"/>
    <row r="28" spans="1:14" ht="9.75" customHeight="1" thickBot="1" x14ac:dyDescent="0.3"/>
    <row r="29" spans="1:14" ht="81" customHeight="1" thickBot="1" x14ac:dyDescent="0.3">
      <c r="A29" s="778" t="s">
        <v>340</v>
      </c>
      <c r="B29" s="779"/>
      <c r="C29" s="779"/>
      <c r="D29" s="779"/>
      <c r="E29" s="779"/>
      <c r="F29" s="779"/>
      <c r="G29" s="779"/>
      <c r="H29" s="779"/>
      <c r="I29" s="779"/>
      <c r="J29" s="779"/>
      <c r="K29" s="779"/>
      <c r="L29" s="780"/>
    </row>
    <row r="30" spans="1:14" ht="24.6" customHeight="1" x14ac:dyDescent="0.25">
      <c r="A30" s="756" t="s">
        <v>333</v>
      </c>
      <c r="B30" s="758" t="s">
        <v>102</v>
      </c>
      <c r="C30" s="760" t="s">
        <v>13</v>
      </c>
      <c r="D30" s="729" t="s">
        <v>222</v>
      </c>
      <c r="E30" s="730"/>
      <c r="F30" s="731"/>
      <c r="G30" s="729" t="s">
        <v>223</v>
      </c>
      <c r="H30" s="730"/>
      <c r="I30" s="731"/>
      <c r="J30" s="729" t="s">
        <v>224</v>
      </c>
      <c r="K30" s="730"/>
      <c r="L30" s="731"/>
    </row>
    <row r="31" spans="1:14" ht="24" customHeight="1" thickBot="1" x14ac:dyDescent="0.3">
      <c r="A31" s="757"/>
      <c r="B31" s="759"/>
      <c r="C31" s="761"/>
      <c r="D31" s="111" t="s">
        <v>26</v>
      </c>
      <c r="E31" s="109" t="s">
        <v>28</v>
      </c>
      <c r="F31" s="110" t="s">
        <v>107</v>
      </c>
      <c r="G31" s="111" t="s">
        <v>26</v>
      </c>
      <c r="H31" s="109" t="s">
        <v>28</v>
      </c>
      <c r="I31" s="110" t="s">
        <v>107</v>
      </c>
      <c r="J31" s="111" t="s">
        <v>26</v>
      </c>
      <c r="K31" s="109" t="s">
        <v>28</v>
      </c>
      <c r="L31" s="110" t="s">
        <v>107</v>
      </c>
    </row>
    <row r="32" spans="1:14" ht="48" customHeight="1" x14ac:dyDescent="0.25">
      <c r="A32" s="771" t="s">
        <v>334</v>
      </c>
      <c r="B32" s="237" t="s">
        <v>187</v>
      </c>
      <c r="C32" s="722" t="s">
        <v>335</v>
      </c>
      <c r="D32" s="724">
        <f>[2]ACTIVIDAD_1!H25+[2]ACTIVIDAD_2!H25</f>
        <v>0</v>
      </c>
      <c r="E32" s="724">
        <v>0</v>
      </c>
      <c r="F32" s="776">
        <v>0</v>
      </c>
      <c r="G32" s="781">
        <f>ACTIVIDAD_1!I25+ACTIVIDAD_2!I25</f>
        <v>0</v>
      </c>
      <c r="H32" s="784">
        <f>ACTIVIDAD_1!I26+ACTIVIDAD_2!I26</f>
        <v>0</v>
      </c>
      <c r="I32" s="776">
        <v>0</v>
      </c>
      <c r="J32" s="786">
        <f>ACTIVIDAD_1!J25+ACTIVIDAD_2!J25</f>
        <v>0</v>
      </c>
      <c r="K32" s="788">
        <f>ACTIVIDAD_1!J26+ACTIVIDAD_2!J26</f>
        <v>0</v>
      </c>
      <c r="L32" s="776">
        <v>1</v>
      </c>
      <c r="N32" s="326"/>
    </row>
    <row r="33" spans="1:14" ht="56.1" customHeight="1" x14ac:dyDescent="0.25">
      <c r="A33" s="773"/>
      <c r="B33" s="176" t="s">
        <v>244</v>
      </c>
      <c r="C33" s="723"/>
      <c r="D33" s="725"/>
      <c r="E33" s="725"/>
      <c r="F33" s="777"/>
      <c r="G33" s="782"/>
      <c r="H33" s="785"/>
      <c r="I33" s="777"/>
      <c r="J33" s="787"/>
      <c r="K33" s="789"/>
      <c r="L33" s="777"/>
      <c r="M33" s="326"/>
      <c r="N33" s="326"/>
    </row>
    <row r="34" spans="1:14" ht="53.1" customHeight="1" thickBot="1" x14ac:dyDescent="0.3">
      <c r="A34" s="177" t="s">
        <v>336</v>
      </c>
      <c r="B34" s="176" t="s">
        <v>263</v>
      </c>
      <c r="C34" s="175" t="s">
        <v>337</v>
      </c>
      <c r="D34" s="281">
        <f>[2]ACTIVIDAD_3!H25</f>
        <v>0</v>
      </c>
      <c r="E34" s="281">
        <v>0</v>
      </c>
      <c r="F34" s="235">
        <v>0</v>
      </c>
      <c r="G34" s="112">
        <f>ACTIVIDAD_3!I25</f>
        <v>0</v>
      </c>
      <c r="H34" s="22">
        <f>ACTIVIDAD_3!I26</f>
        <v>0</v>
      </c>
      <c r="I34" s="235">
        <v>0</v>
      </c>
      <c r="J34" s="231">
        <v>0</v>
      </c>
      <c r="K34" s="189">
        <v>0</v>
      </c>
      <c r="L34" s="235">
        <v>0</v>
      </c>
      <c r="N34" s="326"/>
    </row>
    <row r="35" spans="1:14" ht="10.35" customHeight="1" x14ac:dyDescent="0.25"/>
    <row r="36" spans="1:14" ht="21.75" customHeight="1" x14ac:dyDescent="0.25"/>
    <row r="37" spans="1:14" ht="30" customHeight="1" thickBot="1" x14ac:dyDescent="0.3">
      <c r="A37" s="778" t="s">
        <v>341</v>
      </c>
      <c r="B37" s="779"/>
      <c r="C37" s="779"/>
      <c r="D37" s="779"/>
      <c r="E37" s="779"/>
      <c r="F37" s="779"/>
      <c r="G37" s="779"/>
      <c r="H37" s="779"/>
      <c r="I37" s="779"/>
      <c r="J37" s="779"/>
      <c r="K37" s="779"/>
      <c r="L37" s="780"/>
    </row>
    <row r="38" spans="1:14" ht="28.35" customHeight="1" x14ac:dyDescent="0.25">
      <c r="A38" s="756" t="s">
        <v>333</v>
      </c>
      <c r="B38" s="758" t="s">
        <v>102</v>
      </c>
      <c r="C38" s="760" t="s">
        <v>13</v>
      </c>
      <c r="D38" s="729" t="s">
        <v>225</v>
      </c>
      <c r="E38" s="730"/>
      <c r="F38" s="731"/>
      <c r="G38" s="729" t="s">
        <v>342</v>
      </c>
      <c r="H38" s="730"/>
      <c r="I38" s="731"/>
      <c r="J38" s="729" t="s">
        <v>227</v>
      </c>
      <c r="K38" s="730"/>
      <c r="L38" s="731"/>
    </row>
    <row r="39" spans="1:14" ht="18.600000000000001" customHeight="1" thickBot="1" x14ac:dyDescent="0.3">
      <c r="A39" s="757"/>
      <c r="B39" s="759"/>
      <c r="C39" s="761"/>
      <c r="D39" s="111" t="s">
        <v>26</v>
      </c>
      <c r="E39" s="109" t="s">
        <v>28</v>
      </c>
      <c r="F39" s="110" t="s">
        <v>107</v>
      </c>
      <c r="G39" s="111" t="s">
        <v>26</v>
      </c>
      <c r="H39" s="109" t="s">
        <v>28</v>
      </c>
      <c r="I39" s="110" t="s">
        <v>107</v>
      </c>
      <c r="J39" s="111" t="s">
        <v>26</v>
      </c>
      <c r="K39" s="109" t="s">
        <v>28</v>
      </c>
      <c r="L39" s="110" t="s">
        <v>107</v>
      </c>
    </row>
    <row r="40" spans="1:14" ht="49.35" customHeight="1" x14ac:dyDescent="0.25">
      <c r="A40" s="771" t="s">
        <v>334</v>
      </c>
      <c r="B40" s="237" t="s">
        <v>187</v>
      </c>
      <c r="C40" s="722" t="s">
        <v>335</v>
      </c>
      <c r="D40" s="724">
        <f>ACTIVIDAD_1!K25+ACTIVIDAD_2!K25</f>
        <v>0</v>
      </c>
      <c r="E40" s="791">
        <f>ACTIVIDAD_1!K26+ACTIVIDAD_2!K26</f>
        <v>0</v>
      </c>
      <c r="F40" s="776">
        <v>0</v>
      </c>
      <c r="G40" s="724">
        <v>0</v>
      </c>
      <c r="H40" s="724">
        <v>0</v>
      </c>
      <c r="I40" s="776">
        <v>0</v>
      </c>
      <c r="J40" s="781"/>
      <c r="K40" s="784"/>
      <c r="L40" s="776"/>
    </row>
    <row r="41" spans="1:14" ht="72" thickBot="1" x14ac:dyDescent="0.3">
      <c r="A41" s="773"/>
      <c r="B41" s="176" t="s">
        <v>244</v>
      </c>
      <c r="C41" s="723"/>
      <c r="D41" s="790"/>
      <c r="E41" s="792"/>
      <c r="F41" s="777"/>
      <c r="G41" s="790"/>
      <c r="H41" s="790"/>
      <c r="I41" s="777"/>
      <c r="J41" s="782"/>
      <c r="K41" s="785"/>
      <c r="L41" s="777"/>
    </row>
    <row r="42" spans="1:14" ht="53.1" customHeight="1" thickBot="1" x14ac:dyDescent="0.3">
      <c r="A42" s="177" t="s">
        <v>336</v>
      </c>
      <c r="B42" s="176" t="s">
        <v>263</v>
      </c>
      <c r="C42" s="175" t="s">
        <v>337</v>
      </c>
      <c r="D42" s="335">
        <f>ACTIVIDAD_3!K25</f>
        <v>0</v>
      </c>
      <c r="E42" s="336">
        <f>ACTIVIDAD_3!K26</f>
        <v>0</v>
      </c>
      <c r="F42" s="235">
        <v>0</v>
      </c>
      <c r="G42" s="335">
        <v>0</v>
      </c>
      <c r="H42" s="335">
        <v>0</v>
      </c>
      <c r="I42" s="235">
        <v>0</v>
      </c>
      <c r="J42" s="112"/>
      <c r="K42" s="22"/>
      <c r="L42" s="23"/>
    </row>
  </sheetData>
  <mergeCells count="90">
    <mergeCell ref="E40:E41"/>
    <mergeCell ref="F40:F41"/>
    <mergeCell ref="L40:L41"/>
    <mergeCell ref="G40:G41"/>
    <mergeCell ref="H40:H41"/>
    <mergeCell ref="I40:I41"/>
    <mergeCell ref="J40:J41"/>
    <mergeCell ref="K40:K41"/>
    <mergeCell ref="C32:C33"/>
    <mergeCell ref="D32:D33"/>
    <mergeCell ref="A40:A41"/>
    <mergeCell ref="C40:C41"/>
    <mergeCell ref="D40:D41"/>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J22:L22"/>
    <mergeCell ref="F15:F17"/>
    <mergeCell ref="G15:G17"/>
    <mergeCell ref="H15:H17"/>
    <mergeCell ref="I15:I17"/>
    <mergeCell ref="J15:J17"/>
    <mergeCell ref="A22:A23"/>
    <mergeCell ref="B22:B23"/>
    <mergeCell ref="C22:C23"/>
    <mergeCell ref="D22:F22"/>
    <mergeCell ref="G22:I22"/>
    <mergeCell ref="A8:A10"/>
    <mergeCell ref="A12:L12"/>
    <mergeCell ref="J8:J10"/>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80"/>
  <sheetViews>
    <sheetView topLeftCell="D1" zoomScale="90" zoomScaleNormal="90" zoomScaleSheetLayoutView="90" workbookViewId="0">
      <selection activeCell="K14" sqref="K14:L16"/>
    </sheetView>
  </sheetViews>
  <sheetFormatPr baseColWidth="10" defaultColWidth="10.42578125" defaultRowHeight="14.25" x14ac:dyDescent="0.25"/>
  <cols>
    <col min="1" max="1" width="25.42578125" style="77" customWidth="1"/>
    <col min="2" max="2" width="29.7109375" style="77" customWidth="1"/>
    <col min="3" max="3" width="20.7109375" style="77" customWidth="1"/>
    <col min="4" max="4" width="21.7109375" style="77" customWidth="1"/>
    <col min="5" max="5" width="20.7109375" style="77" bestFit="1" customWidth="1"/>
    <col min="6" max="6" width="21.7109375" style="77" customWidth="1"/>
    <col min="7" max="7" width="20.7109375" style="77" bestFit="1" customWidth="1"/>
    <col min="8" max="8" width="21.42578125" style="77" customWidth="1"/>
    <col min="9" max="9" width="20.7109375" style="77" bestFit="1" customWidth="1"/>
    <col min="10" max="10" width="22.28515625" style="77" customWidth="1"/>
    <col min="11" max="11" width="20.7109375" style="77" bestFit="1" customWidth="1"/>
    <col min="12" max="12" width="23" style="77" customWidth="1"/>
    <col min="13" max="13" width="20.7109375" style="77" bestFit="1" customWidth="1"/>
    <col min="14" max="14" width="22.28515625" style="77" customWidth="1"/>
    <col min="15" max="15" width="17.28515625" style="77" customWidth="1"/>
    <col min="16" max="16" width="20.28515625" style="77" customWidth="1"/>
    <col min="17" max="22" width="17.28515625" style="77" customWidth="1"/>
    <col min="23" max="23" width="24" style="77" customWidth="1"/>
    <col min="24" max="24" width="17.28515625" style="77" customWidth="1"/>
    <col min="25" max="25" width="24.140625" style="77" customWidth="1"/>
    <col min="26" max="26" width="22" style="77" customWidth="1"/>
    <col min="27" max="27" width="17.28515625" style="77" customWidth="1"/>
    <col min="28" max="28" width="23.42578125" style="77" customWidth="1"/>
    <col min="29" max="32" width="17.7109375" style="77" customWidth="1"/>
    <col min="33" max="36" width="20.42578125" style="77" bestFit="1" customWidth="1"/>
    <col min="37" max="16384" width="10.42578125" style="77"/>
  </cols>
  <sheetData>
    <row r="1" spans="1:62" s="1" customFormat="1" ht="20.25" customHeight="1" x14ac:dyDescent="0.25">
      <c r="A1" s="707"/>
      <c r="B1" s="817" t="s">
        <v>343</v>
      </c>
      <c r="C1" s="818"/>
      <c r="D1" s="818"/>
      <c r="E1" s="818"/>
      <c r="F1" s="818"/>
      <c r="G1" s="818"/>
      <c r="H1" s="818"/>
      <c r="I1" s="818"/>
      <c r="J1" s="818"/>
      <c r="K1" s="818"/>
      <c r="L1" s="818"/>
      <c r="M1" s="818"/>
      <c r="N1" s="818"/>
      <c r="O1" s="818"/>
      <c r="P1" s="818"/>
      <c r="Q1" s="818"/>
      <c r="R1" s="818"/>
      <c r="S1" s="818"/>
      <c r="T1" s="818"/>
      <c r="U1" s="818"/>
      <c r="V1" s="818"/>
      <c r="W1" s="818"/>
      <c r="X1" s="818"/>
      <c r="Y1" s="818"/>
      <c r="Z1" s="818"/>
      <c r="AA1" s="818"/>
      <c r="AB1" s="818"/>
      <c r="AC1" s="818"/>
      <c r="AD1" s="818"/>
      <c r="AE1" s="818"/>
      <c r="AF1" s="819"/>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row>
    <row r="2" spans="1:62" s="1" customFormat="1" ht="18.75" customHeight="1" x14ac:dyDescent="0.25">
      <c r="A2" s="708"/>
      <c r="B2" s="820"/>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2"/>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1:62" s="1" customFormat="1" ht="14.25" customHeight="1" x14ac:dyDescent="0.25">
      <c r="A3" s="708"/>
      <c r="B3" s="820"/>
      <c r="C3" s="821"/>
      <c r="D3" s="821"/>
      <c r="E3" s="821"/>
      <c r="F3" s="821"/>
      <c r="G3" s="821"/>
      <c r="H3" s="821"/>
      <c r="I3" s="821"/>
      <c r="J3" s="821"/>
      <c r="K3" s="821"/>
      <c r="L3" s="821"/>
      <c r="M3" s="821"/>
      <c r="N3" s="821"/>
      <c r="O3" s="821"/>
      <c r="P3" s="821"/>
      <c r="Q3" s="821"/>
      <c r="R3" s="821"/>
      <c r="S3" s="821"/>
      <c r="T3" s="821"/>
      <c r="U3" s="821"/>
      <c r="V3" s="821"/>
      <c r="W3" s="821"/>
      <c r="X3" s="821"/>
      <c r="Y3" s="821"/>
      <c r="Z3" s="821"/>
      <c r="AA3" s="821"/>
      <c r="AB3" s="821"/>
      <c r="AC3" s="821"/>
      <c r="AD3" s="821"/>
      <c r="AE3" s="821"/>
      <c r="AF3" s="822"/>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1:62" s="1" customFormat="1" ht="33" customHeight="1" thickBot="1" x14ac:dyDescent="0.3">
      <c r="A4" s="709"/>
      <c r="B4" s="823"/>
      <c r="C4" s="824"/>
      <c r="D4" s="824"/>
      <c r="E4" s="824"/>
      <c r="F4" s="824"/>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5"/>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1:62" s="1" customFormat="1" ht="15" x14ac:dyDescent="0.25">
      <c r="B5" s="94"/>
      <c r="C5" s="94"/>
      <c r="D5" s="94"/>
      <c r="E5" s="94"/>
      <c r="F5" s="94"/>
      <c r="G5" s="94"/>
      <c r="H5" s="94"/>
      <c r="I5" s="94"/>
      <c r="J5" s="94"/>
      <c r="K5" s="93"/>
      <c r="L5" s="93"/>
      <c r="M5" s="93"/>
      <c r="N5" s="93"/>
      <c r="O5" s="93"/>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1:62" s="1" customFormat="1" ht="9" customHeight="1" x14ac:dyDescent="0.25">
      <c r="A6" s="5"/>
      <c r="B6" s="94"/>
      <c r="C6" s="94"/>
      <c r="D6" s="94"/>
      <c r="E6" s="94"/>
      <c r="F6" s="94"/>
      <c r="G6" s="94"/>
      <c r="H6" s="94"/>
      <c r="I6" s="94"/>
      <c r="J6" s="94"/>
      <c r="K6" s="94"/>
      <c r="L6" s="94"/>
      <c r="M6" s="94"/>
      <c r="N6" s="94"/>
      <c r="O6" s="94"/>
      <c r="P6" s="2"/>
      <c r="Q6" s="2"/>
      <c r="R6" s="3"/>
      <c r="S6" s="3"/>
      <c r="T6" s="2"/>
      <c r="U6" s="2"/>
      <c r="V6" s="2"/>
      <c r="W6" s="77"/>
      <c r="X6" s="4"/>
      <c r="Y6" s="4"/>
      <c r="Z6" s="4"/>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1:62" s="1" customFormat="1" ht="15" customHeight="1" thickBot="1" x14ac:dyDescent="0.3">
      <c r="A7" s="6"/>
      <c r="B7" s="94"/>
      <c r="C7" s="94"/>
      <c r="D7" s="94"/>
      <c r="E7" s="94"/>
      <c r="F7" s="94"/>
      <c r="G7" s="94"/>
      <c r="H7" s="94"/>
      <c r="I7" s="94"/>
      <c r="J7" s="94"/>
      <c r="K7" s="94"/>
      <c r="L7" s="94"/>
      <c r="M7" s="94"/>
      <c r="N7" s="94"/>
      <c r="O7" s="94"/>
      <c r="P7" s="2"/>
      <c r="Q7" s="2"/>
      <c r="R7" s="3"/>
      <c r="S7" s="3"/>
      <c r="T7" s="2"/>
      <c r="U7" s="2"/>
      <c r="V7" s="2"/>
      <c r="W7" s="77"/>
      <c r="X7" s="4"/>
      <c r="Y7" s="4"/>
      <c r="Z7" s="122"/>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1:62" s="1" customFormat="1" ht="15" customHeight="1" thickBot="1" x14ac:dyDescent="0.3">
      <c r="A8" s="700" t="s">
        <v>4</v>
      </c>
      <c r="B8" s="793" t="s">
        <v>168</v>
      </c>
      <c r="C8" s="794"/>
      <c r="D8" s="794"/>
      <c r="E8" s="794"/>
      <c r="F8" s="794"/>
      <c r="G8" s="794"/>
      <c r="H8" s="794"/>
      <c r="I8" s="794"/>
      <c r="J8" s="794"/>
      <c r="K8" s="794"/>
      <c r="L8" s="794"/>
      <c r="M8" s="794"/>
      <c r="N8" s="794"/>
      <c r="O8" s="794"/>
      <c r="P8" s="794"/>
      <c r="Q8" s="794"/>
      <c r="R8" s="794"/>
      <c r="S8" s="794"/>
      <c r="T8" s="794"/>
      <c r="U8" s="794"/>
      <c r="V8" s="794"/>
      <c r="W8" s="794"/>
      <c r="X8" s="794"/>
      <c r="Y8" s="794"/>
      <c r="Z8" s="794"/>
      <c r="AA8" s="799" t="s">
        <v>169</v>
      </c>
      <c r="AB8" s="807">
        <v>2024110010313</v>
      </c>
      <c r="AC8" s="826" t="s">
        <v>283</v>
      </c>
      <c r="AD8" s="827"/>
      <c r="AE8" s="513" t="s">
        <v>161</v>
      </c>
      <c r="AF8" s="515"/>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1:62" s="1" customFormat="1" ht="15" customHeight="1" thickBot="1" x14ac:dyDescent="0.3">
      <c r="A9" s="701"/>
      <c r="B9" s="795"/>
      <c r="C9" s="796"/>
      <c r="D9" s="796"/>
      <c r="E9" s="796"/>
      <c r="F9" s="796"/>
      <c r="G9" s="796"/>
      <c r="H9" s="796"/>
      <c r="I9" s="796"/>
      <c r="J9" s="796"/>
      <c r="K9" s="796"/>
      <c r="L9" s="796"/>
      <c r="M9" s="796"/>
      <c r="N9" s="796"/>
      <c r="O9" s="796"/>
      <c r="P9" s="796"/>
      <c r="Q9" s="796"/>
      <c r="R9" s="796"/>
      <c r="S9" s="796"/>
      <c r="T9" s="796"/>
      <c r="U9" s="796"/>
      <c r="V9" s="796"/>
      <c r="W9" s="796"/>
      <c r="X9" s="796"/>
      <c r="Y9" s="796"/>
      <c r="Z9" s="796"/>
      <c r="AA9" s="800"/>
      <c r="AB9" s="808"/>
      <c r="AC9" s="826" t="s">
        <v>284</v>
      </c>
      <c r="AD9" s="827"/>
      <c r="AE9" s="513" t="s">
        <v>163</v>
      </c>
      <c r="AF9" s="515"/>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1:62" s="1" customFormat="1" ht="15" customHeight="1" thickBot="1" x14ac:dyDescent="0.3">
      <c r="A10" s="701"/>
      <c r="B10" s="795"/>
      <c r="C10" s="796"/>
      <c r="D10" s="796"/>
      <c r="E10" s="796"/>
      <c r="F10" s="796"/>
      <c r="G10" s="796"/>
      <c r="H10" s="796"/>
      <c r="I10" s="796"/>
      <c r="J10" s="796"/>
      <c r="K10" s="796"/>
      <c r="L10" s="796"/>
      <c r="M10" s="796"/>
      <c r="N10" s="796"/>
      <c r="O10" s="796"/>
      <c r="P10" s="796"/>
      <c r="Q10" s="796"/>
      <c r="R10" s="796"/>
      <c r="S10" s="796"/>
      <c r="T10" s="796"/>
      <c r="U10" s="796"/>
      <c r="V10" s="796"/>
      <c r="W10" s="796"/>
      <c r="X10" s="796"/>
      <c r="Y10" s="796"/>
      <c r="Z10" s="796"/>
      <c r="AA10" s="800"/>
      <c r="AB10" s="808"/>
      <c r="AC10" s="826" t="s">
        <v>285</v>
      </c>
      <c r="AD10" s="827"/>
      <c r="AE10" s="513" t="s">
        <v>164</v>
      </c>
      <c r="AF10" s="515"/>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1:62" s="1" customFormat="1" ht="15" customHeight="1" thickBot="1" x14ac:dyDescent="0.3">
      <c r="A11" s="702"/>
      <c r="B11" s="797"/>
      <c r="C11" s="798"/>
      <c r="D11" s="798"/>
      <c r="E11" s="798"/>
      <c r="F11" s="798"/>
      <c r="G11" s="798"/>
      <c r="H11" s="798"/>
      <c r="I11" s="798"/>
      <c r="J11" s="798"/>
      <c r="K11" s="798"/>
      <c r="L11" s="798"/>
      <c r="M11" s="798"/>
      <c r="N11" s="798"/>
      <c r="O11" s="798"/>
      <c r="P11" s="798"/>
      <c r="Q11" s="798"/>
      <c r="R11" s="798"/>
      <c r="S11" s="798"/>
      <c r="T11" s="798"/>
      <c r="U11" s="798"/>
      <c r="V11" s="798"/>
      <c r="W11" s="798"/>
      <c r="X11" s="798"/>
      <c r="Y11" s="798"/>
      <c r="Z11" s="798"/>
      <c r="AA11" s="801"/>
      <c r="AB11" s="809"/>
      <c r="AC11" s="826" t="s">
        <v>287</v>
      </c>
      <c r="AD11" s="827"/>
      <c r="AE11" s="513" t="s">
        <v>344</v>
      </c>
      <c r="AF11" s="515"/>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1:62" s="1" customFormat="1" ht="9" customHeight="1" x14ac:dyDescent="0.25">
      <c r="A12" s="14"/>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1:62" s="26" customFormat="1" ht="16.5" customHeight="1" thickBot="1" x14ac:dyDescent="0.25">
      <c r="C13" s="96"/>
      <c r="D13" s="96"/>
      <c r="E13" s="96"/>
      <c r="F13" s="96"/>
      <c r="G13" s="96"/>
      <c r="H13" s="96"/>
      <c r="I13" s="96"/>
      <c r="J13" s="96"/>
      <c r="K13" s="95"/>
      <c r="L13" s="95"/>
      <c r="M13" s="95"/>
      <c r="N13" s="95"/>
      <c r="O13" s="9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row>
    <row r="14" spans="1:62" s="79" customFormat="1" ht="21.75" customHeight="1" thickBot="1" x14ac:dyDescent="0.3">
      <c r="A14" s="540" t="s">
        <v>6</v>
      </c>
      <c r="B14" s="151" t="s">
        <v>170</v>
      </c>
      <c r="C14" s="124"/>
      <c r="D14" s="151" t="s">
        <v>171</v>
      </c>
      <c r="E14" s="124"/>
      <c r="F14" s="151" t="s">
        <v>172</v>
      </c>
      <c r="G14" s="124"/>
      <c r="H14" s="151" t="s">
        <v>173</v>
      </c>
      <c r="I14" s="125" t="s">
        <v>174</v>
      </c>
      <c r="J14" s="97"/>
      <c r="K14" s="539" t="s">
        <v>8</v>
      </c>
      <c r="L14" s="539"/>
      <c r="M14" s="828" t="s">
        <v>175</v>
      </c>
      <c r="N14" s="828"/>
      <c r="O14" s="828"/>
      <c r="P14" s="258"/>
      <c r="Q14" s="160"/>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row>
    <row r="15" spans="1:62" s="79" customFormat="1" ht="21.75" customHeight="1" thickBot="1" x14ac:dyDescent="0.3">
      <c r="A15" s="540"/>
      <c r="B15" s="152" t="s">
        <v>176</v>
      </c>
      <c r="C15" s="124"/>
      <c r="D15" s="151" t="s">
        <v>177</v>
      </c>
      <c r="E15" s="124"/>
      <c r="F15" s="151" t="s">
        <v>178</v>
      </c>
      <c r="G15" s="298"/>
      <c r="H15" s="151" t="s">
        <v>179</v>
      </c>
      <c r="I15" s="125"/>
      <c r="J15" s="97"/>
      <c r="K15" s="539"/>
      <c r="L15" s="539"/>
      <c r="M15" s="828" t="s">
        <v>180</v>
      </c>
      <c r="N15" s="828"/>
      <c r="O15" s="828"/>
      <c r="P15" s="126"/>
      <c r="Q15" s="160"/>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row>
    <row r="16" spans="1:62" s="79" customFormat="1" ht="21.75" customHeight="1" thickBot="1" x14ac:dyDescent="0.3">
      <c r="A16" s="540"/>
      <c r="B16" s="151" t="s">
        <v>181</v>
      </c>
      <c r="C16" s="124"/>
      <c r="D16" s="151" t="s">
        <v>182</v>
      </c>
      <c r="E16" s="124"/>
      <c r="F16" s="151" t="s">
        <v>183</v>
      </c>
      <c r="G16" s="298"/>
      <c r="H16" s="151" t="s">
        <v>184</v>
      </c>
      <c r="I16" s="125"/>
      <c r="K16" s="539"/>
      <c r="L16" s="539"/>
      <c r="M16" s="828" t="s">
        <v>185</v>
      </c>
      <c r="N16" s="828"/>
      <c r="O16" s="828"/>
      <c r="P16" s="257" t="s">
        <v>174</v>
      </c>
      <c r="Q16" s="160"/>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row>
    <row r="17" spans="1:62" s="79" customFormat="1" ht="21.75" customHeight="1" thickBot="1" x14ac:dyDescent="0.3">
      <c r="A17" s="1"/>
      <c r="B17" s="1"/>
      <c r="C17" s="1"/>
      <c r="D17" s="1"/>
      <c r="E17" s="1"/>
      <c r="F17" s="1"/>
      <c r="G17" s="97"/>
      <c r="H17" s="97"/>
      <c r="I17" s="97"/>
      <c r="J17" s="97"/>
      <c r="K17" s="98"/>
      <c r="L17" s="98"/>
      <c r="M17" s="96"/>
      <c r="N17" s="96"/>
      <c r="O17" s="96"/>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row>
    <row r="18" spans="1:62" s="1" customFormat="1" ht="48" customHeight="1" thickBot="1" x14ac:dyDescent="0.3">
      <c r="A18" s="563" t="s">
        <v>345</v>
      </c>
      <c r="B18" s="564"/>
      <c r="C18" s="564"/>
      <c r="D18" s="564"/>
      <c r="E18" s="564"/>
      <c r="F18" s="564"/>
      <c r="G18" s="564"/>
      <c r="H18" s="564"/>
      <c r="I18" s="564"/>
      <c r="J18" s="564"/>
      <c r="K18" s="564"/>
      <c r="L18" s="564"/>
      <c r="M18" s="564"/>
      <c r="N18" s="564"/>
      <c r="O18" s="564"/>
      <c r="P18" s="564"/>
      <c r="Q18" s="564"/>
      <c r="R18" s="564"/>
      <c r="S18" s="564"/>
      <c r="T18" s="564"/>
      <c r="U18" s="564"/>
      <c r="V18" s="564"/>
      <c r="W18" s="564"/>
      <c r="X18" s="564"/>
      <c r="Y18" s="564"/>
      <c r="Z18" s="564"/>
      <c r="AA18" s="564"/>
      <c r="AB18" s="564"/>
      <c r="AC18" s="564"/>
      <c r="AD18" s="564"/>
      <c r="AE18" s="564"/>
      <c r="AF18" s="565"/>
      <c r="AG18" s="115"/>
      <c r="AH18" s="115"/>
      <c r="AI18" s="115"/>
      <c r="AJ18" s="115"/>
      <c r="AK18" s="115"/>
      <c r="AL18" s="115"/>
      <c r="AM18" s="115"/>
      <c r="AN18" s="77"/>
      <c r="AO18" s="77"/>
      <c r="AP18" s="77"/>
      <c r="AQ18" s="77"/>
      <c r="AR18" s="77"/>
      <c r="AS18" s="77"/>
      <c r="AT18" s="77"/>
      <c r="AU18" s="77"/>
      <c r="AV18" s="77"/>
      <c r="AW18" s="77"/>
      <c r="AX18" s="77"/>
      <c r="AY18" s="77"/>
      <c r="AZ18" s="77"/>
      <c r="BA18" s="77"/>
      <c r="BB18" s="77"/>
      <c r="BC18" s="77"/>
      <c r="BD18" s="77"/>
      <c r="BE18" s="77"/>
      <c r="BF18" s="77"/>
      <c r="BG18" s="77"/>
      <c r="BH18" s="77"/>
      <c r="BI18" s="77"/>
      <c r="BJ18" s="77"/>
    </row>
    <row r="19" spans="1:62" s="1" customFormat="1" ht="50.25" customHeight="1" thickBot="1" x14ac:dyDescent="0.3">
      <c r="A19" s="561" t="s">
        <v>346</v>
      </c>
      <c r="B19" s="562"/>
      <c r="C19" s="811" t="s">
        <v>292</v>
      </c>
      <c r="D19" s="811"/>
      <c r="E19" s="811"/>
      <c r="F19" s="811"/>
      <c r="G19" s="811"/>
      <c r="H19" s="811"/>
      <c r="I19" s="811"/>
      <c r="J19" s="811"/>
      <c r="K19" s="811"/>
      <c r="L19" s="811"/>
      <c r="M19" s="811"/>
      <c r="N19" s="811"/>
      <c r="O19" s="811"/>
      <c r="P19" s="811"/>
      <c r="Q19" s="811"/>
      <c r="R19" s="811"/>
      <c r="S19" s="811"/>
      <c r="T19" s="811"/>
      <c r="U19" s="811"/>
      <c r="V19" s="811"/>
      <c r="W19" s="811"/>
      <c r="X19" s="811"/>
      <c r="Y19" s="811"/>
      <c r="Z19" s="811"/>
      <c r="AA19" s="811"/>
      <c r="AB19" s="811"/>
      <c r="AC19" s="811"/>
      <c r="AD19" s="811"/>
      <c r="AE19" s="811"/>
      <c r="AF19" s="812"/>
      <c r="AG19" s="115"/>
      <c r="AH19" s="115"/>
      <c r="AI19" s="115"/>
      <c r="AJ19" s="115"/>
      <c r="AK19" s="115"/>
      <c r="AL19" s="115"/>
      <c r="AM19" s="115"/>
      <c r="AN19" s="77"/>
      <c r="AO19" s="77"/>
      <c r="AP19" s="77"/>
      <c r="AQ19" s="77"/>
      <c r="AR19" s="77"/>
      <c r="AS19" s="77"/>
      <c r="AT19" s="77"/>
      <c r="AU19" s="77"/>
      <c r="AV19" s="77"/>
      <c r="AW19" s="77"/>
      <c r="AX19" s="77"/>
      <c r="AY19" s="77"/>
      <c r="AZ19" s="77"/>
      <c r="BA19" s="77"/>
      <c r="BB19" s="77"/>
      <c r="BC19" s="77"/>
      <c r="BD19" s="77"/>
      <c r="BE19" s="77"/>
      <c r="BF19" s="77"/>
      <c r="BG19" s="77"/>
      <c r="BH19" s="77"/>
      <c r="BI19" s="77"/>
      <c r="BJ19" s="77"/>
    </row>
    <row r="20" spans="1:62" s="29" customFormat="1" ht="21.75" customHeight="1" thickBot="1" x14ac:dyDescent="0.3">
      <c r="A20" s="582" t="s">
        <v>347</v>
      </c>
      <c r="B20" s="813" t="s">
        <v>348</v>
      </c>
      <c r="C20" s="695" t="s">
        <v>85</v>
      </c>
      <c r="D20" s="810"/>
      <c r="E20" s="810"/>
      <c r="F20" s="810"/>
      <c r="G20" s="810"/>
      <c r="H20" s="810"/>
      <c r="I20" s="810"/>
      <c r="J20" s="810"/>
      <c r="K20" s="810"/>
      <c r="L20" s="810"/>
      <c r="M20" s="810"/>
      <c r="N20" s="696"/>
      <c r="O20" s="804" t="s">
        <v>87</v>
      </c>
      <c r="P20" s="805"/>
      <c r="Q20" s="805"/>
      <c r="R20" s="805"/>
      <c r="S20" s="805"/>
      <c r="T20" s="805"/>
      <c r="U20" s="805"/>
      <c r="V20" s="805"/>
      <c r="W20" s="805"/>
      <c r="X20" s="805"/>
      <c r="Y20" s="805"/>
      <c r="Z20" s="805"/>
      <c r="AA20" s="805"/>
      <c r="AB20" s="805"/>
      <c r="AC20" s="805"/>
      <c r="AD20" s="805"/>
      <c r="AE20" s="805"/>
      <c r="AF20" s="806"/>
      <c r="AG20" s="115"/>
      <c r="AH20" s="115"/>
      <c r="AI20" s="115"/>
      <c r="AJ20" s="115"/>
      <c r="AK20" s="115"/>
      <c r="AL20" s="115"/>
      <c r="AM20" s="115"/>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row>
    <row r="21" spans="1:62" s="29" customFormat="1" ht="21.75" customHeight="1" x14ac:dyDescent="0.25">
      <c r="A21" s="829"/>
      <c r="B21" s="813"/>
      <c r="C21" s="802" t="s">
        <v>203</v>
      </c>
      <c r="D21" s="803"/>
      <c r="E21" s="802" t="s">
        <v>207</v>
      </c>
      <c r="F21" s="803"/>
      <c r="G21" s="802" t="s">
        <v>212</v>
      </c>
      <c r="H21" s="803"/>
      <c r="I21" s="802" t="s">
        <v>216</v>
      </c>
      <c r="J21" s="803"/>
      <c r="K21" s="802" t="s">
        <v>220</v>
      </c>
      <c r="L21" s="803"/>
      <c r="M21" s="802" t="s">
        <v>221</v>
      </c>
      <c r="N21" s="803"/>
      <c r="O21" s="804" t="s">
        <v>203</v>
      </c>
      <c r="P21" s="805"/>
      <c r="Q21" s="806"/>
      <c r="R21" s="814" t="s">
        <v>207</v>
      </c>
      <c r="S21" s="815"/>
      <c r="T21" s="816"/>
      <c r="U21" s="814" t="s">
        <v>212</v>
      </c>
      <c r="V21" s="815"/>
      <c r="W21" s="816"/>
      <c r="X21" s="814" t="s">
        <v>216</v>
      </c>
      <c r="Y21" s="815"/>
      <c r="Z21" s="816"/>
      <c r="AA21" s="814" t="s">
        <v>220</v>
      </c>
      <c r="AB21" s="815"/>
      <c r="AC21" s="816"/>
      <c r="AD21" s="814" t="s">
        <v>221</v>
      </c>
      <c r="AE21" s="815"/>
      <c r="AF21" s="816"/>
      <c r="AG21" s="115"/>
      <c r="AH21" s="115"/>
      <c r="AI21" s="115"/>
      <c r="AJ21" s="115"/>
      <c r="AK21" s="115"/>
      <c r="AL21" s="115"/>
      <c r="AM21" s="115"/>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row>
    <row r="22" spans="1:62" s="29" customFormat="1" ht="28.5" customHeight="1" x14ac:dyDescent="0.25">
      <c r="A22" s="829"/>
      <c r="B22" s="813"/>
      <c r="C22" s="372" t="s">
        <v>349</v>
      </c>
      <c r="D22" s="372" t="s">
        <v>350</v>
      </c>
      <c r="E22" s="120" t="s">
        <v>349</v>
      </c>
      <c r="F22" s="120" t="s">
        <v>350</v>
      </c>
      <c r="G22" s="120" t="s">
        <v>349</v>
      </c>
      <c r="H22" s="120" t="s">
        <v>350</v>
      </c>
      <c r="I22" s="120" t="s">
        <v>349</v>
      </c>
      <c r="J22" s="120" t="s">
        <v>350</v>
      </c>
      <c r="K22" s="120" t="s">
        <v>349</v>
      </c>
      <c r="L22" s="120" t="s">
        <v>350</v>
      </c>
      <c r="M22" s="120" t="s">
        <v>349</v>
      </c>
      <c r="N22" s="120" t="s">
        <v>350</v>
      </c>
      <c r="O22" s="121" t="s">
        <v>349</v>
      </c>
      <c r="P22" s="121" t="s">
        <v>351</v>
      </c>
      <c r="Q22" s="121" t="s">
        <v>28</v>
      </c>
      <c r="R22" s="121" t="s">
        <v>349</v>
      </c>
      <c r="S22" s="121" t="s">
        <v>351</v>
      </c>
      <c r="T22" s="121" t="s">
        <v>28</v>
      </c>
      <c r="U22" s="121" t="s">
        <v>349</v>
      </c>
      <c r="V22" s="121" t="s">
        <v>351</v>
      </c>
      <c r="W22" s="121" t="s">
        <v>28</v>
      </c>
      <c r="X22" s="121" t="s">
        <v>349</v>
      </c>
      <c r="Y22" s="121" t="s">
        <v>351</v>
      </c>
      <c r="Z22" s="121" t="s">
        <v>28</v>
      </c>
      <c r="AA22" s="121" t="s">
        <v>349</v>
      </c>
      <c r="AB22" s="121" t="s">
        <v>351</v>
      </c>
      <c r="AC22" s="121" t="s">
        <v>28</v>
      </c>
      <c r="AD22" s="121" t="s">
        <v>349</v>
      </c>
      <c r="AE22" s="121" t="s">
        <v>351</v>
      </c>
      <c r="AF22" s="121" t="s">
        <v>28</v>
      </c>
      <c r="AG22" s="115"/>
      <c r="AH22" s="115"/>
      <c r="AI22" s="115"/>
      <c r="AJ22" s="115"/>
      <c r="AK22" s="115"/>
      <c r="AL22" s="115"/>
      <c r="AM22" s="115"/>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row>
    <row r="23" spans="1:62" s="29" customFormat="1" ht="15.75" customHeight="1" x14ac:dyDescent="0.25">
      <c r="A23" s="829"/>
      <c r="B23" s="371" t="s">
        <v>352</v>
      </c>
      <c r="C23" s="395"/>
      <c r="D23" s="120"/>
      <c r="E23" s="395"/>
      <c r="F23" s="120"/>
      <c r="G23" s="238"/>
      <c r="H23" s="120"/>
      <c r="I23" s="238"/>
      <c r="J23" s="120"/>
      <c r="K23" s="238"/>
      <c r="L23" s="120"/>
      <c r="M23" s="238"/>
      <c r="N23" s="120"/>
      <c r="O23" s="420">
        <v>82</v>
      </c>
      <c r="P23" s="421">
        <f t="shared" ref="P23:P43" si="0">(P$44/O$44)*O23</f>
        <v>1845392000</v>
      </c>
      <c r="Q23" s="422">
        <v>0</v>
      </c>
      <c r="R23" s="208">
        <f>R44</f>
        <v>352</v>
      </c>
      <c r="S23" s="423">
        <f>PRODUCTO_MGA!G19</f>
        <v>6636135</v>
      </c>
      <c r="T23" s="424">
        <v>59601419</v>
      </c>
      <c r="U23" s="208">
        <f>SUM(U24:U43)</f>
        <v>810</v>
      </c>
      <c r="V23" s="425">
        <f>PRODUCTO_MGA!J15+PRODUCTO_MGA!J18</f>
        <v>-2200000</v>
      </c>
      <c r="W23" s="426">
        <f>PRODUCTO_MGA!K15+PRODUCTO_MGA!K18</f>
        <v>161516184</v>
      </c>
      <c r="X23" s="208">
        <f>SUM(X24:X43)</f>
        <v>603</v>
      </c>
      <c r="Y23" s="428">
        <f>PRODUCTO_MGA!D24+PRODUCTO_MGA!D26</f>
        <v>84054672</v>
      </c>
      <c r="Z23" s="428">
        <f>PRODUCTO_MGA!E24+PRODUCTO_MGA!E26</f>
        <v>166153698</v>
      </c>
      <c r="AA23" s="208"/>
      <c r="AB23" s="121"/>
      <c r="AC23" s="209"/>
      <c r="AD23" s="208"/>
      <c r="AE23" s="121"/>
      <c r="AF23" s="210"/>
      <c r="AG23" s="115"/>
      <c r="AH23" s="115"/>
      <c r="AI23" s="115"/>
      <c r="AJ23" s="115"/>
      <c r="AK23" s="115"/>
      <c r="AL23" s="115"/>
      <c r="AM23" s="115"/>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row>
    <row r="24" spans="1:62" s="29" customFormat="1" ht="15.75" customHeight="1" x14ac:dyDescent="0.2">
      <c r="A24" s="829"/>
      <c r="B24" s="74" t="s">
        <v>353</v>
      </c>
      <c r="C24" s="130"/>
      <c r="D24" s="128"/>
      <c r="E24" s="130"/>
      <c r="F24" s="128"/>
      <c r="G24" s="130"/>
      <c r="H24" s="128"/>
      <c r="I24" s="130"/>
      <c r="J24" s="128"/>
      <c r="K24" s="130"/>
      <c r="L24" s="128"/>
      <c r="M24" s="130"/>
      <c r="N24" s="128"/>
      <c r="O24" s="440">
        <v>0</v>
      </c>
      <c r="P24" s="429">
        <f>(P$44/O$44)*O24</f>
        <v>0</v>
      </c>
      <c r="Q24" s="430">
        <v>0</v>
      </c>
      <c r="R24" s="431">
        <v>22</v>
      </c>
      <c r="S24" s="429">
        <f>(S$23/R$23)*R24</f>
        <v>414758.4375</v>
      </c>
      <c r="T24" s="429">
        <f>(T$23/R$23)*R24</f>
        <v>3725088.6875</v>
      </c>
      <c r="U24" s="432">
        <v>0</v>
      </c>
      <c r="V24" s="433">
        <f>(V$23/U$23)*U24</f>
        <v>0</v>
      </c>
      <c r="W24" s="434">
        <f>(W$23/U$23)*U24</f>
        <v>0</v>
      </c>
      <c r="X24" s="440">
        <v>27</v>
      </c>
      <c r="Y24" s="891">
        <f>(Y$23/X$23)*X24</f>
        <v>3763642.029850746</v>
      </c>
      <c r="Z24" s="441">
        <f>(Z$23/X$23)*X24</f>
        <v>7439717.8208955228</v>
      </c>
      <c r="AA24" s="440"/>
      <c r="AB24" s="441"/>
      <c r="AC24" s="441"/>
      <c r="AD24" s="440"/>
      <c r="AE24" s="442"/>
      <c r="AF24" s="443"/>
      <c r="AG24" s="115"/>
      <c r="AH24" s="115"/>
      <c r="AI24" s="115"/>
      <c r="AJ24" s="115"/>
      <c r="AK24" s="115"/>
      <c r="AL24" s="115"/>
      <c r="AM24" s="115"/>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row>
    <row r="25" spans="1:62" s="29" customFormat="1" ht="15.75" customHeight="1" x14ac:dyDescent="0.2">
      <c r="A25" s="829"/>
      <c r="B25" s="75" t="s">
        <v>354</v>
      </c>
      <c r="C25" s="72"/>
      <c r="D25" s="128"/>
      <c r="E25" s="72"/>
      <c r="F25" s="128"/>
      <c r="G25" s="72"/>
      <c r="H25" s="128"/>
      <c r="I25" s="72"/>
      <c r="J25" s="128"/>
      <c r="K25" s="72"/>
      <c r="L25" s="128"/>
      <c r="M25" s="72"/>
      <c r="N25" s="128"/>
      <c r="O25" s="440">
        <v>0</v>
      </c>
      <c r="P25" s="429">
        <f t="shared" si="0"/>
        <v>0</v>
      </c>
      <c r="Q25" s="430">
        <v>0</v>
      </c>
      <c r="R25" s="435">
        <v>15</v>
      </c>
      <c r="S25" s="429">
        <f t="shared" ref="S25:S43" si="1">(S$23/R$23)*R25</f>
        <v>282789.84375</v>
      </c>
      <c r="T25" s="429">
        <f>(T$23/R$23)*R25</f>
        <v>2539833.1960227275</v>
      </c>
      <c r="U25" s="432">
        <v>7</v>
      </c>
      <c r="V25" s="433">
        <f t="shared" ref="V25:V43" si="2">(V$23/U$23)*U25</f>
        <v>-19012.345679012345</v>
      </c>
      <c r="W25" s="434">
        <f t="shared" ref="W25:W43" si="3">(W$23/U$23)*U25</f>
        <v>1395818.874074074</v>
      </c>
      <c r="X25" s="440">
        <v>0</v>
      </c>
      <c r="Y25" s="891">
        <f t="shared" ref="Y25:Y43" si="4">(Y$23/X$23)*X25</f>
        <v>0</v>
      </c>
      <c r="Z25" s="441">
        <f t="shared" ref="Z25:Z43" si="5">(Z$23/X$23)*X25</f>
        <v>0</v>
      </c>
      <c r="AA25" s="440"/>
      <c r="AB25" s="441"/>
      <c r="AC25" s="441"/>
      <c r="AD25" s="440"/>
      <c r="AE25" s="444"/>
      <c r="AF25" s="443"/>
      <c r="AG25" s="115"/>
      <c r="AH25" s="115"/>
      <c r="AI25" s="115"/>
      <c r="AJ25" s="115"/>
      <c r="AK25" s="115"/>
      <c r="AL25" s="115"/>
      <c r="AM25" s="115"/>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row>
    <row r="26" spans="1:62" s="29" customFormat="1" ht="15.75" customHeight="1" x14ac:dyDescent="0.2">
      <c r="A26" s="829"/>
      <c r="B26" s="75" t="s">
        <v>355</v>
      </c>
      <c r="C26" s="72"/>
      <c r="D26" s="128"/>
      <c r="E26" s="72"/>
      <c r="F26" s="128"/>
      <c r="G26" s="72"/>
      <c r="H26" s="128"/>
      <c r="I26" s="72"/>
      <c r="J26" s="128"/>
      <c r="K26" s="72"/>
      <c r="L26" s="128"/>
      <c r="M26" s="72"/>
      <c r="N26" s="128"/>
      <c r="O26" s="440">
        <v>12</v>
      </c>
      <c r="P26" s="429">
        <f>(P$44/O$44)*O26</f>
        <v>270057365.85365856</v>
      </c>
      <c r="Q26" s="430">
        <v>0</v>
      </c>
      <c r="R26" s="435">
        <v>16</v>
      </c>
      <c r="S26" s="429">
        <f t="shared" si="1"/>
        <v>301642.5</v>
      </c>
      <c r="T26" s="429">
        <f t="shared" ref="T26:T43" si="6">(T$23/R$23)*R26</f>
        <v>2709155.4090909092</v>
      </c>
      <c r="U26" s="432">
        <v>66</v>
      </c>
      <c r="V26" s="433">
        <f t="shared" si="2"/>
        <v>-179259.25925925927</v>
      </c>
      <c r="W26" s="434">
        <f t="shared" si="3"/>
        <v>13160577.955555554</v>
      </c>
      <c r="X26" s="440">
        <v>0</v>
      </c>
      <c r="Y26" s="891">
        <f t="shared" si="4"/>
        <v>0</v>
      </c>
      <c r="Z26" s="441">
        <f t="shared" si="5"/>
        <v>0</v>
      </c>
      <c r="AA26" s="440"/>
      <c r="AB26" s="441"/>
      <c r="AC26" s="441"/>
      <c r="AD26" s="440"/>
      <c r="AE26" s="444"/>
      <c r="AF26" s="443"/>
      <c r="AG26" s="115"/>
      <c r="AH26" s="115"/>
      <c r="AI26" s="115"/>
      <c r="AJ26" s="115"/>
      <c r="AK26" s="115"/>
      <c r="AL26" s="115"/>
      <c r="AM26" s="115"/>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row>
    <row r="27" spans="1:62" s="29" customFormat="1" ht="15.75" customHeight="1" x14ac:dyDescent="0.2">
      <c r="A27" s="829"/>
      <c r="B27" s="75" t="s">
        <v>356</v>
      </c>
      <c r="C27" s="72"/>
      <c r="D27" s="128"/>
      <c r="E27" s="72"/>
      <c r="F27" s="128"/>
      <c r="G27" s="72"/>
      <c r="H27" s="128"/>
      <c r="I27" s="72"/>
      <c r="J27" s="128"/>
      <c r="K27" s="72"/>
      <c r="L27" s="128"/>
      <c r="M27" s="72"/>
      <c r="N27" s="128"/>
      <c r="O27" s="440">
        <v>5</v>
      </c>
      <c r="P27" s="429">
        <f t="shared" si="0"/>
        <v>112523902.43902439</v>
      </c>
      <c r="Q27" s="430">
        <v>0</v>
      </c>
      <c r="R27" s="435">
        <v>0</v>
      </c>
      <c r="S27" s="429">
        <f t="shared" si="1"/>
        <v>0</v>
      </c>
      <c r="T27" s="429">
        <f t="shared" si="6"/>
        <v>0</v>
      </c>
      <c r="U27" s="432">
        <v>51</v>
      </c>
      <c r="V27" s="433">
        <f t="shared" si="2"/>
        <v>-138518.51851851851</v>
      </c>
      <c r="W27" s="434">
        <f t="shared" si="3"/>
        <v>10169537.51111111</v>
      </c>
      <c r="X27" s="440">
        <v>36</v>
      </c>
      <c r="Y27" s="891">
        <f t="shared" si="4"/>
        <v>5018189.3731343281</v>
      </c>
      <c r="Z27" s="441">
        <f t="shared" si="5"/>
        <v>9919623.7611940298</v>
      </c>
      <c r="AA27" s="440"/>
      <c r="AB27" s="441"/>
      <c r="AC27" s="441"/>
      <c r="AD27" s="440"/>
      <c r="AE27" s="444"/>
      <c r="AF27" s="443"/>
      <c r="AG27" s="115"/>
      <c r="AH27" s="115"/>
      <c r="AI27" s="115"/>
      <c r="AJ27" s="115"/>
      <c r="AK27" s="115"/>
      <c r="AL27" s="115"/>
      <c r="AM27" s="115"/>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row>
    <row r="28" spans="1:62" s="29" customFormat="1" ht="15.75" customHeight="1" x14ac:dyDescent="0.2">
      <c r="A28" s="829"/>
      <c r="B28" s="75" t="s">
        <v>357</v>
      </c>
      <c r="C28" s="72"/>
      <c r="D28" s="128"/>
      <c r="E28" s="72"/>
      <c r="F28" s="128"/>
      <c r="G28" s="72"/>
      <c r="H28" s="128"/>
      <c r="I28" s="72"/>
      <c r="J28" s="128"/>
      <c r="K28" s="72"/>
      <c r="L28" s="128"/>
      <c r="M28" s="72"/>
      <c r="N28" s="128"/>
      <c r="O28" s="440">
        <v>0</v>
      </c>
      <c r="P28" s="429">
        <f t="shared" si="0"/>
        <v>0</v>
      </c>
      <c r="Q28" s="430">
        <v>0</v>
      </c>
      <c r="R28" s="435">
        <v>9</v>
      </c>
      <c r="S28" s="429">
        <f t="shared" si="1"/>
        <v>169673.90625</v>
      </c>
      <c r="T28" s="429">
        <f t="shared" si="6"/>
        <v>1523899.9176136365</v>
      </c>
      <c r="U28" s="432">
        <v>13</v>
      </c>
      <c r="V28" s="433">
        <f t="shared" si="2"/>
        <v>-35308.641975308645</v>
      </c>
      <c r="W28" s="434">
        <f t="shared" si="3"/>
        <v>2592235.0518518519</v>
      </c>
      <c r="X28" s="440">
        <v>29</v>
      </c>
      <c r="Y28" s="891">
        <f t="shared" si="4"/>
        <v>4042430.3283582088</v>
      </c>
      <c r="Z28" s="441">
        <f t="shared" si="5"/>
        <v>7990808.0298507465</v>
      </c>
      <c r="AA28" s="440"/>
      <c r="AB28" s="441"/>
      <c r="AC28" s="441"/>
      <c r="AD28" s="440"/>
      <c r="AE28" s="444"/>
      <c r="AF28" s="443"/>
      <c r="AG28" s="115"/>
      <c r="AH28" s="115"/>
      <c r="AI28" s="115"/>
      <c r="AJ28" s="115"/>
      <c r="AK28" s="115"/>
      <c r="AL28" s="115"/>
      <c r="AM28" s="115"/>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row>
    <row r="29" spans="1:62" s="29" customFormat="1" ht="15.75" customHeight="1" x14ac:dyDescent="0.2">
      <c r="A29" s="829"/>
      <c r="B29" s="75" t="s">
        <v>358</v>
      </c>
      <c r="C29" s="72"/>
      <c r="D29" s="128"/>
      <c r="E29" s="72"/>
      <c r="F29" s="128"/>
      <c r="G29" s="72"/>
      <c r="H29" s="128"/>
      <c r="I29" s="72"/>
      <c r="J29" s="128"/>
      <c r="K29" s="72"/>
      <c r="L29" s="128"/>
      <c r="M29" s="72"/>
      <c r="N29" s="128"/>
      <c r="O29" s="440">
        <v>0</v>
      </c>
      <c r="P29" s="429">
        <f t="shared" si="0"/>
        <v>0</v>
      </c>
      <c r="Q29" s="430">
        <v>0</v>
      </c>
      <c r="R29" s="435">
        <v>25</v>
      </c>
      <c r="S29" s="429">
        <f t="shared" si="1"/>
        <v>471316.40625</v>
      </c>
      <c r="T29" s="429">
        <f t="shared" si="6"/>
        <v>4233055.3267045459</v>
      </c>
      <c r="U29" s="432">
        <v>32</v>
      </c>
      <c r="V29" s="433">
        <f t="shared" si="2"/>
        <v>-86913.580246913582</v>
      </c>
      <c r="W29" s="434">
        <f t="shared" si="3"/>
        <v>6380886.2814814812</v>
      </c>
      <c r="X29" s="440">
        <v>57</v>
      </c>
      <c r="Y29" s="891">
        <f t="shared" si="4"/>
        <v>7945466.5074626859</v>
      </c>
      <c r="Z29" s="441">
        <f t="shared" si="5"/>
        <v>15706070.955223881</v>
      </c>
      <c r="AA29" s="440"/>
      <c r="AB29" s="441"/>
      <c r="AC29" s="441"/>
      <c r="AD29" s="440"/>
      <c r="AE29" s="444"/>
      <c r="AF29" s="443"/>
      <c r="AG29" s="115"/>
      <c r="AH29" s="115"/>
      <c r="AI29" s="115"/>
      <c r="AJ29" s="115"/>
      <c r="AK29" s="115"/>
      <c r="AL29" s="115"/>
      <c r="AM29" s="115"/>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row>
    <row r="30" spans="1:62" s="29" customFormat="1" ht="15.75" customHeight="1" x14ac:dyDescent="0.2">
      <c r="A30" s="829"/>
      <c r="B30" s="75" t="s">
        <v>359</v>
      </c>
      <c r="C30" s="72"/>
      <c r="D30" s="128"/>
      <c r="E30" s="72"/>
      <c r="F30" s="128"/>
      <c r="G30" s="72"/>
      <c r="H30" s="128"/>
      <c r="I30" s="72"/>
      <c r="J30" s="128"/>
      <c r="K30" s="72"/>
      <c r="L30" s="128"/>
      <c r="M30" s="72"/>
      <c r="N30" s="128"/>
      <c r="O30" s="440">
        <v>0</v>
      </c>
      <c r="P30" s="429">
        <f t="shared" si="0"/>
        <v>0</v>
      </c>
      <c r="Q30" s="430">
        <v>0</v>
      </c>
      <c r="R30" s="435">
        <v>27</v>
      </c>
      <c r="S30" s="429">
        <f t="shared" si="1"/>
        <v>509021.71875</v>
      </c>
      <c r="T30" s="429">
        <f t="shared" si="6"/>
        <v>4571699.7528409092</v>
      </c>
      <c r="U30" s="432">
        <v>88</v>
      </c>
      <c r="V30" s="433">
        <f t="shared" si="2"/>
        <v>-239012.34567901236</v>
      </c>
      <c r="W30" s="434">
        <f t="shared" si="3"/>
        <v>17547437.274074074</v>
      </c>
      <c r="X30" s="440">
        <v>44</v>
      </c>
      <c r="Y30" s="891">
        <f t="shared" si="4"/>
        <v>6133342.5671641789</v>
      </c>
      <c r="Z30" s="441">
        <f t="shared" si="5"/>
        <v>12123984.597014926</v>
      </c>
      <c r="AA30" s="440"/>
      <c r="AB30" s="441"/>
      <c r="AC30" s="441"/>
      <c r="AD30" s="440"/>
      <c r="AE30" s="444"/>
      <c r="AF30" s="443"/>
      <c r="AG30" s="115"/>
      <c r="AH30" s="115"/>
      <c r="AI30" s="115"/>
      <c r="AJ30" s="115"/>
      <c r="AK30" s="115"/>
      <c r="AL30" s="115"/>
      <c r="AM30" s="115"/>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row>
    <row r="31" spans="1:62" s="29" customFormat="1" ht="15.75" customHeight="1" x14ac:dyDescent="0.2">
      <c r="A31" s="829"/>
      <c r="B31" s="75" t="s">
        <v>360</v>
      </c>
      <c r="C31" s="72"/>
      <c r="D31" s="128"/>
      <c r="E31" s="72"/>
      <c r="F31" s="128"/>
      <c r="G31" s="72"/>
      <c r="H31" s="128"/>
      <c r="I31" s="72"/>
      <c r="J31" s="128"/>
      <c r="K31" s="72"/>
      <c r="L31" s="128"/>
      <c r="M31" s="72"/>
      <c r="N31" s="128"/>
      <c r="O31" s="440">
        <f>3+9</f>
        <v>12</v>
      </c>
      <c r="P31" s="429">
        <f t="shared" si="0"/>
        <v>270057365.85365856</v>
      </c>
      <c r="Q31" s="430">
        <v>0</v>
      </c>
      <c r="R31" s="435">
        <v>0</v>
      </c>
      <c r="S31" s="429">
        <f t="shared" si="1"/>
        <v>0</v>
      </c>
      <c r="T31" s="429">
        <f t="shared" si="6"/>
        <v>0</v>
      </c>
      <c r="U31" s="432">
        <v>63</v>
      </c>
      <c r="V31" s="433">
        <f t="shared" si="2"/>
        <v>-171111.11111111112</v>
      </c>
      <c r="W31" s="434">
        <f t="shared" si="3"/>
        <v>12562369.866666665</v>
      </c>
      <c r="X31" s="440">
        <v>8</v>
      </c>
      <c r="Y31" s="891">
        <f t="shared" si="4"/>
        <v>1115153.1940298507</v>
      </c>
      <c r="Z31" s="441">
        <f t="shared" si="5"/>
        <v>2204360.8358208956</v>
      </c>
      <c r="AA31" s="440"/>
      <c r="AB31" s="441"/>
      <c r="AC31" s="441"/>
      <c r="AD31" s="440"/>
      <c r="AE31" s="444"/>
      <c r="AF31" s="443"/>
      <c r="AG31" s="115"/>
      <c r="AH31" s="115"/>
      <c r="AI31" s="115"/>
      <c r="AJ31" s="115"/>
      <c r="AK31" s="115"/>
      <c r="AL31" s="115"/>
      <c r="AM31" s="115"/>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row>
    <row r="32" spans="1:62" s="29" customFormat="1" ht="15.75" customHeight="1" x14ac:dyDescent="0.2">
      <c r="A32" s="829"/>
      <c r="B32" s="75" t="s">
        <v>361</v>
      </c>
      <c r="C32" s="72"/>
      <c r="D32" s="128"/>
      <c r="E32" s="72"/>
      <c r="F32" s="128"/>
      <c r="G32" s="72"/>
      <c r="H32" s="128"/>
      <c r="I32" s="72"/>
      <c r="J32" s="128"/>
      <c r="K32" s="72"/>
      <c r="L32" s="128"/>
      <c r="M32" s="72"/>
      <c r="N32" s="128"/>
      <c r="O32" s="440">
        <v>0</v>
      </c>
      <c r="P32" s="429">
        <f t="shared" si="0"/>
        <v>0</v>
      </c>
      <c r="Q32" s="430">
        <v>0</v>
      </c>
      <c r="R32" s="435">
        <v>27</v>
      </c>
      <c r="S32" s="429">
        <f>(S$23/R$23)*R32</f>
        <v>509021.71875</v>
      </c>
      <c r="T32" s="429">
        <f>(T$23/R$23)*R32</f>
        <v>4571699.7528409092</v>
      </c>
      <c r="U32" s="432">
        <v>36</v>
      </c>
      <c r="V32" s="433">
        <f t="shared" si="2"/>
        <v>-97777.777777777781</v>
      </c>
      <c r="W32" s="434">
        <f t="shared" si="3"/>
        <v>7178497.0666666664</v>
      </c>
      <c r="X32" s="440">
        <v>37</v>
      </c>
      <c r="Y32" s="891">
        <f t="shared" si="4"/>
        <v>5157583.5223880596</v>
      </c>
      <c r="Z32" s="441">
        <f t="shared" si="5"/>
        <v>10195168.865671642</v>
      </c>
      <c r="AA32" s="440"/>
      <c r="AB32" s="441"/>
      <c r="AC32" s="441"/>
      <c r="AD32" s="440"/>
      <c r="AE32" s="444"/>
      <c r="AF32" s="443"/>
      <c r="AG32" s="115"/>
      <c r="AH32" s="115"/>
      <c r="AI32" s="115"/>
      <c r="AJ32" s="115"/>
      <c r="AK32" s="115"/>
      <c r="AL32" s="115"/>
      <c r="AM32" s="115"/>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row>
    <row r="33" spans="1:62" s="29" customFormat="1" ht="15.75" customHeight="1" x14ac:dyDescent="0.2">
      <c r="A33" s="829"/>
      <c r="B33" s="75" t="s">
        <v>362</v>
      </c>
      <c r="C33" s="72"/>
      <c r="D33" s="128"/>
      <c r="E33" s="72"/>
      <c r="F33" s="128"/>
      <c r="G33" s="72"/>
      <c r="H33" s="128"/>
      <c r="I33" s="72"/>
      <c r="J33" s="128"/>
      <c r="K33" s="72"/>
      <c r="L33" s="128"/>
      <c r="M33" s="72"/>
      <c r="N33" s="128"/>
      <c r="O33" s="440">
        <v>0</v>
      </c>
      <c r="P33" s="429">
        <f t="shared" si="0"/>
        <v>0</v>
      </c>
      <c r="Q33" s="430">
        <v>0</v>
      </c>
      <c r="R33" s="435">
        <v>9</v>
      </c>
      <c r="S33" s="429">
        <f t="shared" si="1"/>
        <v>169673.90625</v>
      </c>
      <c r="T33" s="429">
        <f t="shared" si="6"/>
        <v>1523899.9176136365</v>
      </c>
      <c r="U33" s="432">
        <v>73</v>
      </c>
      <c r="V33" s="433">
        <f t="shared" si="2"/>
        <v>-198271.6049382716</v>
      </c>
      <c r="W33" s="434">
        <f t="shared" si="3"/>
        <v>14556396.829629628</v>
      </c>
      <c r="X33" s="440">
        <v>30</v>
      </c>
      <c r="Y33" s="891">
        <f t="shared" si="4"/>
        <v>4181824.4776119399</v>
      </c>
      <c r="Z33" s="441">
        <f t="shared" si="5"/>
        <v>8266353.1343283588</v>
      </c>
      <c r="AA33" s="440"/>
      <c r="AB33" s="441"/>
      <c r="AC33" s="441"/>
      <c r="AD33" s="440"/>
      <c r="AE33" s="444"/>
      <c r="AF33" s="443"/>
      <c r="AG33" s="115"/>
      <c r="AH33" s="115"/>
      <c r="AI33" s="115"/>
      <c r="AJ33" s="115"/>
      <c r="AK33" s="115"/>
      <c r="AL33" s="115"/>
      <c r="AM33" s="115"/>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row>
    <row r="34" spans="1:62" s="29" customFormat="1" ht="15.75" customHeight="1" x14ac:dyDescent="0.2">
      <c r="A34" s="829"/>
      <c r="B34" s="75" t="s">
        <v>363</v>
      </c>
      <c r="C34" s="72"/>
      <c r="D34" s="128"/>
      <c r="E34" s="72"/>
      <c r="F34" s="128"/>
      <c r="G34" s="72"/>
      <c r="H34" s="128"/>
      <c r="I34" s="72"/>
      <c r="J34" s="128"/>
      <c r="K34" s="72"/>
      <c r="L34" s="128"/>
      <c r="M34" s="72"/>
      <c r="N34" s="128"/>
      <c r="O34" s="440">
        <f>8+6</f>
        <v>14</v>
      </c>
      <c r="P34" s="429">
        <f t="shared" si="0"/>
        <v>315066926.82926828</v>
      </c>
      <c r="Q34" s="430">
        <v>0</v>
      </c>
      <c r="R34" s="435">
        <v>53</v>
      </c>
      <c r="S34" s="429">
        <f t="shared" si="1"/>
        <v>999190.78125</v>
      </c>
      <c r="T34" s="429">
        <f>(T$23/R$23)*R34</f>
        <v>8974077.2926136367</v>
      </c>
      <c r="U34" s="432">
        <v>89</v>
      </c>
      <c r="V34" s="433">
        <f t="shared" si="2"/>
        <v>-241728.3950617284</v>
      </c>
      <c r="W34" s="434">
        <f t="shared" si="3"/>
        <v>17746839.970370371</v>
      </c>
      <c r="X34" s="440">
        <v>74</v>
      </c>
      <c r="Y34" s="891">
        <f t="shared" si="4"/>
        <v>10315167.044776119</v>
      </c>
      <c r="Z34" s="441">
        <f t="shared" si="5"/>
        <v>20390337.731343284</v>
      </c>
      <c r="AA34" s="440"/>
      <c r="AB34" s="441"/>
      <c r="AC34" s="441"/>
      <c r="AD34" s="440"/>
      <c r="AE34" s="444"/>
      <c r="AF34" s="443"/>
      <c r="AG34" s="115"/>
      <c r="AH34" s="115"/>
      <c r="AI34" s="115"/>
      <c r="AJ34" s="115"/>
      <c r="AK34" s="115"/>
      <c r="AL34" s="115"/>
      <c r="AM34" s="115"/>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row>
    <row r="35" spans="1:62" s="29" customFormat="1" ht="15.75" customHeight="1" x14ac:dyDescent="0.2">
      <c r="A35" s="829"/>
      <c r="B35" s="75" t="s">
        <v>364</v>
      </c>
      <c r="C35" s="72"/>
      <c r="D35" s="128"/>
      <c r="E35" s="72"/>
      <c r="F35" s="128"/>
      <c r="G35" s="72"/>
      <c r="H35" s="128"/>
      <c r="I35" s="72"/>
      <c r="J35" s="128"/>
      <c r="K35" s="72"/>
      <c r="L35" s="128"/>
      <c r="M35" s="72"/>
      <c r="N35" s="128"/>
      <c r="O35" s="440">
        <v>0</v>
      </c>
      <c r="P35" s="429">
        <f t="shared" si="0"/>
        <v>0</v>
      </c>
      <c r="Q35" s="430">
        <v>0</v>
      </c>
      <c r="R35" s="435">
        <v>21</v>
      </c>
      <c r="S35" s="429">
        <f t="shared" si="1"/>
        <v>395905.78125</v>
      </c>
      <c r="T35" s="429">
        <f t="shared" si="6"/>
        <v>3555766.4744318184</v>
      </c>
      <c r="U35" s="432">
        <v>36</v>
      </c>
      <c r="V35" s="433">
        <f t="shared" si="2"/>
        <v>-97777.777777777781</v>
      </c>
      <c r="W35" s="434">
        <f t="shared" si="3"/>
        <v>7178497.0666666664</v>
      </c>
      <c r="X35" s="440">
        <v>25</v>
      </c>
      <c r="Y35" s="891">
        <f t="shared" si="4"/>
        <v>3484853.7313432833</v>
      </c>
      <c r="Z35" s="441">
        <f t="shared" si="5"/>
        <v>6888627.6119402992</v>
      </c>
      <c r="AA35" s="440"/>
      <c r="AB35" s="441"/>
      <c r="AC35" s="441"/>
      <c r="AD35" s="440"/>
      <c r="AE35" s="444"/>
      <c r="AF35" s="443"/>
      <c r="AG35" s="115"/>
      <c r="AH35" s="115"/>
      <c r="AI35" s="115"/>
      <c r="AJ35" s="115"/>
      <c r="AK35" s="115"/>
      <c r="AL35" s="115"/>
      <c r="AM35" s="115"/>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row>
    <row r="36" spans="1:62" s="29" customFormat="1" ht="15.75" customHeight="1" x14ac:dyDescent="0.2">
      <c r="A36" s="829"/>
      <c r="B36" s="75" t="s">
        <v>365</v>
      </c>
      <c r="C36" s="72"/>
      <c r="D36" s="128"/>
      <c r="E36" s="72"/>
      <c r="F36" s="128"/>
      <c r="G36" s="72"/>
      <c r="H36" s="128"/>
      <c r="I36" s="72"/>
      <c r="J36" s="128"/>
      <c r="K36" s="72"/>
      <c r="L36" s="128"/>
      <c r="M36" s="72"/>
      <c r="N36" s="128"/>
      <c r="O36" s="440">
        <v>2</v>
      </c>
      <c r="P36" s="429">
        <f t="shared" si="0"/>
        <v>45009560.975609757</v>
      </c>
      <c r="Q36" s="430">
        <v>0</v>
      </c>
      <c r="R36" s="435">
        <v>29</v>
      </c>
      <c r="S36" s="429">
        <f t="shared" si="1"/>
        <v>546727.03125</v>
      </c>
      <c r="T36" s="429">
        <f t="shared" si="6"/>
        <v>4910344.1789772725</v>
      </c>
      <c r="U36" s="432">
        <v>36</v>
      </c>
      <c r="V36" s="433">
        <f t="shared" si="2"/>
        <v>-97777.777777777781</v>
      </c>
      <c r="W36" s="434">
        <f t="shared" si="3"/>
        <v>7178497.0666666664</v>
      </c>
      <c r="X36" s="440">
        <v>78</v>
      </c>
      <c r="Y36" s="891">
        <f t="shared" si="4"/>
        <v>10872743.641791044</v>
      </c>
      <c r="Z36" s="441">
        <f t="shared" si="5"/>
        <v>21492518.149253733</v>
      </c>
      <c r="AA36" s="440"/>
      <c r="AB36" s="441"/>
      <c r="AC36" s="441"/>
      <c r="AD36" s="440"/>
      <c r="AE36" s="444"/>
      <c r="AF36" s="443"/>
      <c r="AG36" s="115"/>
      <c r="AH36" s="115"/>
      <c r="AI36" s="115"/>
      <c r="AJ36" s="115"/>
      <c r="AK36" s="115"/>
      <c r="AL36" s="115"/>
      <c r="AM36" s="115"/>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row>
    <row r="37" spans="1:62" s="29" customFormat="1" ht="15.75" customHeight="1" x14ac:dyDescent="0.2">
      <c r="A37" s="829"/>
      <c r="B37" s="75" t="s">
        <v>366</v>
      </c>
      <c r="C37" s="72"/>
      <c r="D37" s="128"/>
      <c r="E37" s="72"/>
      <c r="F37" s="128"/>
      <c r="G37" s="72"/>
      <c r="H37" s="128"/>
      <c r="I37" s="72"/>
      <c r="J37" s="128"/>
      <c r="K37" s="72"/>
      <c r="L37" s="128"/>
      <c r="M37" s="72"/>
      <c r="N37" s="128"/>
      <c r="O37" s="440">
        <v>0</v>
      </c>
      <c r="P37" s="429">
        <f t="shared" si="0"/>
        <v>0</v>
      </c>
      <c r="Q37" s="430">
        <v>0</v>
      </c>
      <c r="R37" s="435">
        <v>0</v>
      </c>
      <c r="S37" s="429">
        <f t="shared" si="1"/>
        <v>0</v>
      </c>
      <c r="T37" s="429">
        <f t="shared" si="6"/>
        <v>0</v>
      </c>
      <c r="U37" s="432">
        <v>0</v>
      </c>
      <c r="V37" s="433">
        <f t="shared" si="2"/>
        <v>0</v>
      </c>
      <c r="W37" s="434">
        <f t="shared" si="3"/>
        <v>0</v>
      </c>
      <c r="X37" s="440">
        <v>15</v>
      </c>
      <c r="Y37" s="891">
        <f t="shared" si="4"/>
        <v>2090912.2388059699</v>
      </c>
      <c r="Z37" s="441">
        <f t="shared" si="5"/>
        <v>4133176.5671641794</v>
      </c>
      <c r="AA37" s="440"/>
      <c r="AB37" s="441"/>
      <c r="AC37" s="441"/>
      <c r="AD37" s="440"/>
      <c r="AE37" s="444"/>
      <c r="AF37" s="443"/>
      <c r="AG37" s="115"/>
      <c r="AH37" s="115"/>
      <c r="AI37" s="115"/>
      <c r="AJ37" s="115"/>
      <c r="AK37" s="115"/>
      <c r="AL37" s="115"/>
      <c r="AM37" s="115"/>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row>
    <row r="38" spans="1:62" s="29" customFormat="1" ht="15.75" customHeight="1" x14ac:dyDescent="0.2">
      <c r="A38" s="829"/>
      <c r="B38" s="75" t="s">
        <v>367</v>
      </c>
      <c r="C38" s="72"/>
      <c r="D38" s="128"/>
      <c r="E38" s="72"/>
      <c r="F38" s="128"/>
      <c r="G38" s="72"/>
      <c r="H38" s="128"/>
      <c r="I38" s="72"/>
      <c r="J38" s="128"/>
      <c r="K38" s="72"/>
      <c r="L38" s="128"/>
      <c r="M38" s="72"/>
      <c r="N38" s="128"/>
      <c r="O38" s="440">
        <v>0</v>
      </c>
      <c r="P38" s="429">
        <f t="shared" si="0"/>
        <v>0</v>
      </c>
      <c r="Q38" s="430">
        <v>0</v>
      </c>
      <c r="R38" s="435">
        <v>18</v>
      </c>
      <c r="S38" s="429">
        <f t="shared" si="1"/>
        <v>339347.8125</v>
      </c>
      <c r="T38" s="429">
        <f t="shared" si="6"/>
        <v>3047799.8352272729</v>
      </c>
      <c r="U38" s="432">
        <v>58</v>
      </c>
      <c r="V38" s="433">
        <f t="shared" si="2"/>
        <v>-157530.86419753087</v>
      </c>
      <c r="W38" s="434">
        <f t="shared" si="3"/>
        <v>11565356.385185184</v>
      </c>
      <c r="X38" s="440">
        <v>24</v>
      </c>
      <c r="Y38" s="891">
        <f t="shared" si="4"/>
        <v>3345459.5820895517</v>
      </c>
      <c r="Z38" s="441">
        <f t="shared" si="5"/>
        <v>6613082.5074626869</v>
      </c>
      <c r="AA38" s="440"/>
      <c r="AB38" s="441"/>
      <c r="AC38" s="441"/>
      <c r="AD38" s="440"/>
      <c r="AE38" s="444"/>
      <c r="AF38" s="443"/>
      <c r="AG38" s="115"/>
      <c r="AH38" s="115"/>
      <c r="AI38" s="115"/>
      <c r="AJ38" s="115"/>
      <c r="AK38" s="115"/>
      <c r="AL38" s="115"/>
      <c r="AM38" s="115"/>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row>
    <row r="39" spans="1:62" s="29" customFormat="1" ht="15.75" customHeight="1" x14ac:dyDescent="0.2">
      <c r="A39" s="829"/>
      <c r="B39" s="75" t="s">
        <v>368</v>
      </c>
      <c r="C39" s="72"/>
      <c r="D39" s="128"/>
      <c r="E39" s="72"/>
      <c r="F39" s="128"/>
      <c r="G39" s="72"/>
      <c r="H39" s="128"/>
      <c r="I39" s="72"/>
      <c r="J39" s="128"/>
      <c r="K39" s="72"/>
      <c r="L39" s="128"/>
      <c r="M39" s="72"/>
      <c r="N39" s="128"/>
      <c r="O39" s="440">
        <v>0</v>
      </c>
      <c r="P39" s="429">
        <f t="shared" si="0"/>
        <v>0</v>
      </c>
      <c r="Q39" s="430">
        <v>0</v>
      </c>
      <c r="R39" s="435">
        <v>0</v>
      </c>
      <c r="S39" s="429">
        <f t="shared" si="1"/>
        <v>0</v>
      </c>
      <c r="T39" s="429">
        <f t="shared" si="6"/>
        <v>0</v>
      </c>
      <c r="U39" s="432">
        <v>7</v>
      </c>
      <c r="V39" s="433">
        <f t="shared" si="2"/>
        <v>-19012.345679012345</v>
      </c>
      <c r="W39" s="434">
        <f t="shared" si="3"/>
        <v>1395818.874074074</v>
      </c>
      <c r="X39" s="440">
        <v>13</v>
      </c>
      <c r="Y39" s="891">
        <f t="shared" si="4"/>
        <v>1812123.9402985072</v>
      </c>
      <c r="Z39" s="441">
        <f t="shared" si="5"/>
        <v>3582086.3582089553</v>
      </c>
      <c r="AA39" s="440"/>
      <c r="AB39" s="441"/>
      <c r="AC39" s="441"/>
      <c r="AD39" s="440"/>
      <c r="AE39" s="444"/>
      <c r="AF39" s="443"/>
      <c r="AG39" s="115"/>
      <c r="AH39" s="115"/>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row>
    <row r="40" spans="1:62" s="29" customFormat="1" ht="15.75" customHeight="1" x14ac:dyDescent="0.2">
      <c r="A40" s="829"/>
      <c r="B40" s="75" t="s">
        <v>369</v>
      </c>
      <c r="C40" s="72"/>
      <c r="D40" s="128"/>
      <c r="E40" s="72"/>
      <c r="F40" s="128"/>
      <c r="G40" s="72"/>
      <c r="H40" s="128"/>
      <c r="I40" s="72"/>
      <c r="J40" s="128"/>
      <c r="K40" s="72"/>
      <c r="L40" s="128"/>
      <c r="M40" s="72"/>
      <c r="N40" s="128"/>
      <c r="O40" s="440">
        <v>0</v>
      </c>
      <c r="P40" s="429">
        <f t="shared" si="0"/>
        <v>0</v>
      </c>
      <c r="Q40" s="430">
        <v>0</v>
      </c>
      <c r="R40" s="435">
        <v>0</v>
      </c>
      <c r="S40" s="429">
        <f t="shared" si="1"/>
        <v>0</v>
      </c>
      <c r="T40" s="429">
        <f t="shared" si="6"/>
        <v>0</v>
      </c>
      <c r="U40" s="432">
        <v>3</v>
      </c>
      <c r="V40" s="433">
        <f t="shared" si="2"/>
        <v>-8148.1481481481478</v>
      </c>
      <c r="W40" s="434">
        <f t="shared" si="3"/>
        <v>598208.08888888883</v>
      </c>
      <c r="X40" s="440">
        <v>3</v>
      </c>
      <c r="Y40" s="891">
        <f t="shared" si="4"/>
        <v>418182.44776119397</v>
      </c>
      <c r="Z40" s="441">
        <f t="shared" si="5"/>
        <v>826635.31343283586</v>
      </c>
      <c r="AA40" s="440"/>
      <c r="AB40" s="441"/>
      <c r="AC40" s="441"/>
      <c r="AD40" s="440"/>
      <c r="AE40" s="444"/>
      <c r="AF40" s="443"/>
      <c r="AG40" s="115"/>
      <c r="AH40" s="115"/>
      <c r="AI40" s="115"/>
      <c r="AJ40" s="115"/>
      <c r="AK40" s="115"/>
      <c r="AL40" s="115"/>
      <c r="AM40" s="115"/>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row>
    <row r="41" spans="1:62" s="29" customFormat="1" ht="15.75" customHeight="1" x14ac:dyDescent="0.2">
      <c r="A41" s="829"/>
      <c r="B41" s="75" t="s">
        <v>370</v>
      </c>
      <c r="C41" s="72"/>
      <c r="D41" s="128"/>
      <c r="E41" s="72"/>
      <c r="F41" s="128"/>
      <c r="G41" s="72"/>
      <c r="H41" s="128"/>
      <c r="I41" s="72"/>
      <c r="J41" s="128"/>
      <c r="K41" s="72"/>
      <c r="L41" s="128"/>
      <c r="M41" s="72"/>
      <c r="N41" s="128"/>
      <c r="O41" s="440">
        <v>0</v>
      </c>
      <c r="P41" s="429">
        <f t="shared" si="0"/>
        <v>0</v>
      </c>
      <c r="Q41" s="430">
        <v>0</v>
      </c>
      <c r="R41" s="435">
        <v>19</v>
      </c>
      <c r="S41" s="429">
        <f t="shared" si="1"/>
        <v>358200.46875</v>
      </c>
      <c r="T41" s="429">
        <f t="shared" si="6"/>
        <v>3217122.0482954546</v>
      </c>
      <c r="U41" s="432">
        <v>38</v>
      </c>
      <c r="V41" s="433">
        <f t="shared" si="2"/>
        <v>-103209.87654320987</v>
      </c>
      <c r="W41" s="434">
        <f t="shared" si="3"/>
        <v>7577302.4592592586</v>
      </c>
      <c r="X41" s="440">
        <v>40</v>
      </c>
      <c r="Y41" s="891">
        <f t="shared" si="4"/>
        <v>5575765.9701492535</v>
      </c>
      <c r="Z41" s="441">
        <f t="shared" si="5"/>
        <v>11021804.179104477</v>
      </c>
      <c r="AA41" s="440"/>
      <c r="AB41" s="441"/>
      <c r="AC41" s="441"/>
      <c r="AD41" s="440"/>
      <c r="AE41" s="444"/>
      <c r="AF41" s="443"/>
      <c r="AG41" s="115"/>
      <c r="AH41" s="115"/>
      <c r="AI41" s="115"/>
      <c r="AJ41" s="115"/>
      <c r="AK41" s="115"/>
      <c r="AL41" s="115"/>
      <c r="AM41" s="115"/>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row>
    <row r="42" spans="1:62" s="29" customFormat="1" ht="15.75" customHeight="1" x14ac:dyDescent="0.2">
      <c r="A42" s="829"/>
      <c r="B42" s="75" t="s">
        <v>371</v>
      </c>
      <c r="C42" s="72"/>
      <c r="D42" s="128"/>
      <c r="E42" s="72"/>
      <c r="F42" s="128"/>
      <c r="G42" s="72"/>
      <c r="H42" s="128"/>
      <c r="I42" s="72"/>
      <c r="J42" s="128"/>
      <c r="K42" s="72"/>
      <c r="L42" s="128"/>
      <c r="M42" s="72"/>
      <c r="N42" s="128"/>
      <c r="O42" s="440">
        <v>37</v>
      </c>
      <c r="P42" s="429">
        <f t="shared" si="0"/>
        <v>832676878.04878056</v>
      </c>
      <c r="Q42" s="430">
        <v>0</v>
      </c>
      <c r="R42" s="435">
        <v>62</v>
      </c>
      <c r="S42" s="429">
        <f t="shared" si="1"/>
        <v>1168864.6875</v>
      </c>
      <c r="T42" s="429">
        <f t="shared" si="6"/>
        <v>10497977.210227273</v>
      </c>
      <c r="U42" s="432">
        <v>114</v>
      </c>
      <c r="V42" s="433">
        <f t="shared" si="2"/>
        <v>-309629.62962962961</v>
      </c>
      <c r="W42" s="434">
        <f t="shared" si="3"/>
        <v>22731907.377777778</v>
      </c>
      <c r="X42" s="440">
        <v>63</v>
      </c>
      <c r="Y42" s="891">
        <f t="shared" si="4"/>
        <v>8781831.4029850736</v>
      </c>
      <c r="Z42" s="441">
        <f t="shared" si="5"/>
        <v>17359341.582089555</v>
      </c>
      <c r="AA42" s="440"/>
      <c r="AB42" s="441"/>
      <c r="AC42" s="441"/>
      <c r="AD42" s="440"/>
      <c r="AE42" s="444"/>
      <c r="AF42" s="443"/>
      <c r="AG42" s="115"/>
      <c r="AH42" s="115"/>
      <c r="AI42" s="115"/>
      <c r="AJ42" s="115"/>
      <c r="AK42" s="115"/>
      <c r="AL42" s="115"/>
      <c r="AM42" s="115"/>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row>
    <row r="43" spans="1:62" s="29" customFormat="1" ht="16.5" x14ac:dyDescent="0.2">
      <c r="A43" s="829"/>
      <c r="B43" s="75" t="s">
        <v>372</v>
      </c>
      <c r="C43" s="72"/>
      <c r="D43" s="128"/>
      <c r="E43" s="72"/>
      <c r="F43" s="128"/>
      <c r="G43" s="72"/>
      <c r="H43" s="128"/>
      <c r="I43" s="72"/>
      <c r="J43" s="128"/>
      <c r="K43" s="72"/>
      <c r="L43" s="128"/>
      <c r="M43" s="72"/>
      <c r="N43" s="128"/>
      <c r="O43" s="440">
        <v>0</v>
      </c>
      <c r="P43" s="429">
        <f t="shared" si="0"/>
        <v>0</v>
      </c>
      <c r="Q43" s="430">
        <v>0</v>
      </c>
      <c r="R43" s="436">
        <v>0</v>
      </c>
      <c r="S43" s="437">
        <f t="shared" si="1"/>
        <v>0</v>
      </c>
      <c r="T43" s="429">
        <f t="shared" si="6"/>
        <v>0</v>
      </c>
      <c r="U43" s="432">
        <v>0</v>
      </c>
      <c r="V43" s="433">
        <f t="shared" si="2"/>
        <v>0</v>
      </c>
      <c r="W43" s="434">
        <f t="shared" si="3"/>
        <v>0</v>
      </c>
      <c r="X43" s="440">
        <v>0</v>
      </c>
      <c r="Y43" s="891">
        <f t="shared" si="4"/>
        <v>0</v>
      </c>
      <c r="Z43" s="441">
        <f t="shared" si="5"/>
        <v>0</v>
      </c>
      <c r="AA43" s="440"/>
      <c r="AB43" s="441"/>
      <c r="AC43" s="441"/>
      <c r="AD43" s="440"/>
      <c r="AE43" s="444"/>
      <c r="AF43" s="443"/>
      <c r="AG43" s="115"/>
      <c r="AH43" s="115"/>
      <c r="AI43" s="115"/>
      <c r="AJ43" s="115"/>
      <c r="AK43" s="115"/>
      <c r="AL43" s="115"/>
      <c r="AM43" s="115"/>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row>
    <row r="44" spans="1:62" s="1" customFormat="1" ht="24" customHeight="1" x14ac:dyDescent="0.25">
      <c r="A44" s="583"/>
      <c r="B44" s="73" t="s">
        <v>293</v>
      </c>
      <c r="C44" s="127"/>
      <c r="D44" s="129"/>
      <c r="E44" s="127"/>
      <c r="F44" s="129"/>
      <c r="G44" s="127"/>
      <c r="H44" s="129"/>
      <c r="I44" s="127"/>
      <c r="J44" s="129"/>
      <c r="K44" s="127"/>
      <c r="L44" s="129"/>
      <c r="M44" s="127"/>
      <c r="N44" s="129"/>
      <c r="O44" s="446">
        <f>SUM(O24:O43)</f>
        <v>82</v>
      </c>
      <c r="P44" s="447">
        <f>PRODUCTO_MGA!D15+PRODUCTO_MGA!D18</f>
        <v>1845392000</v>
      </c>
      <c r="Q44" s="448">
        <f>PRODUCTO_MGA!E15</f>
        <v>0</v>
      </c>
      <c r="R44" s="446">
        <f t="shared" ref="R44:W44" si="7">SUM(R24:R43)</f>
        <v>352</v>
      </c>
      <c r="S44" s="449">
        <f t="shared" si="7"/>
        <v>6636135</v>
      </c>
      <c r="T44" s="449">
        <f t="shared" si="7"/>
        <v>59601419.000000007</v>
      </c>
      <c r="U44" s="438">
        <f t="shared" si="7"/>
        <v>810</v>
      </c>
      <c r="V44" s="439">
        <f t="shared" si="7"/>
        <v>-2199999.9999999995</v>
      </c>
      <c r="W44" s="439">
        <f t="shared" si="7"/>
        <v>161516184</v>
      </c>
      <c r="X44" s="446">
        <f>SUM(X24:X43)</f>
        <v>603</v>
      </c>
      <c r="Y44" s="892">
        <f>SUM(Y24:Y43)</f>
        <v>84054672</v>
      </c>
      <c r="Z44" s="450">
        <f>SUM(Z24:Z43)</f>
        <v>166153698</v>
      </c>
      <c r="AA44" s="445"/>
      <c r="AB44" s="441"/>
      <c r="AC44" s="441"/>
      <c r="AD44" s="445"/>
      <c r="AE44" s="444"/>
      <c r="AF44" s="441"/>
      <c r="AG44" s="115"/>
      <c r="AH44" s="115"/>
      <c r="AI44" s="115"/>
      <c r="AJ44" s="115"/>
      <c r="AK44" s="115"/>
      <c r="AL44" s="115"/>
      <c r="AM44" s="115"/>
      <c r="AN44" s="77"/>
      <c r="AO44" s="77"/>
      <c r="AP44" s="77"/>
      <c r="AQ44" s="77"/>
      <c r="AR44" s="77"/>
      <c r="AS44" s="77"/>
      <c r="AT44" s="77"/>
      <c r="AU44" s="77"/>
      <c r="AV44" s="77"/>
      <c r="AW44" s="77"/>
      <c r="AX44" s="77"/>
      <c r="AY44" s="77"/>
      <c r="AZ44" s="77"/>
      <c r="BA44" s="77"/>
      <c r="BB44" s="77"/>
      <c r="BC44" s="77"/>
      <c r="BD44" s="77"/>
      <c r="BE44" s="77"/>
      <c r="BF44" s="77"/>
      <c r="BG44" s="77"/>
      <c r="BH44" s="77"/>
      <c r="BI44" s="77"/>
      <c r="BJ44" s="77"/>
    </row>
    <row r="45" spans="1:62" s="1" customFormat="1" ht="24" customHeight="1" x14ac:dyDescent="0.25">
      <c r="K45" s="93"/>
      <c r="L45" s="93"/>
      <c r="M45" s="93"/>
      <c r="N45" s="93"/>
      <c r="O45" s="93"/>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row>
    <row r="46" spans="1:62" s="1" customFormat="1" ht="24" customHeight="1" thickBot="1" x14ac:dyDescent="0.3">
      <c r="A46" s="582" t="s">
        <v>373</v>
      </c>
      <c r="B46" s="663" t="s">
        <v>348</v>
      </c>
      <c r="C46" s="695" t="s">
        <v>85</v>
      </c>
      <c r="D46" s="810"/>
      <c r="E46" s="810"/>
      <c r="F46" s="810"/>
      <c r="G46" s="810"/>
      <c r="H46" s="810"/>
      <c r="I46" s="810"/>
      <c r="J46" s="810"/>
      <c r="K46" s="810"/>
      <c r="L46" s="810"/>
      <c r="M46" s="810"/>
      <c r="N46" s="696"/>
      <c r="O46" s="804" t="s">
        <v>87</v>
      </c>
      <c r="P46" s="805"/>
      <c r="Q46" s="805"/>
      <c r="R46" s="805"/>
      <c r="S46" s="805"/>
      <c r="T46" s="805"/>
      <c r="U46" s="805"/>
      <c r="V46" s="805"/>
      <c r="W46" s="805"/>
      <c r="X46" s="805"/>
      <c r="Y46" s="805"/>
      <c r="Z46" s="805"/>
      <c r="AA46" s="805"/>
      <c r="AB46" s="805"/>
      <c r="AC46" s="805"/>
      <c r="AD46" s="805"/>
      <c r="AE46" s="805"/>
      <c r="AF46" s="806"/>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row>
    <row r="47" spans="1:62" s="1" customFormat="1" ht="29.25" customHeight="1" thickBot="1" x14ac:dyDescent="0.3">
      <c r="A47" s="829"/>
      <c r="B47" s="830"/>
      <c r="C47" s="695" t="s">
        <v>222</v>
      </c>
      <c r="D47" s="696"/>
      <c r="E47" s="695" t="s">
        <v>223</v>
      </c>
      <c r="F47" s="696"/>
      <c r="G47" s="695" t="s">
        <v>224</v>
      </c>
      <c r="H47" s="696"/>
      <c r="I47" s="695" t="s">
        <v>225</v>
      </c>
      <c r="J47" s="696"/>
      <c r="K47" s="695" t="s">
        <v>342</v>
      </c>
      <c r="L47" s="696"/>
      <c r="M47" s="695" t="s">
        <v>227</v>
      </c>
      <c r="N47" s="696"/>
      <c r="O47" s="804" t="s">
        <v>222</v>
      </c>
      <c r="P47" s="805"/>
      <c r="Q47" s="806"/>
      <c r="R47" s="804" t="s">
        <v>223</v>
      </c>
      <c r="S47" s="805"/>
      <c r="T47" s="806"/>
      <c r="U47" s="804" t="s">
        <v>224</v>
      </c>
      <c r="V47" s="805"/>
      <c r="W47" s="806"/>
      <c r="X47" s="804" t="s">
        <v>225</v>
      </c>
      <c r="Y47" s="805"/>
      <c r="Z47" s="806"/>
      <c r="AA47" s="804" t="s">
        <v>342</v>
      </c>
      <c r="AB47" s="805"/>
      <c r="AC47" s="806"/>
      <c r="AD47" s="804" t="s">
        <v>227</v>
      </c>
      <c r="AE47" s="805"/>
      <c r="AF47" s="806"/>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row>
    <row r="48" spans="1:62" s="1" customFormat="1" ht="15.75" thickBot="1" x14ac:dyDescent="0.3">
      <c r="A48" s="829"/>
      <c r="B48" s="831"/>
      <c r="C48" s="132" t="s">
        <v>349</v>
      </c>
      <c r="D48" s="118" t="s">
        <v>350</v>
      </c>
      <c r="E48" s="132" t="s">
        <v>349</v>
      </c>
      <c r="F48" s="118" t="s">
        <v>350</v>
      </c>
      <c r="G48" s="132" t="s">
        <v>349</v>
      </c>
      <c r="H48" s="118" t="s">
        <v>350</v>
      </c>
      <c r="I48" s="132" t="s">
        <v>349</v>
      </c>
      <c r="J48" s="118" t="s">
        <v>350</v>
      </c>
      <c r="K48" s="132" t="s">
        <v>349</v>
      </c>
      <c r="L48" s="118" t="s">
        <v>350</v>
      </c>
      <c r="M48" s="132" t="s">
        <v>349</v>
      </c>
      <c r="N48" s="118" t="s">
        <v>350</v>
      </c>
      <c r="O48" s="121" t="s">
        <v>349</v>
      </c>
      <c r="P48" s="121" t="s">
        <v>351</v>
      </c>
      <c r="Q48" s="121" t="s">
        <v>28</v>
      </c>
      <c r="R48" s="121" t="s">
        <v>349</v>
      </c>
      <c r="S48" s="121" t="s">
        <v>351</v>
      </c>
      <c r="T48" s="121" t="s">
        <v>28</v>
      </c>
      <c r="U48" s="121" t="s">
        <v>349</v>
      </c>
      <c r="V48" s="121" t="s">
        <v>351</v>
      </c>
      <c r="W48" s="121" t="s">
        <v>28</v>
      </c>
      <c r="X48" s="121" t="s">
        <v>349</v>
      </c>
      <c r="Y48" s="121" t="s">
        <v>351</v>
      </c>
      <c r="Z48" s="121" t="s">
        <v>28</v>
      </c>
      <c r="AA48" s="121" t="s">
        <v>349</v>
      </c>
      <c r="AB48" s="121" t="s">
        <v>351</v>
      </c>
      <c r="AC48" s="121" t="s">
        <v>28</v>
      </c>
      <c r="AD48" s="121" t="s">
        <v>349</v>
      </c>
      <c r="AE48" s="121" t="s">
        <v>351</v>
      </c>
      <c r="AF48" s="121" t="s">
        <v>28</v>
      </c>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row>
    <row r="49" spans="1:62" s="1" customFormat="1" ht="16.5" x14ac:dyDescent="0.25">
      <c r="A49" s="829"/>
      <c r="B49" s="211"/>
      <c r="C49" s="120"/>
      <c r="D49" s="120"/>
      <c r="E49" s="120"/>
      <c r="F49" s="120"/>
      <c r="G49" s="120"/>
      <c r="H49" s="120"/>
      <c r="I49" s="120"/>
      <c r="J49" s="120"/>
      <c r="K49" s="120"/>
      <c r="L49" s="120"/>
      <c r="M49" s="120"/>
      <c r="N49" s="120"/>
      <c r="O49" s="121"/>
      <c r="P49" s="121"/>
      <c r="Q49" s="121"/>
      <c r="R49" s="121"/>
      <c r="S49" s="121"/>
      <c r="T49" s="121"/>
      <c r="U49" s="121"/>
      <c r="V49" s="121"/>
      <c r="W49" s="121"/>
      <c r="X49" s="121"/>
      <c r="Y49" s="121"/>
      <c r="Z49" s="121"/>
      <c r="AA49" s="121"/>
      <c r="AB49" s="121"/>
      <c r="AC49" s="121"/>
      <c r="AD49" s="121"/>
      <c r="AE49" s="121"/>
      <c r="AF49" s="121"/>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row>
    <row r="50" spans="1:62" s="1" customFormat="1" ht="16.5" x14ac:dyDescent="0.25">
      <c r="A50" s="829"/>
      <c r="B50" s="169" t="s">
        <v>353</v>
      </c>
      <c r="C50" s="239"/>
      <c r="D50" s="131"/>
      <c r="E50" s="72"/>
      <c r="F50" s="131"/>
      <c r="G50" s="72"/>
      <c r="H50" s="131"/>
      <c r="I50" s="72"/>
      <c r="J50" s="131"/>
      <c r="K50" s="72"/>
      <c r="L50" s="131"/>
      <c r="M50" s="72"/>
      <c r="N50" s="131"/>
      <c r="O50" s="239"/>
      <c r="P50" s="287"/>
      <c r="Q50" s="288"/>
      <c r="R50" s="239"/>
      <c r="S50" s="319"/>
      <c r="T50" s="288"/>
      <c r="U50" s="239"/>
      <c r="V50" s="325"/>
      <c r="W50" s="325"/>
      <c r="X50" s="239"/>
      <c r="Y50" s="332"/>
      <c r="Z50" s="333"/>
      <c r="AA50" s="72"/>
      <c r="AB50" s="333"/>
      <c r="AC50" s="333"/>
      <c r="AD50" s="72"/>
      <c r="AE50" s="240"/>
      <c r="AF50" s="131"/>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row>
    <row r="51" spans="1:62" s="1" customFormat="1" ht="16.5" x14ac:dyDescent="0.25">
      <c r="A51" s="829"/>
      <c r="B51" s="170" t="s">
        <v>354</v>
      </c>
      <c r="C51" s="239"/>
      <c r="D51" s="131"/>
      <c r="E51" s="72"/>
      <c r="F51" s="131"/>
      <c r="G51" s="72"/>
      <c r="H51" s="131"/>
      <c r="I51" s="72"/>
      <c r="J51" s="131"/>
      <c r="K51" s="72"/>
      <c r="L51" s="131"/>
      <c r="M51" s="72"/>
      <c r="N51" s="131"/>
      <c r="O51" s="239"/>
      <c r="P51" s="286"/>
      <c r="Q51" s="288"/>
      <c r="R51" s="239"/>
      <c r="S51" s="319"/>
      <c r="T51" s="288"/>
      <c r="U51" s="239"/>
      <c r="V51" s="327"/>
      <c r="W51" s="327"/>
      <c r="X51" s="239"/>
      <c r="Y51" s="332"/>
      <c r="Z51" s="333"/>
      <c r="AA51" s="72"/>
      <c r="AB51" s="333"/>
      <c r="AC51" s="333"/>
      <c r="AD51" s="72"/>
      <c r="AE51" s="241"/>
      <c r="AF51" s="131"/>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row>
    <row r="52" spans="1:62" s="1" customFormat="1" ht="16.5" x14ac:dyDescent="0.25">
      <c r="A52" s="829"/>
      <c r="B52" s="170" t="s">
        <v>355</v>
      </c>
      <c r="C52" s="239"/>
      <c r="D52" s="131"/>
      <c r="E52" s="72"/>
      <c r="F52" s="131"/>
      <c r="G52" s="72"/>
      <c r="H52" s="131"/>
      <c r="I52" s="72"/>
      <c r="J52" s="131"/>
      <c r="K52" s="72"/>
      <c r="L52" s="131"/>
      <c r="M52" s="72"/>
      <c r="N52" s="131"/>
      <c r="O52" s="239"/>
      <c r="P52" s="286"/>
      <c r="Q52" s="288"/>
      <c r="R52" s="239"/>
      <c r="S52" s="319"/>
      <c r="T52" s="288"/>
      <c r="U52" s="239"/>
      <c r="V52" s="327"/>
      <c r="W52" s="327"/>
      <c r="X52" s="239"/>
      <c r="Y52" s="332"/>
      <c r="Z52" s="333"/>
      <c r="AA52" s="72"/>
      <c r="AB52" s="333"/>
      <c r="AC52" s="333"/>
      <c r="AD52" s="72"/>
      <c r="AE52" s="241"/>
      <c r="AF52" s="131"/>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row>
    <row r="53" spans="1:62" s="1" customFormat="1" ht="16.5" x14ac:dyDescent="0.25">
      <c r="A53" s="829"/>
      <c r="B53" s="170" t="s">
        <v>356</v>
      </c>
      <c r="C53" s="239"/>
      <c r="D53" s="131"/>
      <c r="E53" s="72"/>
      <c r="F53" s="131"/>
      <c r="G53" s="72"/>
      <c r="H53" s="131"/>
      <c r="I53" s="72"/>
      <c r="J53" s="131"/>
      <c r="K53" s="72"/>
      <c r="L53" s="131"/>
      <c r="M53" s="72"/>
      <c r="N53" s="131"/>
      <c r="O53" s="239"/>
      <c r="P53" s="286"/>
      <c r="Q53" s="288"/>
      <c r="R53" s="239"/>
      <c r="S53" s="319"/>
      <c r="T53" s="288"/>
      <c r="U53" s="239"/>
      <c r="V53" s="327"/>
      <c r="W53" s="327"/>
      <c r="X53" s="239"/>
      <c r="Y53" s="332"/>
      <c r="Z53" s="333"/>
      <c r="AA53" s="72"/>
      <c r="AB53" s="333"/>
      <c r="AC53" s="333"/>
      <c r="AD53" s="72"/>
      <c r="AE53" s="241"/>
      <c r="AF53" s="131"/>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row>
    <row r="54" spans="1:62" s="1" customFormat="1" ht="16.5" x14ac:dyDescent="0.25">
      <c r="A54" s="829"/>
      <c r="B54" s="170" t="s">
        <v>357</v>
      </c>
      <c r="C54" s="239"/>
      <c r="D54" s="131"/>
      <c r="E54" s="72"/>
      <c r="F54" s="131"/>
      <c r="G54" s="72"/>
      <c r="H54" s="131"/>
      <c r="I54" s="72"/>
      <c r="J54" s="131"/>
      <c r="K54" s="72"/>
      <c r="L54" s="131"/>
      <c r="M54" s="72"/>
      <c r="N54" s="131"/>
      <c r="O54" s="239"/>
      <c r="P54" s="286"/>
      <c r="Q54" s="288"/>
      <c r="R54" s="239"/>
      <c r="S54" s="319"/>
      <c r="T54" s="288"/>
      <c r="U54" s="239"/>
      <c r="V54" s="327"/>
      <c r="W54" s="327"/>
      <c r="X54" s="239"/>
      <c r="Y54" s="332"/>
      <c r="Z54" s="333"/>
      <c r="AA54" s="72"/>
      <c r="AB54" s="333"/>
      <c r="AC54" s="333"/>
      <c r="AD54" s="72"/>
      <c r="AE54" s="241"/>
      <c r="AF54" s="131"/>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row>
    <row r="55" spans="1:62" s="1" customFormat="1" ht="16.5" x14ac:dyDescent="0.25">
      <c r="A55" s="829"/>
      <c r="B55" s="170" t="s">
        <v>358</v>
      </c>
      <c r="C55" s="239"/>
      <c r="D55" s="131"/>
      <c r="E55" s="72"/>
      <c r="F55" s="131"/>
      <c r="G55" s="72"/>
      <c r="H55" s="131"/>
      <c r="I55" s="72"/>
      <c r="J55" s="131"/>
      <c r="K55" s="72"/>
      <c r="L55" s="131"/>
      <c r="M55" s="72"/>
      <c r="N55" s="131"/>
      <c r="O55" s="239"/>
      <c r="P55" s="286"/>
      <c r="Q55" s="288"/>
      <c r="R55" s="239"/>
      <c r="S55" s="319"/>
      <c r="T55" s="288"/>
      <c r="U55" s="239"/>
      <c r="V55" s="327"/>
      <c r="W55" s="327"/>
      <c r="X55" s="239"/>
      <c r="Y55" s="332"/>
      <c r="Z55" s="333"/>
      <c r="AA55" s="72"/>
      <c r="AB55" s="333"/>
      <c r="AC55" s="333"/>
      <c r="AD55" s="72"/>
      <c r="AE55" s="241"/>
      <c r="AF55" s="131"/>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row>
    <row r="56" spans="1:62" s="1" customFormat="1" ht="16.5" x14ac:dyDescent="0.25">
      <c r="A56" s="829"/>
      <c r="B56" s="170" t="s">
        <v>359</v>
      </c>
      <c r="C56" s="239"/>
      <c r="D56" s="131"/>
      <c r="E56" s="72"/>
      <c r="F56" s="131"/>
      <c r="G56" s="72"/>
      <c r="H56" s="131"/>
      <c r="I56" s="72"/>
      <c r="J56" s="131"/>
      <c r="K56" s="72"/>
      <c r="L56" s="131"/>
      <c r="M56" s="72"/>
      <c r="N56" s="131"/>
      <c r="O56" s="239"/>
      <c r="P56" s="286"/>
      <c r="Q56" s="288"/>
      <c r="R56" s="239"/>
      <c r="S56" s="319"/>
      <c r="T56" s="288"/>
      <c r="U56" s="239"/>
      <c r="V56" s="327"/>
      <c r="W56" s="327"/>
      <c r="X56" s="239"/>
      <c r="Y56" s="332"/>
      <c r="Z56" s="333"/>
      <c r="AA56" s="72"/>
      <c r="AB56" s="333"/>
      <c r="AC56" s="333"/>
      <c r="AD56" s="72"/>
      <c r="AE56" s="241"/>
      <c r="AF56" s="131"/>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row>
    <row r="57" spans="1:62" s="1" customFormat="1" ht="16.5" x14ac:dyDescent="0.25">
      <c r="A57" s="829"/>
      <c r="B57" s="170" t="s">
        <v>360</v>
      </c>
      <c r="C57" s="239"/>
      <c r="D57" s="131"/>
      <c r="E57" s="72"/>
      <c r="F57" s="131"/>
      <c r="G57" s="72"/>
      <c r="H57" s="131"/>
      <c r="I57" s="72"/>
      <c r="J57" s="131"/>
      <c r="K57" s="72"/>
      <c r="L57" s="131"/>
      <c r="M57" s="72"/>
      <c r="N57" s="131"/>
      <c r="O57" s="239"/>
      <c r="P57" s="286"/>
      <c r="Q57" s="288"/>
      <c r="R57" s="239"/>
      <c r="S57" s="319"/>
      <c r="T57" s="288"/>
      <c r="U57" s="239"/>
      <c r="V57" s="327"/>
      <c r="W57" s="327"/>
      <c r="X57" s="239"/>
      <c r="Y57" s="332"/>
      <c r="Z57" s="333"/>
      <c r="AA57" s="72"/>
      <c r="AB57" s="333"/>
      <c r="AC57" s="333"/>
      <c r="AD57" s="72"/>
      <c r="AE57" s="241"/>
      <c r="AF57" s="131"/>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62" s="1" customFormat="1" ht="16.5" x14ac:dyDescent="0.25">
      <c r="A58" s="829"/>
      <c r="B58" s="170" t="s">
        <v>361</v>
      </c>
      <c r="C58" s="239"/>
      <c r="D58" s="131"/>
      <c r="E58" s="72"/>
      <c r="F58" s="131"/>
      <c r="G58" s="72"/>
      <c r="H58" s="131"/>
      <c r="I58" s="72"/>
      <c r="J58" s="131"/>
      <c r="K58" s="72"/>
      <c r="L58" s="131"/>
      <c r="M58" s="72"/>
      <c r="N58" s="131"/>
      <c r="O58" s="239"/>
      <c r="P58" s="286"/>
      <c r="Q58" s="288"/>
      <c r="R58" s="239"/>
      <c r="S58" s="319"/>
      <c r="T58" s="288"/>
      <c r="U58" s="239"/>
      <c r="V58" s="327"/>
      <c r="W58" s="327"/>
      <c r="X58" s="239"/>
      <c r="Y58" s="332"/>
      <c r="Z58" s="333"/>
      <c r="AA58" s="72"/>
      <c r="AB58" s="333"/>
      <c r="AC58" s="333"/>
      <c r="AD58" s="72"/>
      <c r="AE58" s="241"/>
      <c r="AF58" s="131"/>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62" s="1" customFormat="1" ht="16.5" x14ac:dyDescent="0.25">
      <c r="A59" s="829"/>
      <c r="B59" s="170" t="s">
        <v>362</v>
      </c>
      <c r="C59" s="239"/>
      <c r="D59" s="131"/>
      <c r="E59" s="72"/>
      <c r="F59" s="131"/>
      <c r="G59" s="72"/>
      <c r="H59" s="131"/>
      <c r="I59" s="72"/>
      <c r="J59" s="131"/>
      <c r="K59" s="72"/>
      <c r="L59" s="131"/>
      <c r="M59" s="72"/>
      <c r="N59" s="131"/>
      <c r="O59" s="239"/>
      <c r="P59" s="286"/>
      <c r="Q59" s="288"/>
      <c r="R59" s="239"/>
      <c r="S59" s="319"/>
      <c r="T59" s="288"/>
      <c r="U59" s="239"/>
      <c r="V59" s="327"/>
      <c r="W59" s="327"/>
      <c r="X59" s="239"/>
      <c r="Y59" s="332"/>
      <c r="Z59" s="333"/>
      <c r="AA59" s="72"/>
      <c r="AB59" s="333"/>
      <c r="AC59" s="333"/>
      <c r="AD59" s="72"/>
      <c r="AE59" s="241"/>
      <c r="AF59" s="131"/>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62" s="1" customFormat="1" ht="16.5" x14ac:dyDescent="0.25">
      <c r="A60" s="829"/>
      <c r="B60" s="170" t="s">
        <v>363</v>
      </c>
      <c r="C60" s="239"/>
      <c r="D60" s="131"/>
      <c r="E60" s="72"/>
      <c r="F60" s="131"/>
      <c r="G60" s="72"/>
      <c r="H60" s="131"/>
      <c r="I60" s="72"/>
      <c r="J60" s="131"/>
      <c r="K60" s="72"/>
      <c r="L60" s="131"/>
      <c r="M60" s="72"/>
      <c r="N60" s="131"/>
      <c r="O60" s="239"/>
      <c r="P60" s="286"/>
      <c r="Q60" s="288"/>
      <c r="R60" s="239"/>
      <c r="S60" s="319"/>
      <c r="T60" s="288"/>
      <c r="U60" s="239"/>
      <c r="V60" s="327"/>
      <c r="W60" s="327"/>
      <c r="X60" s="239"/>
      <c r="Y60" s="332"/>
      <c r="Z60" s="333"/>
      <c r="AA60" s="72"/>
      <c r="AB60" s="333"/>
      <c r="AC60" s="333"/>
      <c r="AD60" s="72"/>
      <c r="AE60" s="241"/>
      <c r="AF60" s="131"/>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62" s="1" customFormat="1" ht="16.5" x14ac:dyDescent="0.25">
      <c r="A61" s="829"/>
      <c r="B61" s="170" t="s">
        <v>364</v>
      </c>
      <c r="C61" s="239"/>
      <c r="D61" s="131"/>
      <c r="E61" s="72"/>
      <c r="F61" s="131"/>
      <c r="G61" s="72"/>
      <c r="H61" s="131"/>
      <c r="I61" s="72"/>
      <c r="J61" s="131"/>
      <c r="K61" s="72"/>
      <c r="L61" s="131"/>
      <c r="M61" s="72"/>
      <c r="N61" s="131"/>
      <c r="O61" s="239"/>
      <c r="P61" s="286"/>
      <c r="Q61" s="288"/>
      <c r="R61" s="239"/>
      <c r="S61" s="319"/>
      <c r="T61" s="288"/>
      <c r="U61" s="239"/>
      <c r="V61" s="327"/>
      <c r="W61" s="327"/>
      <c r="X61" s="239"/>
      <c r="Y61" s="332"/>
      <c r="Z61" s="333"/>
      <c r="AA61" s="72"/>
      <c r="AB61" s="333"/>
      <c r="AC61" s="333"/>
      <c r="AD61" s="72"/>
      <c r="AE61" s="241"/>
      <c r="AF61" s="131"/>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62" s="1" customFormat="1" ht="16.5" x14ac:dyDescent="0.25">
      <c r="A62" s="829"/>
      <c r="B62" s="170" t="s">
        <v>365</v>
      </c>
      <c r="C62" s="239"/>
      <c r="D62" s="131"/>
      <c r="E62" s="72"/>
      <c r="F62" s="131"/>
      <c r="G62" s="72"/>
      <c r="H62" s="131"/>
      <c r="I62" s="72"/>
      <c r="J62" s="131"/>
      <c r="K62" s="72"/>
      <c r="L62" s="131"/>
      <c r="M62" s="72"/>
      <c r="N62" s="131"/>
      <c r="O62" s="239"/>
      <c r="P62" s="286"/>
      <c r="Q62" s="288"/>
      <c r="R62" s="239"/>
      <c r="S62" s="319"/>
      <c r="T62" s="288"/>
      <c r="U62" s="239"/>
      <c r="V62" s="327"/>
      <c r="W62" s="327"/>
      <c r="X62" s="239"/>
      <c r="Y62" s="332"/>
      <c r="Z62" s="333"/>
      <c r="AA62" s="72"/>
      <c r="AB62" s="333"/>
      <c r="AC62" s="333"/>
      <c r="AD62" s="72"/>
      <c r="AE62" s="241"/>
      <c r="AF62" s="131"/>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62" s="1" customFormat="1" ht="16.5" x14ac:dyDescent="0.25">
      <c r="A63" s="829"/>
      <c r="B63" s="170" t="s">
        <v>366</v>
      </c>
      <c r="C63" s="239"/>
      <c r="D63" s="131"/>
      <c r="E63" s="72"/>
      <c r="F63" s="131"/>
      <c r="G63" s="72"/>
      <c r="H63" s="131"/>
      <c r="I63" s="72"/>
      <c r="J63" s="131"/>
      <c r="K63" s="72"/>
      <c r="L63" s="131"/>
      <c r="M63" s="72"/>
      <c r="N63" s="131"/>
      <c r="O63" s="239"/>
      <c r="P63" s="286"/>
      <c r="Q63" s="288"/>
      <c r="R63" s="239"/>
      <c r="S63" s="319"/>
      <c r="T63" s="288"/>
      <c r="U63" s="239"/>
      <c r="V63" s="327"/>
      <c r="W63" s="327"/>
      <c r="X63" s="239"/>
      <c r="Y63" s="332"/>
      <c r="Z63" s="333"/>
      <c r="AA63" s="72"/>
      <c r="AB63" s="333"/>
      <c r="AC63" s="333"/>
      <c r="AD63" s="72"/>
      <c r="AE63" s="241"/>
      <c r="AF63" s="131"/>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62" s="1" customFormat="1" ht="16.5" x14ac:dyDescent="0.25">
      <c r="A64" s="829"/>
      <c r="B64" s="170" t="s">
        <v>367</v>
      </c>
      <c r="C64" s="239"/>
      <c r="D64" s="131"/>
      <c r="E64" s="72"/>
      <c r="F64" s="131"/>
      <c r="G64" s="72"/>
      <c r="H64" s="131"/>
      <c r="I64" s="72"/>
      <c r="J64" s="131"/>
      <c r="K64" s="72"/>
      <c r="L64" s="131"/>
      <c r="M64" s="72"/>
      <c r="N64" s="131"/>
      <c r="O64" s="239"/>
      <c r="P64" s="286"/>
      <c r="Q64" s="288"/>
      <c r="R64" s="239"/>
      <c r="S64" s="319"/>
      <c r="T64" s="288"/>
      <c r="U64" s="239"/>
      <c r="V64" s="327"/>
      <c r="W64" s="327"/>
      <c r="X64" s="239"/>
      <c r="Y64" s="332"/>
      <c r="Z64" s="333"/>
      <c r="AA64" s="72"/>
      <c r="AB64" s="333"/>
      <c r="AC64" s="333"/>
      <c r="AD64" s="72"/>
      <c r="AE64" s="242"/>
      <c r="AF64" s="131"/>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row>
    <row r="65" spans="1:62" s="1" customFormat="1" ht="16.5" x14ac:dyDescent="0.25">
      <c r="A65" s="829"/>
      <c r="B65" s="170" t="s">
        <v>368</v>
      </c>
      <c r="C65" s="239"/>
      <c r="D65" s="131"/>
      <c r="E65" s="72"/>
      <c r="F65" s="131"/>
      <c r="G65" s="72"/>
      <c r="H65" s="131"/>
      <c r="I65" s="72"/>
      <c r="J65" s="131"/>
      <c r="K65" s="72"/>
      <c r="L65" s="131"/>
      <c r="M65" s="72"/>
      <c r="N65" s="131"/>
      <c r="O65" s="239"/>
      <c r="P65" s="286"/>
      <c r="Q65" s="288"/>
      <c r="R65" s="239"/>
      <c r="S65" s="319"/>
      <c r="T65" s="288"/>
      <c r="U65" s="239"/>
      <c r="V65" s="327"/>
      <c r="W65" s="327"/>
      <c r="X65" s="239"/>
      <c r="Y65" s="332"/>
      <c r="Z65" s="333"/>
      <c r="AA65" s="72"/>
      <c r="AB65" s="333"/>
      <c r="AC65" s="333"/>
      <c r="AD65" s="72"/>
      <c r="AE65" s="241"/>
      <c r="AF65" s="131"/>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row>
    <row r="66" spans="1:62" s="1" customFormat="1" ht="16.5" x14ac:dyDescent="0.25">
      <c r="A66" s="829"/>
      <c r="B66" s="170" t="s">
        <v>369</v>
      </c>
      <c r="C66" s="239"/>
      <c r="D66" s="131"/>
      <c r="E66" s="72"/>
      <c r="F66" s="131"/>
      <c r="G66" s="72"/>
      <c r="H66" s="131"/>
      <c r="I66" s="72"/>
      <c r="J66" s="131"/>
      <c r="K66" s="72"/>
      <c r="L66" s="131"/>
      <c r="M66" s="72"/>
      <c r="N66" s="131"/>
      <c r="O66" s="239"/>
      <c r="P66" s="286"/>
      <c r="Q66" s="288"/>
      <c r="R66" s="239"/>
      <c r="S66" s="319"/>
      <c r="T66" s="288"/>
      <c r="U66" s="239"/>
      <c r="V66" s="327"/>
      <c r="W66" s="327"/>
      <c r="X66" s="239"/>
      <c r="Y66" s="332"/>
      <c r="Z66" s="333"/>
      <c r="AA66" s="72"/>
      <c r="AB66" s="333"/>
      <c r="AC66" s="333"/>
      <c r="AD66" s="72"/>
      <c r="AE66" s="241"/>
      <c r="AF66" s="131"/>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row>
    <row r="67" spans="1:62" s="1" customFormat="1" ht="16.5" x14ac:dyDescent="0.25">
      <c r="A67" s="829"/>
      <c r="B67" s="170" t="s">
        <v>370</v>
      </c>
      <c r="C67" s="239"/>
      <c r="D67" s="131"/>
      <c r="E67" s="72"/>
      <c r="F67" s="131"/>
      <c r="G67" s="72"/>
      <c r="H67" s="131"/>
      <c r="I67" s="72"/>
      <c r="J67" s="131"/>
      <c r="K67" s="72"/>
      <c r="L67" s="131"/>
      <c r="M67" s="72"/>
      <c r="N67" s="131"/>
      <c r="O67" s="239"/>
      <c r="P67" s="286"/>
      <c r="Q67" s="288"/>
      <c r="R67" s="239"/>
      <c r="S67" s="319"/>
      <c r="T67" s="288"/>
      <c r="U67" s="239"/>
      <c r="V67" s="327"/>
      <c r="W67" s="327"/>
      <c r="X67" s="239"/>
      <c r="Y67" s="332"/>
      <c r="Z67" s="333"/>
      <c r="AA67" s="72"/>
      <c r="AB67" s="333"/>
      <c r="AC67" s="333"/>
      <c r="AD67" s="72"/>
      <c r="AE67" s="241"/>
      <c r="AF67" s="131"/>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row>
    <row r="68" spans="1:62" s="1" customFormat="1" ht="16.5" x14ac:dyDescent="0.25">
      <c r="A68" s="829"/>
      <c r="B68" s="170" t="s">
        <v>371</v>
      </c>
      <c r="C68" s="239"/>
      <c r="D68" s="131"/>
      <c r="E68" s="72"/>
      <c r="F68" s="131"/>
      <c r="G68" s="72"/>
      <c r="H68" s="131"/>
      <c r="I68" s="72"/>
      <c r="J68" s="131"/>
      <c r="K68" s="72"/>
      <c r="L68" s="131"/>
      <c r="M68" s="72"/>
      <c r="N68" s="131"/>
      <c r="O68" s="239"/>
      <c r="P68" s="286"/>
      <c r="Q68" s="288"/>
      <c r="R68" s="239"/>
      <c r="S68" s="319"/>
      <c r="T68" s="288"/>
      <c r="U68" s="239"/>
      <c r="V68" s="327"/>
      <c r="W68" s="327"/>
      <c r="X68" s="239"/>
      <c r="Y68" s="332"/>
      <c r="Z68" s="333"/>
      <c r="AA68" s="72"/>
      <c r="AB68" s="333"/>
      <c r="AC68" s="333"/>
      <c r="AD68" s="72"/>
      <c r="AE68" s="241"/>
      <c r="AF68" s="131"/>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row>
    <row r="69" spans="1:62" ht="17.25" thickBot="1" x14ac:dyDescent="0.3">
      <c r="A69" s="829"/>
      <c r="B69" s="171" t="s">
        <v>372</v>
      </c>
      <c r="C69" s="296"/>
      <c r="D69" s="165"/>
      <c r="E69" s="164"/>
      <c r="F69" s="165"/>
      <c r="G69" s="164"/>
      <c r="H69" s="165"/>
      <c r="I69" s="164"/>
      <c r="J69" s="165"/>
      <c r="K69" s="164"/>
      <c r="L69" s="165"/>
      <c r="M69" s="164"/>
      <c r="N69" s="165"/>
      <c r="O69" s="239"/>
      <c r="P69" s="286"/>
      <c r="Q69" s="288"/>
      <c r="R69" s="239"/>
      <c r="S69" s="319"/>
      <c r="T69" s="288"/>
      <c r="U69" s="239"/>
      <c r="V69" s="327"/>
      <c r="W69" s="327"/>
      <c r="X69" s="239"/>
      <c r="Y69" s="332"/>
      <c r="Z69" s="333"/>
      <c r="AA69" s="72"/>
      <c r="AB69" s="333"/>
      <c r="AC69" s="333"/>
      <c r="AD69" s="72"/>
      <c r="AE69" s="243"/>
      <c r="AF69" s="165"/>
    </row>
    <row r="70" spans="1:62" ht="17.25" thickBot="1" x14ac:dyDescent="0.3">
      <c r="A70" s="583"/>
      <c r="B70" s="161" t="s">
        <v>293</v>
      </c>
      <c r="C70" s="295"/>
      <c r="D70" s="244"/>
      <c r="E70" s="107"/>
      <c r="F70" s="166"/>
      <c r="G70" s="107"/>
      <c r="H70" s="166"/>
      <c r="I70" s="107"/>
      <c r="J70" s="166"/>
      <c r="K70" s="167"/>
      <c r="L70" s="168"/>
      <c r="M70" s="167"/>
      <c r="N70" s="168"/>
      <c r="O70" s="127"/>
      <c r="P70" s="286"/>
      <c r="Q70" s="288"/>
      <c r="R70" s="127"/>
      <c r="S70" s="320"/>
      <c r="T70" s="321"/>
      <c r="U70" s="322"/>
      <c r="V70" s="328"/>
      <c r="W70" s="328"/>
      <c r="X70" s="322"/>
      <c r="Y70" s="332"/>
      <c r="Z70" s="333"/>
      <c r="AA70" s="339"/>
      <c r="AB70" s="333"/>
      <c r="AC70" s="333"/>
      <c r="AD70" s="322"/>
      <c r="AE70" s="108"/>
      <c r="AF70" s="244"/>
    </row>
    <row r="72" spans="1:62" x14ac:dyDescent="0.25">
      <c r="AB72" s="355"/>
      <c r="AC72" s="355"/>
    </row>
    <row r="73" spans="1:62" x14ac:dyDescent="0.25">
      <c r="AB73" s="352"/>
    </row>
    <row r="74" spans="1:62" ht="15" x14ac:dyDescent="0.25">
      <c r="V74" s="362"/>
    </row>
    <row r="75" spans="1:62" x14ac:dyDescent="0.25">
      <c r="AB75" s="352"/>
      <c r="AC75" s="352"/>
    </row>
    <row r="77" spans="1:62" x14ac:dyDescent="0.25">
      <c r="AB77" s="352"/>
    </row>
    <row r="80" spans="1:62" x14ac:dyDescent="0.25">
      <c r="AB80" s="352">
        <f>AB75/891</f>
        <v>0</v>
      </c>
    </row>
  </sheetData>
  <mergeCells count="54">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opLeftCell="F1" zoomScaleNormal="100" workbookViewId="0">
      <selection activeCell="N17" sqref="N17"/>
    </sheetView>
  </sheetViews>
  <sheetFormatPr baseColWidth="10" defaultColWidth="11.42578125" defaultRowHeight="15" x14ac:dyDescent="0.25"/>
  <cols>
    <col min="1" max="1" width="15.42578125" style="100" customWidth="1"/>
    <col min="2" max="2" width="35.42578125" style="100" customWidth="1"/>
    <col min="3" max="3" width="27.7109375" style="100" customWidth="1"/>
    <col min="4" max="4" width="12" style="100" customWidth="1"/>
    <col min="5" max="5" width="35" style="100" customWidth="1"/>
    <col min="6" max="6" width="22.140625" style="100" customWidth="1"/>
    <col min="7" max="7" width="13.7109375" style="100" customWidth="1"/>
    <col min="8" max="8" width="13.42578125" style="100" customWidth="1"/>
    <col min="9" max="9" width="13.7109375" style="101" customWidth="1"/>
    <col min="10" max="10" width="11.42578125" style="101" customWidth="1"/>
    <col min="11" max="11" width="11.42578125" style="101"/>
    <col min="12" max="12" width="4.7109375" style="101" bestFit="1" customWidth="1"/>
    <col min="13" max="13" width="4.42578125" style="100" bestFit="1" customWidth="1"/>
    <col min="14" max="14" width="48.42578125" style="100" customWidth="1"/>
    <col min="15" max="15" width="4.7109375" style="100" bestFit="1" customWidth="1"/>
    <col min="16" max="16" width="4.42578125" style="100" bestFit="1" customWidth="1"/>
    <col min="17" max="17" width="49.140625" style="100" customWidth="1"/>
    <col min="18" max="18" width="4.7109375" style="100" bestFit="1" customWidth="1"/>
    <col min="19" max="19" width="4.42578125" style="100" bestFit="1" customWidth="1"/>
    <col min="20" max="20" width="41.42578125" style="100" customWidth="1"/>
    <col min="21" max="21" width="4.7109375" style="100" bestFit="1" customWidth="1"/>
    <col min="22" max="22" width="4.42578125" style="100" bestFit="1" customWidth="1"/>
    <col min="23" max="23" width="42.28515625" style="100" customWidth="1"/>
    <col min="24" max="24" width="4.7109375" style="100" bestFit="1" customWidth="1"/>
    <col min="25" max="25" width="4.42578125" style="100" bestFit="1" customWidth="1"/>
    <col min="26" max="26" width="10.7109375" style="100" customWidth="1"/>
    <col min="27" max="27" width="4.7109375" style="100" bestFit="1" customWidth="1"/>
    <col min="28" max="28" width="4.42578125" style="100" bestFit="1" customWidth="1"/>
    <col min="29" max="29" width="10.7109375" style="100" customWidth="1"/>
    <col min="30" max="30" width="4.7109375" style="100" bestFit="1" customWidth="1"/>
    <col min="31" max="31" width="4.42578125" style="100" bestFit="1" customWidth="1"/>
    <col min="32" max="32" width="10.7109375" style="100" customWidth="1"/>
    <col min="33" max="33" width="4.7109375" style="100" bestFit="1" customWidth="1"/>
    <col min="34" max="34" width="4.42578125" style="100" bestFit="1" customWidth="1"/>
    <col min="35" max="35" width="10.7109375" style="100" customWidth="1"/>
    <col min="36" max="36" width="4.7109375" style="100" bestFit="1" customWidth="1"/>
    <col min="37" max="37" width="4.42578125" style="100" bestFit="1" customWidth="1"/>
    <col min="38" max="38" width="10.7109375" style="100" customWidth="1"/>
    <col min="39" max="39" width="4.7109375" style="100" bestFit="1" customWidth="1"/>
    <col min="40" max="40" width="4.42578125" style="100" bestFit="1" customWidth="1"/>
    <col min="41" max="41" width="10.7109375" style="100" customWidth="1"/>
    <col min="42" max="42" width="4.7109375" style="100" bestFit="1" customWidth="1"/>
    <col min="43" max="43" width="4.42578125" style="100" bestFit="1" customWidth="1"/>
    <col min="44" max="44" width="10.7109375" style="100" customWidth="1"/>
    <col min="45" max="45" width="4.7109375" style="100" bestFit="1" customWidth="1"/>
    <col min="46" max="46" width="4.42578125" style="100" bestFit="1" customWidth="1"/>
    <col min="47" max="47" width="10.7109375" style="100" customWidth="1"/>
    <col min="48" max="48" width="9.7109375" style="100" bestFit="1" customWidth="1"/>
    <col min="49" max="49" width="8.140625" style="100" bestFit="1" customWidth="1"/>
    <col min="50" max="50" width="8.28515625" style="100" customWidth="1"/>
    <col min="51" max="91" width="11.42578125" style="104"/>
    <col min="92" max="16384" width="11.42578125" style="100"/>
  </cols>
  <sheetData>
    <row r="1" spans="1:91" s="79" customFormat="1" ht="25.5" customHeight="1" thickBot="1" x14ac:dyDescent="0.3">
      <c r="A1" s="537"/>
      <c r="B1" s="854"/>
      <c r="C1" s="859" t="s">
        <v>160</v>
      </c>
      <c r="D1" s="859"/>
      <c r="E1" s="859"/>
      <c r="F1" s="859"/>
      <c r="G1" s="859"/>
      <c r="H1" s="859"/>
      <c r="I1" s="859"/>
      <c r="J1" s="859"/>
      <c r="K1" s="859"/>
      <c r="L1" s="859"/>
      <c r="M1" s="859"/>
      <c r="N1" s="859"/>
      <c r="O1" s="859"/>
      <c r="P1" s="859"/>
      <c r="Q1" s="859"/>
      <c r="R1" s="859"/>
      <c r="S1" s="859"/>
      <c r="T1" s="859"/>
      <c r="U1" s="859"/>
      <c r="V1" s="859"/>
      <c r="W1" s="859"/>
      <c r="X1" s="859"/>
      <c r="Y1" s="859"/>
      <c r="Z1" s="859"/>
      <c r="AA1" s="859"/>
      <c r="AB1" s="859"/>
      <c r="AC1" s="859"/>
      <c r="AD1" s="859"/>
      <c r="AE1" s="859"/>
      <c r="AF1" s="859"/>
      <c r="AG1" s="859"/>
      <c r="AH1" s="859"/>
      <c r="AI1" s="859"/>
      <c r="AJ1" s="859"/>
      <c r="AK1" s="859"/>
      <c r="AL1" s="859"/>
      <c r="AM1" s="859"/>
      <c r="AN1" s="859"/>
      <c r="AO1" s="859"/>
      <c r="AP1" s="859"/>
      <c r="AQ1" s="859"/>
      <c r="AR1" s="859"/>
      <c r="AS1" s="859"/>
      <c r="AT1" s="859"/>
      <c r="AU1" s="859"/>
      <c r="AV1" s="513" t="s">
        <v>161</v>
      </c>
      <c r="AW1" s="514"/>
      <c r="AX1" s="515"/>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96"/>
      <c r="CB1" s="96"/>
      <c r="CC1" s="96"/>
      <c r="CD1" s="96"/>
      <c r="CE1" s="96"/>
      <c r="CF1" s="96"/>
      <c r="CG1" s="96"/>
      <c r="CH1" s="96"/>
      <c r="CI1" s="96"/>
      <c r="CJ1" s="96"/>
      <c r="CK1" s="96"/>
      <c r="CL1" s="96"/>
      <c r="CM1" s="96"/>
    </row>
    <row r="2" spans="1:91" s="79" customFormat="1" ht="25.5" customHeight="1" thickBot="1" x14ac:dyDescent="0.3">
      <c r="A2" s="537"/>
      <c r="B2" s="854"/>
      <c r="C2" s="860" t="s">
        <v>162</v>
      </c>
      <c r="D2" s="860"/>
      <c r="E2" s="860"/>
      <c r="F2" s="860"/>
      <c r="G2" s="860"/>
      <c r="H2" s="860"/>
      <c r="I2" s="860"/>
      <c r="J2" s="860"/>
      <c r="K2" s="860"/>
      <c r="L2" s="860"/>
      <c r="M2" s="860"/>
      <c r="N2" s="860"/>
      <c r="O2" s="860"/>
      <c r="P2" s="860"/>
      <c r="Q2" s="860"/>
      <c r="R2" s="860"/>
      <c r="S2" s="860"/>
      <c r="T2" s="860"/>
      <c r="U2" s="860"/>
      <c r="V2" s="860"/>
      <c r="W2" s="860"/>
      <c r="X2" s="860"/>
      <c r="Y2" s="860"/>
      <c r="Z2" s="860"/>
      <c r="AA2" s="860"/>
      <c r="AB2" s="860"/>
      <c r="AC2" s="860"/>
      <c r="AD2" s="860"/>
      <c r="AE2" s="860"/>
      <c r="AF2" s="860"/>
      <c r="AG2" s="860"/>
      <c r="AH2" s="860"/>
      <c r="AI2" s="860"/>
      <c r="AJ2" s="860"/>
      <c r="AK2" s="860"/>
      <c r="AL2" s="860"/>
      <c r="AM2" s="860"/>
      <c r="AN2" s="860"/>
      <c r="AO2" s="860"/>
      <c r="AP2" s="860"/>
      <c r="AQ2" s="860"/>
      <c r="AR2" s="860"/>
      <c r="AS2" s="860"/>
      <c r="AT2" s="860"/>
      <c r="AU2" s="860"/>
      <c r="AV2" s="513" t="s">
        <v>163</v>
      </c>
      <c r="AW2" s="514"/>
      <c r="AX2" s="515"/>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96"/>
      <c r="CB2" s="96"/>
      <c r="CC2" s="96"/>
      <c r="CD2" s="96"/>
      <c r="CE2" s="96"/>
      <c r="CF2" s="96"/>
      <c r="CG2" s="96"/>
      <c r="CH2" s="96"/>
      <c r="CI2" s="96"/>
      <c r="CJ2" s="96"/>
      <c r="CK2" s="96"/>
      <c r="CL2" s="96"/>
      <c r="CM2" s="96"/>
    </row>
    <row r="3" spans="1:91" s="79" customFormat="1" ht="25.5" customHeight="1" thickBot="1" x14ac:dyDescent="0.3">
      <c r="A3" s="537"/>
      <c r="B3" s="854"/>
      <c r="C3" s="860" t="s">
        <v>0</v>
      </c>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0"/>
      <c r="AQ3" s="860"/>
      <c r="AR3" s="860"/>
      <c r="AS3" s="860"/>
      <c r="AT3" s="860"/>
      <c r="AU3" s="860"/>
      <c r="AV3" s="513" t="s">
        <v>164</v>
      </c>
      <c r="AW3" s="514"/>
      <c r="AX3" s="515"/>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96"/>
      <c r="CB3" s="96"/>
      <c r="CC3" s="96"/>
      <c r="CD3" s="96"/>
      <c r="CE3" s="96"/>
      <c r="CF3" s="96"/>
      <c r="CG3" s="96"/>
      <c r="CH3" s="96"/>
      <c r="CI3" s="96"/>
      <c r="CJ3" s="96"/>
      <c r="CK3" s="96"/>
      <c r="CL3" s="96"/>
      <c r="CM3" s="96"/>
    </row>
    <row r="4" spans="1:91" s="79" customFormat="1" ht="25.5" customHeight="1" thickBot="1" x14ac:dyDescent="0.3">
      <c r="A4" s="538"/>
      <c r="B4" s="855"/>
      <c r="C4" s="856" t="s">
        <v>374</v>
      </c>
      <c r="D4" s="857"/>
      <c r="E4" s="857"/>
      <c r="F4" s="857"/>
      <c r="G4" s="857"/>
      <c r="H4" s="857"/>
      <c r="I4" s="857"/>
      <c r="J4" s="857"/>
      <c r="K4" s="857"/>
      <c r="L4" s="857"/>
      <c r="M4" s="857"/>
      <c r="N4" s="857"/>
      <c r="O4" s="857"/>
      <c r="P4" s="857"/>
      <c r="Q4" s="857"/>
      <c r="R4" s="857"/>
      <c r="S4" s="857"/>
      <c r="T4" s="857"/>
      <c r="U4" s="857"/>
      <c r="V4" s="857"/>
      <c r="W4" s="857"/>
      <c r="X4" s="857"/>
      <c r="Y4" s="857"/>
      <c r="Z4" s="857"/>
      <c r="AA4" s="857"/>
      <c r="AB4" s="857"/>
      <c r="AC4" s="857"/>
      <c r="AD4" s="857"/>
      <c r="AE4" s="857"/>
      <c r="AF4" s="857"/>
      <c r="AG4" s="857"/>
      <c r="AH4" s="857"/>
      <c r="AI4" s="857"/>
      <c r="AJ4" s="857"/>
      <c r="AK4" s="857"/>
      <c r="AL4" s="857"/>
      <c r="AM4" s="857"/>
      <c r="AN4" s="857"/>
      <c r="AO4" s="857"/>
      <c r="AP4" s="857"/>
      <c r="AQ4" s="857"/>
      <c r="AR4" s="857"/>
      <c r="AS4" s="857"/>
      <c r="AT4" s="857"/>
      <c r="AU4" s="858"/>
      <c r="AV4" s="513" t="s">
        <v>375</v>
      </c>
      <c r="AW4" s="514"/>
      <c r="AX4" s="515"/>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96"/>
      <c r="CB4" s="96"/>
      <c r="CC4" s="96"/>
      <c r="CD4" s="96"/>
      <c r="CE4" s="96"/>
      <c r="CF4" s="96"/>
      <c r="CG4" s="96"/>
      <c r="CH4" s="96"/>
      <c r="CI4" s="96"/>
      <c r="CJ4" s="96"/>
      <c r="CK4" s="96"/>
      <c r="CL4" s="96"/>
      <c r="CM4" s="96"/>
    </row>
    <row r="5" spans="1:91" s="79" customFormat="1" ht="11.85" customHeight="1" thickBot="1" x14ac:dyDescent="0.3">
      <c r="A5" s="80"/>
      <c r="B5" s="192"/>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82"/>
      <c r="AW5" s="82"/>
      <c r="AX5" s="82"/>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96"/>
      <c r="CB5" s="96"/>
      <c r="CC5" s="96"/>
      <c r="CD5" s="96"/>
      <c r="CE5" s="96"/>
      <c r="CF5" s="96"/>
      <c r="CG5" s="96"/>
      <c r="CH5" s="96"/>
      <c r="CI5" s="96"/>
      <c r="CJ5" s="96"/>
      <c r="CK5" s="96"/>
      <c r="CL5" s="96"/>
      <c r="CM5" s="96"/>
    </row>
    <row r="6" spans="1:91" s="1" customFormat="1" ht="40.35" customHeight="1" thickBot="1" x14ac:dyDescent="0.3">
      <c r="A6" s="503" t="s">
        <v>167</v>
      </c>
      <c r="B6" s="505"/>
      <c r="C6" s="749" t="s">
        <v>168</v>
      </c>
      <c r="D6" s="750"/>
      <c r="E6" s="750"/>
      <c r="F6" s="750"/>
      <c r="G6" s="750"/>
      <c r="H6" s="750"/>
      <c r="I6" s="750"/>
      <c r="J6" s="750"/>
      <c r="K6" s="751"/>
      <c r="M6" s="160"/>
      <c r="N6" s="183" t="s">
        <v>169</v>
      </c>
      <c r="O6" s="752">
        <v>2024110010313</v>
      </c>
      <c r="P6" s="832"/>
      <c r="Q6" s="753"/>
    </row>
    <row r="7" spans="1:91" s="96" customFormat="1" ht="10.35" customHeight="1" thickBot="1" x14ac:dyDescent="0.3">
      <c r="A7" s="105"/>
      <c r="B7" s="99"/>
      <c r="C7" s="99"/>
      <c r="D7" s="99"/>
      <c r="E7" s="99"/>
      <c r="F7" s="99"/>
      <c r="G7" s="99"/>
      <c r="H7" s="99"/>
      <c r="I7" s="99"/>
      <c r="J7" s="99"/>
      <c r="K7" s="99"/>
      <c r="L7" s="99"/>
      <c r="M7" s="106"/>
      <c r="N7" s="106"/>
      <c r="O7" s="106"/>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row>
    <row r="8" spans="1:91" s="79" customFormat="1" ht="21.75" customHeight="1" thickBot="1" x14ac:dyDescent="0.3">
      <c r="A8" s="754" t="s">
        <v>6</v>
      </c>
      <c r="B8" s="754"/>
      <c r="C8" s="136" t="s">
        <v>170</v>
      </c>
      <c r="D8" s="153"/>
      <c r="E8" s="136" t="s">
        <v>171</v>
      </c>
      <c r="F8" s="153"/>
      <c r="G8" s="136" t="s">
        <v>172</v>
      </c>
      <c r="H8" s="153"/>
      <c r="I8" s="156" t="s">
        <v>173</v>
      </c>
      <c r="J8" s="86" t="s">
        <v>174</v>
      </c>
      <c r="K8" s="157"/>
      <c r="L8" s="158"/>
      <c r="M8" s="139"/>
      <c r="N8" s="865" t="s">
        <v>8</v>
      </c>
      <c r="O8" s="866"/>
      <c r="P8" s="867"/>
      <c r="Q8" s="828" t="s">
        <v>175</v>
      </c>
      <c r="R8" s="828"/>
      <c r="S8" s="828"/>
      <c r="T8" s="861"/>
      <c r="U8" s="862"/>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96"/>
      <c r="CB8" s="96"/>
      <c r="CC8" s="96"/>
      <c r="CD8" s="96"/>
      <c r="CE8" s="96"/>
      <c r="CF8" s="96"/>
      <c r="CG8" s="96"/>
      <c r="CH8" s="96"/>
      <c r="CI8" s="96"/>
      <c r="CJ8" s="96"/>
      <c r="CK8" s="96"/>
      <c r="CL8" s="96"/>
      <c r="CM8" s="96"/>
    </row>
    <row r="9" spans="1:91" s="79" customFormat="1" ht="21.75" customHeight="1" thickBot="1" x14ac:dyDescent="0.25">
      <c r="A9" s="754"/>
      <c r="B9" s="754"/>
      <c r="C9" s="138" t="s">
        <v>176</v>
      </c>
      <c r="D9" s="153"/>
      <c r="E9" s="136" t="s">
        <v>177</v>
      </c>
      <c r="F9" s="153"/>
      <c r="G9" s="136" t="s">
        <v>178</v>
      </c>
      <c r="H9" s="153"/>
      <c r="I9" s="156" t="s">
        <v>179</v>
      </c>
      <c r="J9" s="137"/>
      <c r="K9" s="157"/>
      <c r="L9" s="158"/>
      <c r="M9" s="139"/>
      <c r="N9" s="868"/>
      <c r="O9" s="869"/>
      <c r="P9" s="870"/>
      <c r="Q9" s="828" t="s">
        <v>180</v>
      </c>
      <c r="R9" s="828"/>
      <c r="S9" s="828"/>
      <c r="T9" s="861"/>
      <c r="U9" s="862"/>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96"/>
      <c r="CB9" s="96"/>
      <c r="CC9" s="96"/>
      <c r="CD9" s="96"/>
      <c r="CE9" s="96"/>
      <c r="CF9" s="96"/>
      <c r="CG9" s="96"/>
      <c r="CH9" s="96"/>
      <c r="CI9" s="96"/>
      <c r="CJ9" s="96"/>
      <c r="CK9" s="96"/>
      <c r="CL9" s="96"/>
      <c r="CM9" s="96"/>
    </row>
    <row r="10" spans="1:91" s="79" customFormat="1" ht="21.75" customHeight="1" thickBot="1" x14ac:dyDescent="0.25">
      <c r="A10" s="754"/>
      <c r="B10" s="754"/>
      <c r="C10" s="136" t="s">
        <v>181</v>
      </c>
      <c r="D10" s="153"/>
      <c r="E10" s="136" t="s">
        <v>182</v>
      </c>
      <c r="F10" s="153"/>
      <c r="G10" s="136" t="s">
        <v>183</v>
      </c>
      <c r="H10" s="153"/>
      <c r="I10" s="156" t="s">
        <v>184</v>
      </c>
      <c r="J10" s="137"/>
      <c r="K10" s="157"/>
      <c r="L10" s="158"/>
      <c r="M10" s="139"/>
      <c r="N10" s="871"/>
      <c r="O10" s="872"/>
      <c r="P10" s="873"/>
      <c r="Q10" s="828" t="s">
        <v>185</v>
      </c>
      <c r="R10" s="828"/>
      <c r="S10" s="828"/>
      <c r="T10" s="863" t="s">
        <v>174</v>
      </c>
      <c r="U10" s="864"/>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96"/>
      <c r="CB10" s="96"/>
      <c r="CC10" s="96"/>
      <c r="CD10" s="96"/>
      <c r="CE10" s="96"/>
      <c r="CF10" s="96"/>
      <c r="CG10" s="96"/>
      <c r="CH10" s="96"/>
      <c r="CI10" s="96"/>
      <c r="CJ10" s="96"/>
      <c r="CK10" s="96"/>
      <c r="CL10" s="96"/>
      <c r="CM10" s="96"/>
    </row>
    <row r="11" spans="1:91" s="96" customFormat="1" ht="18" customHeight="1" thickBot="1" x14ac:dyDescent="0.3">
      <c r="I11" s="159"/>
      <c r="J11" s="159"/>
      <c r="K11" s="159"/>
      <c r="L11" s="159"/>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row>
    <row r="12" spans="1:91" ht="23.85" customHeight="1" x14ac:dyDescent="0.25">
      <c r="A12" s="835" t="s">
        <v>123</v>
      </c>
      <c r="B12" s="837" t="s">
        <v>125</v>
      </c>
      <c r="C12" s="839" t="s">
        <v>376</v>
      </c>
      <c r="D12" s="839" t="s">
        <v>129</v>
      </c>
      <c r="E12" s="839" t="s">
        <v>131</v>
      </c>
      <c r="F12" s="839" t="s">
        <v>133</v>
      </c>
      <c r="G12" s="837" t="s">
        <v>135</v>
      </c>
      <c r="H12" s="837" t="s">
        <v>137</v>
      </c>
      <c r="I12" s="841" t="s">
        <v>377</v>
      </c>
      <c r="J12" s="841" t="s">
        <v>378</v>
      </c>
      <c r="K12" s="852" t="s">
        <v>143</v>
      </c>
      <c r="L12" s="843" t="s">
        <v>170</v>
      </c>
      <c r="M12" s="844"/>
      <c r="N12" s="845"/>
      <c r="O12" s="846" t="s">
        <v>171</v>
      </c>
      <c r="P12" s="844"/>
      <c r="Q12" s="845"/>
      <c r="R12" s="846" t="s">
        <v>172</v>
      </c>
      <c r="S12" s="844"/>
      <c r="T12" s="845"/>
      <c r="U12" s="846" t="s">
        <v>173</v>
      </c>
      <c r="V12" s="844"/>
      <c r="W12" s="845"/>
      <c r="X12" s="846" t="s">
        <v>176</v>
      </c>
      <c r="Y12" s="844"/>
      <c r="Z12" s="845"/>
      <c r="AA12" s="846" t="s">
        <v>177</v>
      </c>
      <c r="AB12" s="844"/>
      <c r="AC12" s="845"/>
      <c r="AD12" s="846" t="s">
        <v>178</v>
      </c>
      <c r="AE12" s="844"/>
      <c r="AF12" s="845"/>
      <c r="AG12" s="846" t="s">
        <v>179</v>
      </c>
      <c r="AH12" s="844"/>
      <c r="AI12" s="845"/>
      <c r="AJ12" s="846" t="s">
        <v>181</v>
      </c>
      <c r="AK12" s="844"/>
      <c r="AL12" s="845"/>
      <c r="AM12" s="846" t="s">
        <v>182</v>
      </c>
      <c r="AN12" s="844"/>
      <c r="AO12" s="845"/>
      <c r="AP12" s="846" t="s">
        <v>183</v>
      </c>
      <c r="AQ12" s="844"/>
      <c r="AR12" s="845"/>
      <c r="AS12" s="846" t="s">
        <v>184</v>
      </c>
      <c r="AT12" s="844"/>
      <c r="AU12" s="845"/>
      <c r="AV12" s="850" t="s">
        <v>379</v>
      </c>
      <c r="AW12" s="833" t="s">
        <v>380</v>
      </c>
      <c r="AX12" s="847" t="s">
        <v>381</v>
      </c>
      <c r="AY12" s="849"/>
      <c r="AZ12" s="849"/>
      <c r="BA12" s="849"/>
      <c r="BB12" s="849"/>
      <c r="BC12" s="849"/>
      <c r="BD12" s="849"/>
      <c r="BE12" s="849"/>
      <c r="BF12" s="849"/>
      <c r="BG12" s="849"/>
    </row>
    <row r="13" spans="1:91" s="101" customFormat="1" ht="36.75" customHeight="1" thickBot="1" x14ac:dyDescent="0.3">
      <c r="A13" s="836"/>
      <c r="B13" s="838"/>
      <c r="C13" s="840"/>
      <c r="D13" s="840"/>
      <c r="E13" s="840"/>
      <c r="F13" s="840"/>
      <c r="G13" s="838"/>
      <c r="H13" s="838"/>
      <c r="I13" s="842"/>
      <c r="J13" s="842"/>
      <c r="K13" s="853"/>
      <c r="L13" s="140" t="s">
        <v>382</v>
      </c>
      <c r="M13" s="134" t="s">
        <v>383</v>
      </c>
      <c r="N13" s="134" t="s">
        <v>148</v>
      </c>
      <c r="O13" s="140" t="s">
        <v>382</v>
      </c>
      <c r="P13" s="134" t="s">
        <v>383</v>
      </c>
      <c r="Q13" s="134" t="s">
        <v>148</v>
      </c>
      <c r="R13" s="140" t="s">
        <v>382</v>
      </c>
      <c r="S13" s="134" t="s">
        <v>383</v>
      </c>
      <c r="T13" s="134" t="s">
        <v>148</v>
      </c>
      <c r="U13" s="140" t="s">
        <v>382</v>
      </c>
      <c r="V13" s="134" t="s">
        <v>383</v>
      </c>
      <c r="W13" s="134" t="s">
        <v>148</v>
      </c>
      <c r="X13" s="140" t="s">
        <v>382</v>
      </c>
      <c r="Y13" s="134" t="s">
        <v>383</v>
      </c>
      <c r="Z13" s="134" t="s">
        <v>148</v>
      </c>
      <c r="AA13" s="140" t="s">
        <v>382</v>
      </c>
      <c r="AB13" s="134" t="s">
        <v>383</v>
      </c>
      <c r="AC13" s="134" t="s">
        <v>148</v>
      </c>
      <c r="AD13" s="140" t="s">
        <v>382</v>
      </c>
      <c r="AE13" s="134" t="s">
        <v>383</v>
      </c>
      <c r="AF13" s="134" t="s">
        <v>148</v>
      </c>
      <c r="AG13" s="140" t="s">
        <v>382</v>
      </c>
      <c r="AH13" s="134" t="s">
        <v>383</v>
      </c>
      <c r="AI13" s="134" t="s">
        <v>148</v>
      </c>
      <c r="AJ13" s="140" t="s">
        <v>382</v>
      </c>
      <c r="AK13" s="134" t="s">
        <v>383</v>
      </c>
      <c r="AL13" s="134" t="s">
        <v>148</v>
      </c>
      <c r="AM13" s="140" t="s">
        <v>382</v>
      </c>
      <c r="AN13" s="134" t="s">
        <v>383</v>
      </c>
      <c r="AO13" s="134" t="s">
        <v>148</v>
      </c>
      <c r="AP13" s="140" t="s">
        <v>382</v>
      </c>
      <c r="AQ13" s="134" t="s">
        <v>383</v>
      </c>
      <c r="AR13" s="134" t="s">
        <v>148</v>
      </c>
      <c r="AS13" s="140" t="s">
        <v>382</v>
      </c>
      <c r="AT13" s="134" t="s">
        <v>383</v>
      </c>
      <c r="AU13" s="134" t="s">
        <v>148</v>
      </c>
      <c r="AV13" s="851"/>
      <c r="AW13" s="834"/>
      <c r="AX13" s="848"/>
      <c r="AY13" s="849"/>
      <c r="AZ13" s="849"/>
      <c r="BA13" s="849"/>
      <c r="BB13" s="849"/>
      <c r="BC13" s="849"/>
      <c r="BD13" s="849"/>
      <c r="BE13" s="849"/>
      <c r="BF13" s="849"/>
      <c r="BG13" s="849"/>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row>
    <row r="14" spans="1:91" ht="141.6" customHeight="1" x14ac:dyDescent="0.25">
      <c r="A14" s="245">
        <v>1</v>
      </c>
      <c r="B14" s="246" t="s">
        <v>384</v>
      </c>
      <c r="C14" s="247" t="s">
        <v>385</v>
      </c>
      <c r="D14" s="246">
        <v>4033</v>
      </c>
      <c r="E14" s="246" t="s">
        <v>292</v>
      </c>
      <c r="F14" s="248" t="s">
        <v>386</v>
      </c>
      <c r="G14" s="246" t="s">
        <v>387</v>
      </c>
      <c r="H14" s="246" t="s">
        <v>388</v>
      </c>
      <c r="I14" s="249">
        <v>24161</v>
      </c>
      <c r="J14" s="249">
        <v>27000</v>
      </c>
      <c r="K14" s="250">
        <v>7721</v>
      </c>
      <c r="L14" s="251">
        <v>80</v>
      </c>
      <c r="M14" s="252">
        <v>82</v>
      </c>
      <c r="N14" s="370" t="s">
        <v>389</v>
      </c>
      <c r="O14" s="253">
        <v>350</v>
      </c>
      <c r="P14" s="254">
        <v>352</v>
      </c>
      <c r="Q14" s="401" t="s">
        <v>390</v>
      </c>
      <c r="R14" s="253">
        <v>800</v>
      </c>
      <c r="S14" s="254">
        <v>810</v>
      </c>
      <c r="T14" s="427" t="s">
        <v>391</v>
      </c>
      <c r="U14" s="253">
        <v>600</v>
      </c>
      <c r="V14" s="253">
        <v>603</v>
      </c>
      <c r="W14" s="427" t="s">
        <v>392</v>
      </c>
      <c r="X14" s="292">
        <v>800</v>
      </c>
      <c r="Y14" s="293">
        <v>0</v>
      </c>
      <c r="Z14" s="255"/>
      <c r="AA14" s="292">
        <v>800</v>
      </c>
      <c r="AB14" s="293">
        <v>0</v>
      </c>
      <c r="AC14" s="255"/>
      <c r="AD14" s="253">
        <v>800</v>
      </c>
      <c r="AE14" s="253">
        <v>0</v>
      </c>
      <c r="AF14" s="255"/>
      <c r="AG14" s="292">
        <v>800</v>
      </c>
      <c r="AH14" s="293">
        <v>0</v>
      </c>
      <c r="AI14" s="363"/>
      <c r="AJ14" s="253">
        <v>800</v>
      </c>
      <c r="AK14" s="254">
        <v>0</v>
      </c>
      <c r="AL14" s="363"/>
      <c r="AM14" s="253">
        <v>800</v>
      </c>
      <c r="AN14" s="254">
        <v>0</v>
      </c>
      <c r="AO14" s="348"/>
      <c r="AP14" s="292">
        <v>800</v>
      </c>
      <c r="AQ14" s="293">
        <v>0</v>
      </c>
      <c r="AR14" s="348"/>
      <c r="AS14" s="253">
        <v>470</v>
      </c>
      <c r="AT14" s="254">
        <v>0</v>
      </c>
      <c r="AU14" s="348"/>
      <c r="AV14" s="102">
        <f>+L14+O14+R14+U14+X14+AA14+AD14+AG14+AJ14+AM14+AP14+AS14</f>
        <v>7900</v>
      </c>
      <c r="AW14" s="135">
        <f>+M14+P14+S14+V14+Y14+AB14+AE14+AH14+AK14+AN14+AQ14+AT14</f>
        <v>1847</v>
      </c>
      <c r="AX14" s="256">
        <v>8190</v>
      </c>
    </row>
    <row r="15" spans="1:91" ht="46.35" customHeight="1" x14ac:dyDescent="0.25">
      <c r="I15" s="100"/>
      <c r="J15" s="100"/>
      <c r="K15" s="100"/>
      <c r="L15" s="100"/>
      <c r="AZ15" s="316"/>
    </row>
    <row r="16" spans="1:91" x14ac:dyDescent="0.25">
      <c r="I16" s="100"/>
      <c r="J16" s="100"/>
      <c r="K16" s="100"/>
      <c r="L16" s="100"/>
      <c r="AW16" s="329"/>
    </row>
    <row r="17" spans="9:49" x14ac:dyDescent="0.25">
      <c r="I17" s="100"/>
      <c r="J17" s="100"/>
      <c r="K17" s="100"/>
      <c r="L17" s="100"/>
      <c r="AW17" s="329"/>
    </row>
    <row r="18" spans="9:49" x14ac:dyDescent="0.25">
      <c r="I18" s="100"/>
      <c r="J18" s="100"/>
      <c r="K18" s="100"/>
      <c r="L18" s="100"/>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Normal="100" workbookViewId="0">
      <selection activeCell="D20" sqref="D20:E20"/>
    </sheetView>
  </sheetViews>
  <sheetFormatPr baseColWidth="10" defaultColWidth="11.42578125" defaultRowHeight="15" customHeight="1" x14ac:dyDescent="0.25"/>
  <cols>
    <col min="1" max="1" width="17.42578125" customWidth="1"/>
    <col min="2" max="2" width="15.42578125" customWidth="1"/>
    <col min="3" max="3" width="25.42578125" customWidth="1"/>
    <col min="4" max="4" width="56.42578125" customWidth="1"/>
    <col min="5" max="5" width="34" customWidth="1"/>
  </cols>
  <sheetData>
    <row r="1" spans="1:84" ht="22.5" customHeight="1" thickBot="1" x14ac:dyDescent="0.3">
      <c r="A1" s="882"/>
      <c r="B1" s="883" t="s">
        <v>160</v>
      </c>
      <c r="C1" s="883"/>
      <c r="D1" s="883"/>
      <c r="E1" s="513" t="s">
        <v>161</v>
      </c>
      <c r="F1" s="514"/>
      <c r="G1" s="515"/>
    </row>
    <row r="2" spans="1:84" ht="22.5" customHeight="1" thickBot="1" x14ac:dyDescent="0.3">
      <c r="A2" s="882"/>
      <c r="B2" s="884" t="s">
        <v>162</v>
      </c>
      <c r="C2" s="884"/>
      <c r="D2" s="884"/>
      <c r="E2" s="513" t="s">
        <v>163</v>
      </c>
      <c r="F2" s="514"/>
      <c r="G2" s="515"/>
    </row>
    <row r="3" spans="1:84" ht="31.5" customHeight="1" thickBot="1" x14ac:dyDescent="0.3">
      <c r="A3" s="882"/>
      <c r="B3" s="528" t="s">
        <v>0</v>
      </c>
      <c r="C3" s="529"/>
      <c r="D3" s="530"/>
      <c r="E3" s="513" t="s">
        <v>164</v>
      </c>
      <c r="F3" s="514"/>
      <c r="G3" s="515"/>
    </row>
    <row r="4" spans="1:84" ht="22.5" customHeight="1" thickBot="1" x14ac:dyDescent="0.3">
      <c r="A4" s="882"/>
      <c r="B4" s="531" t="s">
        <v>393</v>
      </c>
      <c r="C4" s="532"/>
      <c r="D4" s="533"/>
      <c r="E4" s="513" t="s">
        <v>394</v>
      </c>
      <c r="F4" s="514"/>
      <c r="G4" s="515"/>
    </row>
    <row r="5" spans="1:84" ht="15.75" thickBot="1" x14ac:dyDescent="0.3">
      <c r="A5" s="52"/>
      <c r="B5" s="52"/>
      <c r="C5" s="201"/>
      <c r="D5" s="201"/>
      <c r="E5" s="201"/>
      <c r="F5" s="202"/>
      <c r="G5" s="202"/>
      <c r="H5" s="202"/>
      <c r="I5" s="202"/>
      <c r="J5" s="202"/>
      <c r="K5" s="202"/>
    </row>
    <row r="6" spans="1:84" ht="27.75" customHeight="1" x14ac:dyDescent="0.25">
      <c r="A6" s="503" t="s">
        <v>167</v>
      </c>
      <c r="B6" s="504"/>
      <c r="C6" s="887" t="s">
        <v>395</v>
      </c>
      <c r="D6" s="888"/>
      <c r="E6" s="889"/>
      <c r="F6" s="7"/>
      <c r="G6" s="7"/>
      <c r="H6" s="7"/>
      <c r="I6" s="7"/>
      <c r="J6" s="7"/>
      <c r="K6" s="7"/>
      <c r="L6" s="1"/>
      <c r="M6" s="16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729" t="s">
        <v>396</v>
      </c>
      <c r="B7" s="730"/>
      <c r="C7" s="885"/>
      <c r="D7" s="885"/>
      <c r="E7" s="886"/>
      <c r="F7" s="202"/>
      <c r="G7" s="202"/>
      <c r="H7" s="202"/>
      <c r="I7" s="202"/>
      <c r="J7" s="202"/>
      <c r="K7" s="202"/>
    </row>
    <row r="8" spans="1:84" ht="45.75" customHeight="1" x14ac:dyDescent="0.25">
      <c r="A8" s="53" t="s">
        <v>151</v>
      </c>
      <c r="B8" s="53" t="s">
        <v>153</v>
      </c>
      <c r="C8" s="54" t="s">
        <v>155</v>
      </c>
      <c r="D8" s="880" t="s">
        <v>157</v>
      </c>
      <c r="E8" s="881"/>
    </row>
    <row r="9" spans="1:84" x14ac:dyDescent="0.25">
      <c r="A9" s="55"/>
      <c r="B9" s="205"/>
      <c r="C9" s="68"/>
      <c r="D9" s="878"/>
      <c r="E9" s="879"/>
    </row>
    <row r="10" spans="1:84" x14ac:dyDescent="0.25">
      <c r="A10" s="55"/>
      <c r="B10" s="56"/>
      <c r="C10" s="69"/>
      <c r="D10" s="874"/>
      <c r="E10" s="875"/>
    </row>
    <row r="11" spans="1:84" x14ac:dyDescent="0.25">
      <c r="A11" s="55"/>
      <c r="B11" s="56"/>
      <c r="C11" s="69"/>
      <c r="D11" s="874"/>
      <c r="E11" s="875"/>
    </row>
    <row r="12" spans="1:84" x14ac:dyDescent="0.25">
      <c r="A12" s="353"/>
      <c r="B12" s="57"/>
      <c r="C12" s="69"/>
      <c r="D12" s="874"/>
      <c r="E12" s="875"/>
    </row>
    <row r="13" spans="1:84" x14ac:dyDescent="0.25">
      <c r="A13" s="58"/>
      <c r="B13" s="354"/>
      <c r="C13" s="69"/>
      <c r="D13" s="874"/>
      <c r="E13" s="875"/>
    </row>
    <row r="14" spans="1:84" x14ac:dyDescent="0.25">
      <c r="A14" s="58"/>
      <c r="B14" s="57"/>
      <c r="C14" s="70"/>
      <c r="D14" s="874"/>
      <c r="E14" s="875"/>
    </row>
    <row r="15" spans="1:84" x14ac:dyDescent="0.25">
      <c r="A15" s="58"/>
      <c r="B15" s="57"/>
      <c r="C15" s="70"/>
      <c r="D15" s="874"/>
      <c r="E15" s="875"/>
    </row>
    <row r="16" spans="1:84" x14ac:dyDescent="0.25">
      <c r="A16" s="59"/>
      <c r="B16" s="57"/>
      <c r="C16" s="69"/>
      <c r="D16" s="874"/>
      <c r="E16" s="875"/>
    </row>
    <row r="17" spans="1:5" x14ac:dyDescent="0.25">
      <c r="A17" s="60"/>
      <c r="B17" s="61"/>
      <c r="C17" s="71"/>
      <c r="D17" s="874"/>
      <c r="E17" s="875"/>
    </row>
    <row r="18" spans="1:5" x14ac:dyDescent="0.25">
      <c r="A18" s="60"/>
      <c r="B18" s="61"/>
      <c r="C18" s="71"/>
      <c r="D18" s="874"/>
      <c r="E18" s="875"/>
    </row>
    <row r="19" spans="1:5" x14ac:dyDescent="0.25">
      <c r="A19" s="62"/>
      <c r="B19" s="63"/>
      <c r="C19" s="65"/>
      <c r="D19" s="874"/>
      <c r="E19" s="875"/>
    </row>
    <row r="20" spans="1:5" x14ac:dyDescent="0.25">
      <c r="A20" s="64"/>
      <c r="B20" s="65"/>
      <c r="C20" s="65"/>
      <c r="D20" s="874"/>
      <c r="E20" s="875"/>
    </row>
    <row r="21" spans="1:5" x14ac:dyDescent="0.25">
      <c r="A21" s="64"/>
      <c r="B21" s="65"/>
      <c r="C21" s="65"/>
      <c r="D21" s="874"/>
      <c r="E21" s="875"/>
    </row>
    <row r="22" spans="1:5" x14ac:dyDescent="0.25">
      <c r="A22" s="64"/>
      <c r="B22" s="65"/>
      <c r="C22" s="65"/>
      <c r="D22" s="874"/>
      <c r="E22" s="875"/>
    </row>
    <row r="23" spans="1:5" x14ac:dyDescent="0.25">
      <c r="A23" s="64"/>
      <c r="B23" s="65"/>
      <c r="C23" s="65"/>
      <c r="D23" s="874"/>
      <c r="E23" s="875"/>
    </row>
    <row r="24" spans="1:5" x14ac:dyDescent="0.25">
      <c r="A24" s="64"/>
      <c r="B24" s="65"/>
      <c r="C24" s="65"/>
      <c r="D24" s="874"/>
      <c r="E24" s="875"/>
    </row>
    <row r="25" spans="1:5" x14ac:dyDescent="0.25">
      <c r="A25" s="64"/>
      <c r="B25" s="65"/>
      <c r="C25" s="65"/>
      <c r="D25" s="874"/>
      <c r="E25" s="875"/>
    </row>
    <row r="26" spans="1:5" x14ac:dyDescent="0.25">
      <c r="A26" s="64"/>
      <c r="B26" s="65"/>
      <c r="C26" s="65"/>
      <c r="D26" s="874"/>
      <c r="E26" s="875"/>
    </row>
    <row r="27" spans="1:5" x14ac:dyDescent="0.25">
      <c r="A27" s="64"/>
      <c r="B27" s="65"/>
      <c r="C27" s="65"/>
      <c r="D27" s="874"/>
      <c r="E27" s="875"/>
    </row>
    <row r="28" spans="1:5" x14ac:dyDescent="0.25">
      <c r="A28" s="64"/>
      <c r="B28" s="65"/>
      <c r="C28" s="65"/>
      <c r="D28" s="874"/>
      <c r="E28" s="875"/>
    </row>
    <row r="29" spans="1:5" x14ac:dyDescent="0.25">
      <c r="A29" s="64"/>
      <c r="B29" s="65"/>
      <c r="C29" s="65"/>
      <c r="D29" s="874"/>
      <c r="E29" s="875"/>
    </row>
    <row r="30" spans="1:5" x14ac:dyDescent="0.25">
      <c r="A30" s="64"/>
      <c r="B30" s="65"/>
      <c r="C30" s="65"/>
      <c r="D30" s="874"/>
      <c r="E30" s="875"/>
    </row>
    <row r="31" spans="1:5" x14ac:dyDescent="0.25">
      <c r="A31" s="64"/>
      <c r="B31" s="65"/>
      <c r="C31" s="65"/>
      <c r="D31" s="874"/>
      <c r="E31" s="875"/>
    </row>
    <row r="32" spans="1:5" x14ac:dyDescent="0.25">
      <c r="A32" s="64"/>
      <c r="B32" s="65"/>
      <c r="C32" s="65"/>
      <c r="D32" s="874"/>
      <c r="E32" s="875"/>
    </row>
    <row r="33" spans="1:5" x14ac:dyDescent="0.25">
      <c r="A33" s="64"/>
      <c r="B33" s="65"/>
      <c r="C33" s="65"/>
      <c r="D33" s="874"/>
      <c r="E33" s="875"/>
    </row>
    <row r="34" spans="1:5" x14ac:dyDescent="0.25">
      <c r="A34" s="64"/>
      <c r="B34" s="65"/>
      <c r="C34" s="65"/>
      <c r="D34" s="874"/>
      <c r="E34" s="875"/>
    </row>
    <row r="35" spans="1:5" x14ac:dyDescent="0.25">
      <c r="A35" s="64"/>
      <c r="B35" s="65"/>
      <c r="C35" s="65"/>
      <c r="D35" s="874"/>
      <c r="E35" s="875"/>
    </row>
    <row r="36" spans="1:5" x14ac:dyDescent="0.25">
      <c r="A36" s="66"/>
      <c r="B36" s="67"/>
      <c r="C36" s="67"/>
      <c r="D36" s="876"/>
      <c r="E36" s="877"/>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de28d5e-6a7b-4c6b-a96d-2a6bd9651c2c"/>
    <ds:schemaRef ds:uri="bf39a289-215c-44bd-9123-d7c804715b4f"/>
  </ds:schemaRefs>
</ds:datastoreItem>
</file>

<file path=customXml/itemProps2.xml><?xml version="1.0" encoding="utf-8"?>
<ds:datastoreItem xmlns:ds="http://schemas.openxmlformats.org/officeDocument/2006/customXml" ds:itemID="{8B887782-79EA-406B-B216-890DE4C06A23}"/>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2026-05-13T14:12:02Z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