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2/SeguimientoPA/"/>
    </mc:Choice>
  </mc:AlternateContent>
  <xr:revisionPtr revIDLastSave="0" documentId="8_{C89B2747-36BA-4B39-B098-7636E359AE43}" xr6:coauthVersionLast="47" xr6:coauthVersionMax="47" xr10:uidLastSave="{00000000-0000-0000-0000-000000000000}"/>
  <bookViews>
    <workbookView xWindow="-120" yWindow="-120" windowWidth="29040" windowHeight="15720" tabRatio="731" firstSheet="1" activeTab="6" xr2:uid="{00000000-000D-0000-FFFF-FFFF00000000}"/>
  </bookViews>
  <sheets>
    <sheet name="Instructivo" sheetId="48" r:id="rId1"/>
    <sheet name="ACTIVIDAD_1" sheetId="20" r:id="rId2"/>
    <sheet name="ACTIVIDAD_2" sheetId="49" r:id="rId3"/>
    <sheet name="ACTIVIDAD_3" sheetId="50" r:id="rId4"/>
    <sheet name="ACTIVIDAD_4" sheetId="51" r:id="rId5"/>
    <sheet name="META_PDD_2047" sheetId="38" r:id="rId6"/>
    <sheet name="META_PDD_2042" sheetId="52" r:id="rId7"/>
    <sheet name="PRODUCTO_MGA" sheetId="47" r:id="rId8"/>
    <sheet name="CONTROL DE CAMBIOS" sheetId="40" r:id="rId9"/>
  </sheets>
  <definedNames>
    <definedName name="_xlnm.Print_Area" localSheetId="1">ACTIVIDAD_1!$A$1:$O$31</definedName>
    <definedName name="_xlnm.Print_Area" localSheetId="5">META_PDD_2047!$A$6:$X$20</definedName>
    <definedName name="_xlnm.Print_Area" localSheetId="7">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D29" i="51" l="1"/>
  <c r="D29" i="50"/>
  <c r="D29" i="49"/>
  <c r="D29" i="20"/>
  <c r="D26" i="51" l="1"/>
  <c r="D25" i="51"/>
  <c r="D26" i="50"/>
  <c r="D25" i="50"/>
  <c r="D25" i="49"/>
  <c r="D26" i="49"/>
  <c r="D26" i="20"/>
  <c r="C29" i="51" l="1"/>
  <c r="C29" i="50"/>
  <c r="C26" i="50"/>
  <c r="C29" i="20" l="1"/>
  <c r="C29" i="49" l="1"/>
  <c r="C26" i="51" l="1"/>
  <c r="C25" i="51"/>
  <c r="C26" i="49"/>
  <c r="C25" i="49"/>
  <c r="C26" i="20"/>
  <c r="C25" i="20"/>
  <c r="D25" i="20" s="1"/>
  <c r="K66" i="49" l="1"/>
  <c r="F26" i="38"/>
  <c r="I116" i="51" l="1"/>
  <c r="H116" i="51"/>
  <c r="G116" i="51"/>
  <c r="F116" i="51"/>
  <c r="E116" i="51"/>
  <c r="D116" i="51"/>
  <c r="C116" i="51"/>
  <c r="B116" i="51"/>
  <c r="B34" i="51"/>
  <c r="N29" i="51"/>
  <c r="N28" i="51"/>
  <c r="N27" i="51"/>
  <c r="O28" i="51" s="1"/>
  <c r="N26" i="51"/>
  <c r="O26" i="51" s="1"/>
  <c r="N25" i="51"/>
  <c r="O25" i="51" s="1"/>
  <c r="N24" i="51"/>
  <c r="I116" i="50"/>
  <c r="H116" i="50"/>
  <c r="G116" i="50"/>
  <c r="F116" i="50"/>
  <c r="E116" i="50"/>
  <c r="D116" i="50"/>
  <c r="C116" i="50"/>
  <c r="B116" i="50"/>
  <c r="B34" i="50"/>
  <c r="N29" i="50"/>
  <c r="N28" i="50"/>
  <c r="N27" i="50"/>
  <c r="N26" i="50"/>
  <c r="N25" i="50"/>
  <c r="N24" i="50"/>
  <c r="I116" i="49"/>
  <c r="H116" i="49"/>
  <c r="G116" i="49"/>
  <c r="F116" i="49"/>
  <c r="E116" i="49"/>
  <c r="D116" i="49"/>
  <c r="C116" i="49"/>
  <c r="B116" i="49"/>
  <c r="B34" i="49"/>
  <c r="N29" i="49"/>
  <c r="N28" i="49"/>
  <c r="N27" i="49"/>
  <c r="N26" i="49"/>
  <c r="O26" i="49" s="1"/>
  <c r="N25" i="49"/>
  <c r="O25" i="49" s="1"/>
  <c r="N24" i="49"/>
  <c r="O28" i="49" l="1"/>
  <c r="O28" i="50"/>
  <c r="O29" i="50"/>
  <c r="O26" i="50"/>
  <c r="O25" i="50"/>
  <c r="O29" i="49"/>
  <c r="O29" i="51"/>
  <c r="N29" i="20" l="1"/>
  <c r="N28" i="20"/>
  <c r="N27" i="20"/>
  <c r="N26" i="20"/>
  <c r="N25" i="20"/>
  <c r="N24" i="20"/>
  <c r="O25" i="20" l="1"/>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5829584-2E31-EA4F-A65F-37BEB6A238B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916A5C3D-6093-414A-9A6A-5CCE83EA96A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6ADFA14-DC44-4C4F-BB86-06B6C8628A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96F97AD-099C-E341-98B6-EC5E5FD75DE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<sst xmlns="http://schemas.openxmlformats.org/spreadsheetml/2006/main" count="2029" uniqueCount="428">
  <si>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</si>
  <si>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</si>
  <si>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</si>
  <si>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</si>
  <si>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</si>
  <si>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</si>
  <si>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</si>
  <si>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</si>
  <si>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</si>
  <si>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</si>
  <si>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</si>
  <si>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</si>
  <si>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</si>
  <si>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</si>
  <si>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</si>
  <si>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</si>
  <si>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</si>
  <si>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</si>
  <si>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</si>
  <si>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</si>
  <si>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</si>
  <si>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</si>
  <si>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</si>
  <si>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</si>
  <si>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</si>
  <si>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</si>
  <si>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</si>
  <si>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</si>
  <si>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</si>
  <si>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</si>
  <si>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</si>
  <si>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</si>
  <si>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</si>
  <si>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</si>
  <si>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</si>
  <si>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</si>
  <si>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</si>
  <si>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</si>
  <si>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</si>
  <si>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</si>
  <si>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</si>
  <si>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</si>
  <si>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</si>
  <si>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</si>
  <si>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</si>
  <si>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</si>
  <si>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</si>
  <si>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</si>
  <si>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</si>
  <si>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</si>
  <si>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</si>
  <si>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</si>
  <si>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</si>
  <si>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</si>
  <si>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</si>
  <si>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</si>
  <si>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</si>
  <si>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</si>
  <si>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</si>
  <si>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</si>
  <si>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</si>
  <si>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</si>
  <si>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</si>
  <si>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</si>
  <si>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</si>
  <si>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</si>
  <si>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</si>
  <si>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</si>
  <si>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</si>
  <si>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</si>
  <si>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</si>
  <si>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</si>
  <si>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</si>
  <si>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</si>
  <si>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</si>
  <si>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</si>
  <si>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</si>
  <si>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</si>
  <si>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</si>
  <si>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</si>
  <si>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</si>
  <si>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</si>
  <si>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</si>
  <si>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</si>
  <si>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</si>
  <si>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</si>
  <si>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</si>
  <si>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</si>
  <si>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</si>
  <si>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</si>
  <si>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</si>
  <si>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</si>
  <si>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</si>
  <si>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</si>
  <si>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</si>
  <si>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</si>
  <si>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</si>
  <si>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</si>
  <si>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</si>
  <si>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</si>
  <si>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</si>
  <si>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</si>
  <si>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</si>
  <si>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</si>
  <si>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</si>
  <si>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</si>
  <si>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</si>
  <si>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</si>
  <si>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</si>
  <si>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</si>
  <si>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</si>
  <si>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</si>
  <si>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</si>
  <si>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</si>
  <si>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</si>
  <si>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</si>
  <si>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</si>
  <si>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</si>
  <si>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</si>
  <si>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</si>
  <si>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</si>
  <si>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</si>
  <si>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</si>
  <si>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</si>
  <si>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</si>
  <si>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</si>
  <si>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</si>
  <si>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</si>
  <si>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</si>
  <si>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</si>
  <si>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</si>
  <si>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</si>
  <si>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</si>
  <si>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</si>
  <si>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</si>
  <si>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</si>
  <si>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</si>
  <si>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</si>
  <si>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</si>
  <si>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</si>
  <si>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</si>
  <si>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</si>
  <si>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</si>
  <si>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</si>
  <si>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</si>
  <si>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</si>
  <si>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</si>
  <si>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</si>
  <si>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</si>
  <si>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</si>
  <si>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</si>
  <si>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</si>
  <si>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</si>
  <si>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</si>
  <si>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</si>
  <si>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</si>
  <si>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</si>
  <si>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</si>
  <si>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</si>
  <si>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</si>
  <si>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</si>
  <si>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</si>
  <si>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</si>
  <si>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</si>
  <si>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</si>
  <si>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</si>
  <si>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</si>
  <si>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</si>
  <si>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</si>
  <si>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</si>
  <si>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</si>
  <si>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</si>
  <si>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</si>
  <si>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</si>
  <si>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</si>
  <si>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</si>
  <si>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</si>
  <si>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</si>
  <si>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</si>
  <si>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</si>
  <si>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</si>
  <si>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</si>
  <si>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</si>
  <si>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</si>
  <si>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</si>
  <si>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</si>
  <si>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</si>
  <si>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</si>
  <si>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</si>
  <si>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</si>
  <si>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</si>
  <si>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</si>
  <si>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</si>
  <si>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</si>
  <si>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</si>
  <si>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</si>
  <si>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</si>
  <si>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</si>
  <si>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</si>
  <si>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</si>
  <si>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</si>
  <si>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</si>
  <si>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</si>
  <si>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</si>
  <si>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</si>
  <si>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</si>
  <si>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</si>
  <si>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</si>
  <si>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</si>
  <si>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</si>
  <si>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</si>
  <si>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</si>
  <si>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</si>
  <si>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</si>
  <si>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</si>
  <si>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</si>
  <si>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</si>
  <si>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</si>
  <si>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</si>
  <si>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</si>
  <si>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</si>
  <si>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</si>
  <si>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</si>
  <si>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</si>
  <si>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</si>
  <si>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</si>
  <si>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</si>
  <si>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</si>
  <si>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</si>
  <si>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</si>
  <si>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</si>
  <si>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</si>
  <si>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</si>
  <si>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</si>
  <si>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</si>
  <si>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</si>
  <si>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</si>
  <si>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</si>
  <si>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</si>
  <si>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</si>
  <si>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7 de 7</t>
  </si>
  <si>
    <t>8222 - Fortalecimiento de los servicios y estrategias con enfoque diferencial en el sector público y privado que vinculen a la ciudadanía y a las mujeres en sus diferencias y diversidad en Bogotá D.C.</t>
  </si>
  <si>
    <t>Implementar 3 estrategias que contribuyan al reconocimiento y garantía de los  derechos de las mujeres en sus diferencias y diversidad</t>
  </si>
  <si>
    <t>Servicio de promoción de la garantía de derechos</t>
  </si>
  <si>
    <t>2. Bogotá confía en su bien-estar</t>
  </si>
  <si>
    <t>Número de estrategias implementadas que contribuyan al reconocimiento y garantía de los derechos de las mujeres en sus diferencias y diversidad</t>
  </si>
  <si>
    <t>2.12. Bogotá cuida a su gente</t>
  </si>
  <si>
    <t xml:space="preserve"> Implementar 1 Estrategia Distrital de Cuidado Menstrual, con enfoque diferencial</t>
  </si>
  <si>
    <t xml:space="preserve">Número de estrategias implementadas para la Educación Menstrual para el Autoconocimiento y Autocuidado </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</si>
  <si>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</si>
  <si>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</si>
  <si>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</si>
  <si>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Implementar 1 estrategia de reconocimiento de la diversidad de las mujeres del Distrito Capital.</t>
  </si>
  <si>
    <t xml:space="preserve">Número de  estrategias de reconocimiento de la diversidad de las mujeres del Distrito Capital, implementadas. </t>
  </si>
  <si>
    <t>Igualdad de género</t>
  </si>
  <si>
    <t>Aprobar y fortalecer políticas acertadas y leyes aplicables para promover la igualdad de género y el empoderamiento de todas las mujeres y niñas a todos los niveles</t>
  </si>
  <si>
    <t>Estrategia de empoderamiento para promover capacidades, liderazgos, participación, incidencia política y transformación de imaginarios culturales</t>
  </si>
  <si>
    <t xml:space="preserve">1- Implementar 3 estrategias que contribuyan al reconocimiento y garantía de los derechos de las mujeres en sus diferencias y diversidad. </t>
  </si>
  <si>
    <t xml:space="preserve">2- Implementar 1 Estrategia Distrital de Cuidado Menstrual, con enfoque diferencial </t>
  </si>
  <si>
    <t xml:space="preserve">3- Implementar 1 estrategia de  asistencia técnica dirigidas a los Sectores de la Administración Distrital y al Sector Privado, para la incorporación del enfoque diferencial en los servicios, programas y estrategias dirigidas a mujeres. </t>
  </si>
  <si>
    <t xml:space="preserve">4-Implementar 1 estrategia de reconocimiento de la diversidad de las mujeres del Distrito Capital.  </t>
  </si>
  <si>
    <t>X</t>
  </si>
  <si>
    <t>x</t>
  </si>
  <si>
    <t>Porcentaje de implementación de la estrategia de transformación cultural</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</si>
  <si>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</si>
  <si>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</si>
  <si>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</si>
  <si>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</si>
  <si>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</si>
  <si>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</si>
  <si>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Yurieth Paola Rojas Mayorga</t>
  </si>
  <si>
    <t xml:space="preserve">OFICINA ASESORA DE PLANEACIÓN </t>
  </si>
  <si>
    <t>2042. Desarrollar 4 estrategias de empoderamiento para promover capacidades, liderazgos, participación, incidencia política y transformación de imaginarios culturales, que reproducen los estereotipos de género, en los territorios urbanos y rurales.</t>
  </si>
  <si>
    <t>2047.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</si>
  <si>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Constante</t>
  </si>
  <si>
    <t>PRODUCTO 1 - Servicio de promoción de la garantía de derechos</t>
  </si>
  <si>
    <t>PRODUCTO 2 - Documentos de lineamientos técnicos</t>
  </si>
  <si>
    <t>Desarrollar acciones para el conocimiento de los Derechos Humanos de las mujeres por parte de la ciudadanía</t>
  </si>
  <si>
    <t>Fortalecer los procesos de capacitación, sensibilización y acompañamiento a servidoras y servidores públicos y al sector privado para desarrollar acciones con enfoque diferencial en Bogotá</t>
  </si>
  <si>
    <t xml:space="preserve">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</si>
  <si>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Acompañar y liderar la Mesa Distrital de Cuidado Menstrual Distrital, desarrollando el plan de acción acordado y articulando las acciones programadas como Jornadas Distritales y Recorridos por la Dignidad Menstrual. </t>
  </si>
  <si>
    <t>Realizar Espacios de Educación Menstrual para el Autocuidado y el Autoconocimiento EMAA dirigidas a las Mujeres en todo curso de vida, focalizando de manera especial las mujeres con mayor vulnerabilidad en sus diferencias y diversidades.</t>
  </si>
  <si>
    <t>Realizar Espacios para la cualificación de equipos, transferencia metodológica y de conocimientos en educación menstrual dirigida a profesionales, técnicos, funcionarios y colaboradores de entidades públicas y privadas.</t>
  </si>
  <si>
    <t xml:space="preserve">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</si>
  <si>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</si>
  <si>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Acompañar espacios y actividades para la transversalización del enfoque diferencial  a demanda de entidades del  sector público y privado. </t>
  </si>
  <si>
    <t>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t>
  </si>
  <si>
    <t>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</si>
  <si>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 xml:space="preserve">Construir  fichas metodológicas para la realización de actividades de capacitación y sensibilización sobre el enfoque diferencial que den cuenta de diseño creativo, experencial y dinámico. </t>
  </si>
  <si>
    <t xml:space="preserve"> Implementar plan de trabajo para la realización de espacios, actividades y eventos orientados al reconocimiento y garantía de los derechos de las mujeres Lesbianas, bisexuales y trans </t>
  </si>
  <si>
    <t xml:space="preserve"> Ejecutar proyecto orientado al reconocimiento y garantía de los derechos de las mujeres con discapacidad y migrantes </t>
  </si>
  <si>
    <t>SUMA</t>
  </si>
  <si>
    <t xml:space="preserve">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</si>
  <si>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Implementar la ESTRATEGIA de ACCIONES AFIRMATIVAS PARA EL FORTALECIMIENTO DE CAPACIDADES EMOCIONALES Y EMPODERAMIENTO DE LAS MUJERES:  Realizar de Jornadas Significativas,  Semilleros para el empoderamiento, encuentros intergeneracionales y espacios conmemorativos, como acciones orientadas a  la visibilización y transformación de las prácticas de discriminación que afectan a las mujeres en sus diferencias y diversidades. </t>
  </si>
  <si>
    <t xml:space="preserve">Implementar la ESTRATEGIA  de ACCIONES AFIRMATIVAS PARA EL FORTALECIMIENTO DE CAPACIDADES EMOCIONALES Y EMPODERAMIENTO DE LAS MUJERES a través de la realización de de encuentros con las mujeres en  Espacios de Conexión Emocional  y  Escuelas de Educación Emocional AMAR-TE, como acciones orientadas a  la visibilización y transformación de las prácticas de discriminación que afectan a las mujeres en sus diferencias y diversidades.  </t>
  </si>
  <si>
    <t>Implementación de acciones afirmativas como semilleros de empoderamiento, Jornadas Significativas y encuentros intergeneracionales, como espacios para abordar los derechos a una vida libre de violencias, educación, participación, adicionalmente,  se realizan Espacios de Conexión Emocional, Escuelas de Educación Emocional AMARTE presenciales y virtuales y Acciones Pedagógicas Para la Eliminación de Barreras y Estigmas en Salud Mental, entre las que se encuentran las Transferencias de Conocimientos y el curso Tejiendo Redes : Derechos Humanos, migración y bienestar emocional en sus dos versiones  para comunidad  y  para servidores y servidoras públicos; todas estas acciones se realizan  con el objetivo de generar capacidades psicoemocionales para el cuidado y bienestar emocional de las mujeres que en sus diferencias y diversidad que  han visto vulnerada su salud mental producto del estigma, la discriminación y las desigualdades, buscando que  las mujeres se reconozcan y se apropien de  prácticas orientadas al  autocuidado y manejo de las emociones como un factor protector, así como al desarrollo de habilidades de afrontamiento y resiliencia, a partir de la generación de espacios de consciencia, cuidado y fortalecimiento  de redes de apoyo.</t>
  </si>
  <si>
    <t>No se presentan retrasos</t>
  </si>
  <si>
    <t xml:space="preserve">No se tienen programadas acciones para el mes de reporte. </t>
  </si>
  <si>
    <t>Con el fin de realizar espacios EMMA se realizó planeación y programación de las acciones a adelantar en el año 2026</t>
  </si>
  <si>
    <t>La estrategia Interinstitucional para el Cuidado Menstrual, Promueve el reconocimiento de la menstruación como un proceso natural que no debe ser estigmatizado, abordándola como una experiencia social, histórica, cultural y personal. Esta perspectiva está asociada a los derechos humanos y, particularmente, a los derechos sexuales y reproductivos, desarrollando acciones concretas en torno a la dignidad menstrual como un derecho humano fundamental, promoviendo el reconocimiento de la menstruación como un derecho fundamental, por lo que se realizan permanentemente jornadas de Educación Menstrual con niñas y adolescentes rurales y campesinas, negras/Afrocolombianas, migrantes, niñas y niños del sistema escolar que habitan en la diferentes localidades de Bogotá.</t>
  </si>
  <si>
    <t xml:space="preserve">No se presentan retrasos </t>
  </si>
  <si>
    <t xml:space="preserve">Con el objetivo de acompañar la mesa distrital de cuidado menstrual para el mes de enero se adelantó proceso contractual del equipo que liderará la estrategia y se avanzó en la programación de indicadores y metas del plan de acción 2026  </t>
  </si>
  <si>
    <t>Con el objetivo de implementar la estrategia distrital de cuidado menstrual para el mes de enero se adelantó proceso contractual del equipo que liderará la estrategia y se avanzó en la programación de indicadores y metas del plan de acción 2026</t>
  </si>
  <si>
    <t xml:space="preserve">Con el objetivo de implementar la estrategia distrital de cuidado menstrual para el mes de enero se  avanzó en la programación de indicadores y metas del plan de acción 2026  </t>
  </si>
  <si>
    <t>Con el fin de implementar la estrategia de formación en herramientas para el empoderamiento y las capacidades psicoemocionales, durante el mes de enero se avanaza con: 
1.	TRANSFERENCIAS DE CONOCIMIENTO: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 
2.	GESTION Y PLANEACIÓN (i) Se realiza se realiza 1 reunión de  articulación para planificación  de 1 espacio de transferencia  de conocimientos y 1 realización de curso Tejiendo redes orientada a servidores con la delegada de la política pública de salud mental, consumo de sustancias psicoactivas y del fenómeno de habitabilidad en calle para la localidad de Tunjuelito Sub Red sur- de SD Salud en este espacio queda pendiente confirmación de cronogramas</t>
  </si>
  <si>
    <t>https://secretariadistritald-my.sharepoint.com/:f:/g/personal/kforero_sdmujer_gov_co/IgASr5ustkTNQ63nqowa6iFdAXCoJG8S_lEwxrcd8GigwMo?e=xR7cIs</t>
  </si>
  <si>
    <t xml:space="preserve">Para el mes de enero no se tienen programadas acciones para la estrategia de educación flexible </t>
  </si>
  <si>
    <t>https://secretariadistritald-my.sharepoint.com/:b:/g/personal/kforero_sdmujer_gov_co/IQDnnovhpe56QZCZIGlOOHY0AQMuYF2AP0uwSTryjA5Op7w?e=E683XB</t>
  </si>
  <si>
    <t xml:space="preserve">Con el fin de realziar la sistematización y organización de una caja de herramientas, durante el mes de Enero se realizó evaluación del avance durante los años 2024 y 2025 y se organizó la programación de metas y plan de trabajo para la revisión de los documentos existentes en la caja. </t>
  </si>
  <si>
    <t xml:space="preserve">Durante el mes de enero se realizó planeación, organización y articulación de los procesos que se establecerán para la prestación de servicios durante 2026 y consolidación del plan de trabajo del equipo de lengua de señas </t>
  </si>
  <si>
    <t>https://secretariadistritald-my.sharepoint.com/:f:/g/personal/kforero_sdmujer_gov_co/IgDyqqPcTln4QL_7qVmhC8tMAU5lj2YMWkjZvDLvSQ0SZjU?e=cVKBdP</t>
  </si>
  <si>
    <t>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</si>
  <si>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Para el mes de enero no se tiene programación de espacios o actividades de trasnversalización  del enfoque diferencial  a demanda de entidades del  sector público y privado.</t>
  </si>
  <si>
    <t xml:space="preserve">Para el mes de enero no se tienen programadas actividades de asistencia técnica para la la incorporación del enfoque diferencial a los sectores de la Administración Distrital. </t>
  </si>
  <si>
    <t xml:space="preserve">Con el objetivo de Implementar 1 estrategia de  asistencia técnica dirigidas a los Sectores de la Administración Distrital y al Sector Privado, para la incorporación del enfoque diferencial en los servicios, programas y estrategias dirigidas a mujeres, durante el mes de enero se realizaron espacios de planeación, articulación y gestión para la realización de espacios de transversalización y prestación de servicios de lengua de señas, organizando el plan de trabajo y cronogramas para implementar durante el año 2026 </t>
  </si>
  <si>
    <t xml:space="preserve">Durante el mes de enero no se tiene previstas acciones para el desarrollo del plan de acción para la realización de eventos </t>
  </si>
  <si>
    <t xml:space="preserve">Para el mes de enero no se tiene previstas acciones para la construcción de fichas metodológicas </t>
  </si>
  <si>
    <t xml:space="preserve">Durante el mes de enero se realizó planeación, programación de actividades y articulación entre estrategias para la realización del plan de trabajo orientado a población LBT </t>
  </si>
  <si>
    <t xml:space="preserve">Durante el mes de enero se realizó planeación, programación de actividades y articulación entre estrategias para la realización del plan de trabajo orientado a población migrante y con discapacidad </t>
  </si>
  <si>
    <t xml:space="preserve">Con el objetivo de Implementar 1 estrategia de reconocimiento a la diversidad de las mujeres del Distrito Capital, para el mes de enero se realizó planeación, articulación entre estrategias y programación para la realización de acciones afirmativas. </t>
  </si>
  <si>
    <t xml:space="preserve">no se presentan retrasos </t>
  </si>
  <si>
    <t xml:space="preserve">Posiciona e institucionaliza, la realización de conmemoraciones como  acción afirmativa para visibilizar y exaltar el aporte de los grupos poblacionales excluidos e invisibilizados del tejido social y cultural de Bogotá, convirtiéndolos en espacios para destacar el rol de las mujeres en sus diferencias y diversidades en la construcción de ciudad (desde el punto de vista rural-urbano), reconociendo su papel central en prácticas culturales y familiares, promoviendo su inclusión activa en los procesos organizativos y decisiones que impactan su comunidad.  Para lo anterior, se llevan a cabo:
•	Actividades culturales, recreativas, deportivas, conmemoraciones y encuentros diferenciales de visibilización y reconocimiento de las diferencias, diversidades, luchas, aportes, derechos y biografías de las mujeres en sus diferencias y diversidades en Bogotá, para promover la transformación cultural, combatir estereotipos y reducir imaginarios y factores de discriminación que históricamente han afectado a las mujeres 
•	Formulación de guías metodológicas para el abordaje a los diferentes pueblos y comunidades con los que trabaja la Dirección de Enfoque Diferencial Mujer.  </t>
  </si>
  <si>
    <t>https://secretariadistritald-my.sharepoint.com/:f:/g/personal/kforero_sdmujer_gov_co/IgDyqqPcTln4QL_7qVmhC8tMAU5lj2YMWkjZvDLvSQ0SZjU?e=LhTCHp</t>
  </si>
  <si>
    <t xml:space="preserve"> proceso de asistencia técnica para la transversalización del enfoque diferencial con una mirada interseccional, dirigida a los Sectores de la Administración Distrital y el sector privado y realización de actividades de apoyo para la transversalización del enfoque diferencial dirigidas a los Sectores de la Administración Distrital.</t>
  </si>
  <si>
    <t xml:space="preserve">El desarrollo de una estrategia DED  que contribuya al reconocimiento y garantía de los  derechos de las mujeres en sus diferencias y diversidades se realiza a través de Acciones afirmativas para el empoderamiento y fortalecimiento de capacidades emocionales y educación flexible para las mujeres con el objetivo de aportar a la eliminación de estereotipos e imaginarios sexistas, así como, brindar herramientas para el empoderamiento y fortalecimiento de las trayectorias de vida de las mujeres, reconociendo factores protectores y mecanismos para la prevención de las violencias se han realizado. A través de la implementación de la estrategia de cuidado menstrual se realizan talleres de cuidado menstrual a mujeres en sus diferencias y diversidad con especial énfasis en adolescentes entre 14 y 17 años, que reciben atención en Unidad de Protección Integral por estar en riesgo de habitar la calle, experiencias de vida en calle o por ser víctimas de Explotación Sexual Comercial, y que se encuentran en protección. </t>
  </si>
  <si>
    <t>https://secretariadistritald-my.sharepoint.com/:f:/g/personal/kforero_sdmujer_gov_co/IgASr5ustkTNQ63nqowa6iFdAXCoJG8S_lEwxrcd8GigwMo?e=BZsGP0</t>
  </si>
  <si>
    <t>https://secretariadistritald-my.sharepoint.com/:f:/g/personal/kforero_sdmujer_gov_co/IgDMLXe9vZZeSL9600Y8VlPYAUE300CsxNlE2eAliSCFzjk?e=ACxMyg</t>
  </si>
  <si>
    <t>https://secretariadistritald-my.sharepoint.com/:f:/g/personal/kforero_sdmujer_gov_co/IgBCANEm8SDpQ7dKZ0Lh3XI7AdARIIbFSFcyC6uqpBtEZAI?e=dywsW8</t>
  </si>
  <si>
    <t>https://secretariadistritald-my.sharepoint.com/:f:/g/personal/kforero_sdmujer_gov_co/IgBChEbArnDtQ5bSEpLgOfIVAaPVjIg4SKfMP1ndMe7cnB4?e=ILPWtH</t>
  </si>
  <si>
    <t>https://secretariadistritald-my.sharepoint.com/:b:/g/personal/kforero_sdmujer_gov_co/IQCBbn9qdfbNTYSxC-BxeztxAYjX9iQzPdK3HQy4_1E7CJU?e=wBM7GS</t>
  </si>
  <si>
    <t>https://secretariadistritald-my.sharepoint.com/:f:/g/personal/kforero_sdmujer_gov_co/IgDpqF_b0DxzQrHNKaZ5PX7zAdCWKRurNUHEfgJEjuzYhf4?e=dne4Z4</t>
  </si>
  <si>
    <t xml:space="preserve">Para el mes de Enero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</si>
  <si>
    <r>
      <t xml:space="preserve">Para el mes de Enero con el objetivo de dar cumplimiento a la meta plan de Desarrollo </t>
    </r>
    <r>
      <rPr>
        <i/>
        <sz val="11"/>
        <color theme="1"/>
        <rFont val="Arial"/>
        <family val="2"/>
      </rPr>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r>
    <r>
      <rPr>
        <sz val="11"/>
        <color theme="1"/>
        <rFont val="Arial"/>
        <family val="2"/>
      </rPr>
      <t xml:space="preserve">, </t>
    </r>
    <r>
      <rPr>
        <u/>
        <sz val="11"/>
        <color theme="1"/>
        <rFont val="Arial"/>
        <family val="2"/>
      </rPr>
      <t xml:space="preserve">se precisa que el proyecto 8222 contribuye directamente al desarrollo del 25% de ésta estrategia. </t>
    </r>
    <r>
      <rPr>
        <sz val="11"/>
        <color theme="1"/>
        <rFont val="Arial"/>
        <family val="2"/>
      </rPr>
      <t xml:space="preserve">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Desde la Dirección de Enfoque Diferencial en enero se han adelantado espacios de planeación, articulación entre estrategias de la SdMujer y gestión para la realización de espacios de transversalización, prestación de servicios de lengua de señas, y realización de acciones afirmativas, estableciendo el plan de trabajo, con indicadores y cronogramas para implementar durante el año 2026. </t>
    </r>
  </si>
  <si>
    <r>
      <t xml:space="preserve">Con el fin de implementar la estrategia de formación en herramientas para el empoderamiento y las capacidades psicoemocionales, durante el mes de febrero se avanza con:
CURSOS VIRTUALES: Seguimiento a las participantes del curso Observo, Identifico y Protejo, identificando que en el mes de febrero </t>
    </r>
    <r>
      <rPr>
        <b/>
        <sz val="13"/>
        <color theme="1"/>
        <rFont val="Arial"/>
        <family val="2"/>
      </rPr>
      <t>se certificaron 4 personas</t>
    </r>
    <r>
      <rPr>
        <sz val="13"/>
        <color theme="1"/>
        <rFont val="Arial"/>
        <family val="2"/>
      </rPr>
      <t xml:space="preserve">, fortaleciendo sus conocimientos y competencias en el abordaje de temas relacionados con la prevención y atención de violencias contra la niñez y la adolescencia. 
ARTICULACIÓN: se realiza 1 reunión de  articulación de planificación para la realización de 1 espacio de transferencia  de conocimientos y 1 realización de curso Tejiendo redes servidores con  coordinadores de Centros Intégrate Suba, CAD 30 y Engativá, de igual manera se realiza una reunión de  articulación para planificación  de 1 espacio de transferencia  de conocimientos y 1 realización de curso Tejiendo redes servidores con  profesionales psicosociales de cárcel distrital , pendiente confirmación de cronogramas. </t>
    </r>
  </si>
  <si>
    <t>En el mes de febrero con el objetivo de Implementar la estrategia de Educación Flexible, se avanzó con la planeación y proceso precontractual orientado al patrocinio para la presentación de pruebas SABER-11_2026, y en este proceso se avanza con la  solicitud a diferentes organizaciones una cotización sobre el acompañamiento en las pruebas Saber-11, proyección del anexo técnico para la contratación del proveedor para las pruebas saber-11, remisión del glosario para el anexo técnico y ajuste a las observaciones realizadas por el área de contratación para la cotización en SECOP, adicionalmente se realizó ajuste al formulario de focalización de las 200 mujeres que presentaran las pruebas saber-11. 
Para Febrero también se logra avanzar en la focalización de cursos para el 2026 a realizar a través del convenio SENA- SdMujer.</t>
  </si>
  <si>
    <t xml:space="preserve">Con el objetivo de Acompañar y liderar la Mesa Distrital de Cuidado Menstrual Distrital, en el mes de febrero se realizó la primera mesa del año 2026 en la que se formuló el plan de acción para el año y se definieron las prioridades para cada entidad así: IDIPRON ampliará cobertura mediante recorridos territoriales y ajustará su modelo pedagógico hacia juventud-prevención; SD Mujer focalizará la garantía de derechos de personas menstruantes (énfasis en habitantes de calle), impulsará la formalización de la Mesa y exigirá rigurosidad técnica, mientras el componente jurídico hará seguimiento al decreto en revisión. SDIS priorizó la sistematización del monitoreo de la atención a mujeres, la actualización de la metodología EMAA y la transversalización en la Política de Habitabilidad en Calle; Sd SALUD fortalecerá el componente técnico con lineamientos para asegurar monitoreo y respuesta oportuna. Adicionalmente, SDIS socializó el rediseño del portafolio para habitabilidad en calle con base en el censo 2024, orientado a cerrar brechas oferta-demanda y estructurar el modelo en autocuidado, centros de acogida, hospedaje social y centros de inclusión; los hogares de paso migran a centros de acogida (mínimo 1 semana), se cierra comunidad de vida, se ajustan centros para mujeres y se implementan centros de alta permanencia cognitiva con 250 cupos.
Compromisos (i) Planificación recorrido y jornada: A modo de cierre y con el propósito de materializar los acuerdos alcanzados, se definió el cronograma de actividades proyectadas para el mes de marzo. (ii) El recorrido se realizará el 11 de marzo en la localidad de Suba; el punto de encuentro queda sujetos a confirmación y posterior socialización por parte de la Secretaría Distrital de Integración Social (SDIS). (iii) Posteriormente, se llevará a cabo una jornada de atención y oferta de servicios el 18 de marzo, cuyo despliegue tendrá lugar en el Parque Tercer Milenio. 
</t>
  </si>
  <si>
    <t>Para el mes de febrero con el objetivo de Realizar Espacios de Educación Menstrual para el Autocuidado y el Autoconocimiento EMAA, se realizó reunión de articulación con la referente María de la Subdirección de Aprovechamiento, con el objetivo de articular la realización de espacios EMAA con mujeres recicladoras ambientales, asimismo, lograr la articulación como se venía realizando en las jornadas distritales.</t>
  </si>
  <si>
    <t>Con el objetivo de Realizar Asistencia Técnica para la incorporación del enfoque diferencial a los sectores de la Administración Distrital, para el mes de febrero se  asistió a la reunión convocada por la Dirección de Derechos y Diseño de Política - DDDP para analizar la asistencia técnica brindada a los 15 sectores de la Administración Distrital durante la vigencia anterior, a fin de identificar logros, dificultades y necesidades frente a la transversalización de los enfoques de derechos humanos de las mujeres, género y poblacional-diferencial en la gestión de las entidades. Lo anterior, en cumplimiento de las actividades establecidas en el Procedimiento de Asistencia técnica para la transversalización de los enfoques de derechos humanos de las mujeres, de género y poblacional - diferencial en los sectores de la Administración Distrital. De otra parte, se avanzó en la concertación de acciones de sensibilización dirigidas al personal del Departamento Administrativo del Servicio Civil – DASCD, con la referente del Sector Gestión Pública de la DDDP. Asimismo, se hicieron dos reuniones, una con la referente para mujeres negras/afrocolombianas y otra con las referentes para mujeres lesbianas y bisexuales y mujeres trans, de la DED para definir las metodologías a trabajar en las sensibilizaciones con el DASCD, Adicionalmente,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</si>
  <si>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En febrero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El 16 de febrero se llevó a cabo el lanzamiento e inicio formal del “Taller Nivel 1”, y posteriormente se desarrollaron las primeras sesiones, centradas en la fundamentación de las temáticas propuestas con 27 formadoras de la Manzana del Cuidado.
2.	En el mes de febrero de 2026 se avanzó en la construcción técnica del documento correspondiente al Nivel II del Taller de Acercamiento a la Lengua de Señas Colombiana (LSC), garantizando la continuidad y coherencia del proceso formativo. De igual manera, se gestionó un espacio de articulación con mujeres Sordas, quienes aceptaron participar en jornadas de socialización dirigidas a las alumnas del segundo nivel. Este componente práctico tiene como propósito fortalecer las habilidades comunicativas y promover un aprendizaje más vivencial y significativo.
3.	Durante el mes de febrero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t>
  </si>
  <si>
    <t xml:space="preserve">En febrero con el objetivo de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El 11 de febrero se recibieron, por parte de María Camila Hincapié López —líder del podcast del semillero Soma LAB del Politécnico Grancolombiano—, las escaletas correspondientes a los cinco capítulos, las cuales fueron compartidas en una carpeta de OneDrive para su revisión y trabajo conjunto. En cuanto al estado de avance, se cuenta con las escaletas ajustadas de los capítulos 1 y 2, correspondientes a las categorías de Expresiones artísticas y Gastronomía, que habían sido previamente retroalimentadas en diciembre de 2025. Asimismo, se realizó la revisión de las escaletas de los capítulos 3, 4 y 5 —relacionados con Cuidado y estética, Rituales fúnebres y Cuidado—, sobre las cuales el 25 de febrero se incorporaron aportes y observaciones, quedando actualmente en proceso de ajuste. </t>
  </si>
  <si>
    <t xml:space="preserve">Durante el mes de febrero, desde la Dirección de Enfoque Diferencial se formuló el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 que se llevarán a cabo en el 2026,  identificando las acciones estratégicas orientadas a la planeación, articulación, gestión de apoyo, concertación con comunidades y grupos de interés y organización logística de 32 eventos programados. 
Adicionalmente, durante el mes se llevaron a cabo dos reuniones de articulación y planeación. La primera se realizó con las referentas de Enfoque Diferencial y las referentas de Acciones Afirmativas del Sistema Distrital de Cuidado, con el propósito de coordinar acciones y fortalecer el trabajo conjunto. La segunda reunión estuvo orientada a definir lineamientos, responsabilidades y la ruta de trabajo para la planeación, ejecución, seguimiento y cierre de las conmemoraciones y encuentros de Mujeres Indígenas 2026, estableciendo acuerdos clave para el desarrollo organizado y articulado de estas actividades. </t>
  </si>
  <si>
    <t xml:space="preserve">Durante el mes de febrero, con el fin de construir  fichas metodológicas para la realización de actividades de capacitación y sensibilización sobre el enfoque diferencial, se realizó una revisión de las metodologías trabajadas anteriormente, convocando a las referentes, con el fin de ajustar la propuesta previamente construida, incorporando las recomendaciones en invitando al trabajo colaborativo para la creación. De tal manera que se proyectan realizar 12 fichas para el año 2026. Así mismo,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t>
  </si>
  <si>
    <t>En el mes de febrero, con el objetivo de Implementar plan de trabajo para la realización de espacios, actividades y eventos orientados al reconocimiento y garantía de los derechos de las mujeres Lesbianas, bisexuales y trans, se avanza con: 
1.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y funcionarias a cargo.
2.	Reunión de articulación con SDIS con el fin de articular dos actividades de encuentro para mujeres LB, las cuales son la  celebración del día de la visibilidad lésbica y la apertura del Fiestón Lesbiarte en el marco del Festival por la Igualdad, con las cuales se busca visibilizar la contribución de las mujeres LB a la ciudad y fortalecer el proceso de la conmemoración LesBiarte.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Durante el encuentro se promovió la reflexión sobre estereotipos, prácticas excluyentes y retos institucionales, así como la identificación de acciones concretas para garantizar una atención respetuosa, libre de discriminación y coherente con la política pública LBT El espacio permitió fortalecer conocimientos técnicos del equipo participante y avanzar en la incorporación transversal del enfoque diferencial en los procesos de acompañamiento para la generación de ingresos y el cierre de brechas de acceso para mujeres Trans y personas con identidades de género diversas.</t>
  </si>
  <si>
    <t>Con el objetivo de ejecutar proyecto orientado al reconocimiento y garantía de los derechos de las mujeres con discapacidad y migrantes, para el mes de febrero se avanzó así: 
1.	Se realizó reunión para generar acciones de articulación entre los componentes de la Dirección de Enfoque Diferencial de la SD Mujer con los coordinadores de Centros Intégrate, quienes brindan una gran atención a población migrante, con el fin de establecer acuerdos de trabajo con la comunidad migrante para el año 2026 y facilitar espacios de conexión emocional con esta población. 
2.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3.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4.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5.	Se realizó una reunión de equipo orientada a fortalecer la gestión interna, la organización del trabajo y la articulación entre los componentes estratégicos. En este espacio se llevó a cabo una presentación y reconocimiento entre las integrantes, considerando la reciente vinculación de algunas profesionales, en donde se socializaron las acciones que viene desarrollando y el plan de acción correspondiente a su componente, lo que permitió identificar puntos de encuentro, posibles articulaciones y responsabilidades compartidas. Asimismo, se definieron estrategias de trabajo conjunto, con el fin de optimizar recursos, evitar duplicidades y fortalecer el enfoque integral de las acciones dirigidas a las mujeres con discapacidad.</t>
  </si>
  <si>
    <t xml:space="preserve">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Asimismo, se invitó a la referente a retomar el proceso con el fin de avanzar en la aplicación de la metodología.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Ofreciendo el acompañamiento en la creación, desarrollo e implementación del comité, así como espacios de formación y fortalecimiento del enfoque con los funcionarios a cargo.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7.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 </t>
  </si>
  <si>
    <t>Con el fin de Implementar 1 estrategia de reconocimiento de la diversidad de las mujeres del Distrito Capital, en el mes de febrero, se logró:
1.	Se avanzó en realizar la revisión de la metodología de sensibilización sobre lengua de señas colombiana, formulando algunas recomendaciones puntuales para fortalecer el documento. 
2.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3.	Se revisa y depura la oferta del SENA con el fin de determinar cursos de interés para mujeres LB. Además, se realiza la difusión de la oferta de matrícula gratuita en la UNAD, así como la difusión y socialización de la oferta educativa EDUCAMAS para la inclusión de mujeres LB en los programas y convocatorias de educación flexible.
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5.	El día 26 de febrero de 2026 en la localidad de Antonio Nariño y Rafael Uribe, se acompañó recorrido territorial junto a gestoras territoriales de la estrategia casa de todas, para la oferta de los servicios, en estos recorridos se brindó  información sobre documentación regular en mujeres migrantes y temas de planificación tanto para mujeres migrantes irregulares como regulares.  
6.	Se acompañó la reunión de la Comisión Intersectorial Flujos Migratorios Mixtos, con diferentes entidades del distrito que prestan atención y acciones a población migrante, con el fin de armonizar planes de trabajo 2026 y también se asistió a reunión para  audiencia pública liderada por la Personería, respecto a habitabilidad de calle y mujeres migrantes.
7.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Queda pendiente su finalización y ajuste, de acuerdo con las recomendaciones y sugerencias de la líder del componente.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</si>
  <si>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febrero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</si>
  <si>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 xml:space="preserve">Para el mes de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</si>
  <si>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 xml:space="preserve">Para el periodo acumulado de enero a febrero,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Se llevó a cabo el lanzamiento e inicio formal del “Taller Nivel 1”, y posteriormente se desarrollaron las primeras sesiones, centradas en la fundamentación de las temáticas propuestas con 27 formadoras de la Manzana del Cuidado.
2.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3.	Se realizó la revisión y aportes para la incorporación de los enfoques de género y poblacional – diferencial en el PVE - Programa de Vigilancia Epidemiológica en Riesgo Psicosocial 2026 de la Secretaría Distrital de la Mujer, por solicitud de la Dirección de Talento Humano.
4.	Se avanzó en el desarrollo del podcast en el marco de la tarea “Caja de herramientas pedagógicas y metodológicas para visibilizar los saberes y prácticas culturales de las mujeres palenqueras”. 
5.	Se avanzó en realizar la revisión de la metodología de sensibilización sobre lengua de señas colombiana, formulando algunas recomendaciones puntuales para fortalecer el documento. 
6.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7.	Se implementó la jornada de transversalización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8.	Se realizó el primer encuentro para la planeación de la metodología orientada a garantizar el derecho de las mujeres, en sus diversidades, al acceso al trabajo, con especial énfasis en discapacidad, durante este espacio se avanzó significativamente en la construcción del borrador del documento. </t>
  </si>
  <si>
    <t>https://secretariadistritald-my.sharepoint.com/:f:/g/personal/kforero_sdmujer_gov_co/IgAxLSq6fXGRTaXkEkbgyoUPAX1G1fono-3nhmJHRwSSN3Y?e=ecjzXX</t>
  </si>
  <si>
    <t>https://secretariadistritald-my.sharepoint.com/:f:/g/personal/kforero_sdmujer_gov_co/IgBKQSVKN_uwQbqdQtUGJmw2Af-zC1Srt4LUg9Vfr2WD2B0?e=pEj7eR</t>
  </si>
  <si>
    <t>https://secretariadistritald-my.sharepoint.com/:f:/g/personal/kforero_sdmujer_gov_co/IgCQhWj2wQ82Q6jKlyLheWyPAR69thQggtsmHPBLYBjT_9U?e=HeJLu3</t>
  </si>
  <si>
    <t>https://secretariadistritald-my.sharepoint.com/:f:/g/personal/kforero_sdmujer_gov_co/IgAv-IVIjyQxR5QB1oUUfR7JAe0AnQkawwtcSUl22INyaoA?e=erHuyn</t>
  </si>
  <si>
    <t>https://secretariadistritald-my.sharepoint.com/:f:/g/personal/kforero_sdmujer_gov_co/IgDwSDWEqMsVS5jvrKzFZiMBAW5nLbgCsjOHJR9vnS4_lik?e=KqPu5c</t>
  </si>
  <si>
    <t>https://secretariadistritald-my.sharepoint.com/:f:/g/personal/kforero_sdmujer_gov_co/IgDzUH4wGWfgQoJ5uY-Hu8CQAWds2WOmR8TJiYe7mJMTN-g?e=ydUJha</t>
  </si>
  <si>
    <t>https://secretariadistritald-my.sharepoint.com/:f:/g/personal/kforero_sdmujer_gov_co/IgCcfM8Hsd2ZT7-4g88JJoUTAbVAHhlBKi66e6GUqx4pPcQ?e=a9pFlE</t>
  </si>
  <si>
    <t>https://secretariadistritald-my.sharepoint.com/:f:/g/personal/kforero_sdmujer_gov_co/IgDKC82Wv1msR5xFtP2fb640ASFq4QWf4pBLsf2346h34bQ?e=VDBd76</t>
  </si>
  <si>
    <t>https://secretariadistritald-my.sharepoint.com/:f:/g/personal/kforero_sdmujer_gov_co/IgAzFD_DyjlgQZW6vRR0lqnpAVLTOgTmHrBpYZru3g4tHxw?e=el8m5W</t>
  </si>
  <si>
    <t>https://secretariadistritald-my.sharepoint.com/:f:/g/personal/kforero_sdmujer_gov_co/IgA_0Hd5xBLUQbnR2mR-RUwvAVerbqHl_aPTZcvIbYGjtxg?e=m3fY7l</t>
  </si>
  <si>
    <t>https://secretariadistritald-my.sharepoint.com/:f:/g/personal/kforero_sdmujer_gov_co/IgCeLqx62oTXQIg2LOR8SytNAcYvsYg8ZYP3JcBYXF0bZms?e=Uh8K4D</t>
  </si>
  <si>
    <t>https://secretariadistritald-my.sharepoint.com/:f:/g/personal/kforero_sdmujer_gov_co/IgBIeLXIpgLITb8-FLXwBZJ1AbjI29NQHL5mXHMRnFAKQ4Y?e=zPnmFm</t>
  </si>
  <si>
    <t>https://secretariadistritald-my.sharepoint.com/:f:/g/personal/kforero_sdmujer_gov_co/IgCajHzZ80qCRbIWQ3XqjsQrAQdQMuzHi7gJxklbr6TSaMc?e=3kRToi</t>
  </si>
  <si>
    <t>https://secretariadistritald-my.sharepoint.com/:f:/g/personal/kforero_sdmujer_gov_co/IgCFs9h4xZpARYxEfh1jkRbgAXoN0zgqyiSqNnUBjyYVqj0?e=23zJWf</t>
  </si>
  <si>
    <t>En el perido acumulado de enero a febrero, con el objetivo de Implementar 1 estrategia de asistencia técnica dirigidas a los Sectores de la Administración Distrital y al Sector Privado, para la incorporación del enfoque diferencial en los servicios, programas y estrategias dirigidas a mujeres, se avanzó en: 
1.	sistematizar y organizar una caja de herramientas de las estrategias de la Dirección de Enfoque Diferencial, que aporten a la incorporación del enfoque diferencial en los sectores de la Administración Distrital y el sector privado, se avanzó en el desarrollo del podcast en el marco de la tarea “Caja de herramientas pedagógicas y metodológicas para visibilizar los saberes y prácticas culturales de las mujeres palenqueras”. 
2.	Se llevó a cabo el lanzamiento e inicio formal del “Taller Nivel 1”, y posteriormente se desarrollaron las primeras sesiones, centradas en la fundamentación de las temáticas propuestas con 27 formadoras de la Manzana del Cuidado.
3.	Se prestaron 17 servicios de interpretación de lengua de señas así: 10 servicios solicitados por la DED 3 servicios solicitados por los CIOM de Engativá y Bosa y 2 servicios gestionados para las Manzana del Cuidado: uno para Usaquén y uno para Tunjuelito, 1 servicio para la Casa de Justicia San Cristóbal y un servicio para el Consejo Consultivo de Mujeres.
4.	Se avanzó en la concertación de acciones de Asistencia Técnica y de sensibilización dirigidas al personal del Departamento Administrativo del Servicio Civil – DASCD, con la referente del Sector Gestión Pública de la DDDP
5.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</si>
  <si>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r>
      <t>Con el objetivo de implementar la estrategia de acciones afirmativas para el empoderamiento de las mujeres, en el mes de enero se realizó</t>
    </r>
    <r>
      <rPr>
        <b/>
        <sz val="13"/>
        <color theme="1"/>
        <rFont val="Arial"/>
        <family val="2"/>
      </rPr>
      <t xml:space="preserve"> 1 una jornada significativa con mujeres migrantes y refugiadas (19 mujeres) </t>
    </r>
    <r>
      <rPr>
        <sz val="13"/>
        <color theme="1"/>
        <rFont val="Arial"/>
        <family val="2"/>
      </rPr>
      <t xml:space="preserve">en donde se abordaron temas relacionados con el empoderamiento, proyecto de vida y emociones de las mujeres en el marco de la captura de Nicolas Maduro y las implicaciones para sus vidas. </t>
    </r>
  </si>
  <si>
    <r>
      <t xml:space="preserve">En el mes de febrero con el objetivo de Implementar la estrategia de acciones afirmativas para el empoderamiento de las mujeres, se avanzó con la realización de: 
1.	Se realizaron </t>
    </r>
    <r>
      <rPr>
        <b/>
        <sz val="13"/>
        <color theme="1"/>
        <rFont val="Arial"/>
        <family val="2"/>
      </rPr>
      <t>3 JORNADAS SIGNIFICATIVAS</t>
    </r>
    <r>
      <rPr>
        <sz val="13"/>
        <color theme="1"/>
        <rFont val="Arial"/>
        <family val="2"/>
      </rPr>
      <t xml:space="preserve"> </t>
    </r>
    <r>
      <rPr>
        <b/>
        <sz val="13"/>
        <color theme="1"/>
        <rFont val="Arial"/>
        <family val="2"/>
      </rPr>
      <t>con la participació de 74 mujeres</t>
    </r>
    <r>
      <rPr>
        <sz val="13"/>
        <color theme="1"/>
        <rFont val="Arial"/>
        <family val="2"/>
      </rPr>
      <t xml:space="preserve"> en sus diferencias y diversidad que van a participar en la construcción del mural de 10 marzo en el Salón Comunal de Suba Tibabuyes, así: (i) 14 de febrero. Temas escritura creativa, empoderamiento a través de la construcción línea gráfica del mural en el marco de la conmemoración del 8 de marzo (30 personas) (ii) 21 de febrero Casa de Todas Creación artística mural (35 personas) (iii) 28 de febrero Casa de Todas  Lectura creativa y construcción gráfica de sentires de las mujeres (35 personas)
</t>
    </r>
  </si>
  <si>
    <r>
      <t xml:space="preserve">Con el objetivo de implementar la estrategia de acciones afirmativas, para el fortalecimiento de capacidades psicoemocionales de las mujeres, para el mes de Enero, se realizan </t>
    </r>
    <r>
      <rPr>
        <b/>
        <sz val="12"/>
        <color theme="1"/>
        <rFont val="Arial"/>
        <family val="2"/>
      </rPr>
      <t>2 espacios de conexión emocional</t>
    </r>
    <r>
      <rPr>
        <sz val="12"/>
        <color theme="1"/>
        <rFont val="Arial"/>
        <family val="2"/>
      </rPr>
      <t xml:space="preserve"> </t>
    </r>
    <r>
      <rPr>
        <b/>
        <sz val="12"/>
        <color theme="1"/>
        <rFont val="Arial"/>
        <family val="2"/>
      </rPr>
      <t>ECE</t>
    </r>
    <r>
      <rPr>
        <sz val="12"/>
        <color theme="1"/>
        <rFont val="Arial"/>
        <family val="2"/>
      </rPr>
      <t xml:space="preserve"> </t>
    </r>
    <r>
      <rPr>
        <b/>
        <sz val="12"/>
        <color theme="1"/>
        <rFont val="Arial"/>
        <family val="2"/>
      </rPr>
      <t xml:space="preserve">con la participación de 26 mujeres, así: </t>
    </r>
    <r>
      <rPr>
        <sz val="12"/>
        <color theme="1"/>
        <rFont val="Arial"/>
        <family val="2"/>
      </rPr>
      <t xml:space="preserve">
(i) Un ECE con 19 Mujeres migrantes, refugiadas y retornadas A través de prácticas de escritura, musicales, sensoriales y relacionales, que buscan fortalecer la autorregulación emocional, la conexión con el cuerpo, el reconocimiento de las emociones y el fortalecimiento de los vínculos, promoviendo el disfrute, el gozo y el cuidado mutuo como elementos fundamentales para la convivencia y el bienestar individual y colectivo (ii) ECE con 7mujeres mayoras se abordó un primer acercamiento al enfoque de salud mental, autocuidado y cuidado mutuo, desde una perspectiva comunitaria, relacional y sensible a la etapa del ciclo vital de las participante. 
Adicionalmente, Se realiza  articulación con la  estrategia redes de cuidado comunitario de la subdirección para la vejez SDIS, para establecer acuerdos de trabajo con las mujeres mayores de  Bosa programando el inicio de 2 Escuelas AMARTE para realizar en el mes de febrero.</t>
    </r>
  </si>
  <si>
    <t>Actividades mediante las cuales se brinda acompañamiento, orientación y asesoramiento desde la Direccion de Enfoque Diferencial de la SDMujer a los 15 sectores de la Administración Distrital (incluyendo sus entidades adscritas y vinculadas), con el objetivo de generar, fortalecer y mejorar su comprensión y capacidades para la incorporación de los enfoques de derechos humanos de las mujeres, de género y poblacional-diferencial en sus competencias, planeación y gestión administrativa e institucional. Incluye la transferencia de conocimientos e insumos conceptuales, técnicos y metodológicos para que las políticas públicas, planes, programas, proyectos, estrategias y demás iniciativas y acciones de la Administración Distrital aporten a la garantía de los derechos humanos de las mujeres en sus diferencias y diversidad, al cierre de brechas de género y a la igualdad. Las actividades concretas de asistencia técnica a realizar durante cada vigencia dependen de las solicitudes, necesidades, particularidades y dinámicas de cada sector de la Administración Distrital.</t>
  </si>
  <si>
    <t>https://secretariadistritald-my.sharepoint.com/:f:/g/personal/kforero_sdmujer_gov_co/IgDKC82Wv1msR5xFtP2fb640ASFq4QWf4pBLsf2346h34bQ?e=4154hY</t>
  </si>
  <si>
    <t>En febrero con el objetivo de acompañar espacios y actividades para la transversalización del enfoque diferencial a demanda de entidades del sector público y privado, se avanzó en la definición de la ruta de trabajo relacionada con la creación de la metodología; no obstante, aún no se ha alcanzado la fase de implementación dentro del proceso. A pesar de ello, se adelantaron conversaciones con el Politécnico para explorar la posibilidad de desarrollar en estos espacios las jornadas de asistencia técnica, con el fin de ir gestionando escenarios propicios para su futura ejecución.</t>
  </si>
  <si>
    <t>https://secretariadistritald-my.sharepoint.com/:f:/g/personal/kforero_sdmujer_gov_co/IgDzZtU8un-tR7qO2sU4uYFWAQlElP1dwxq0lTzHUWgtTSU?e=wZvodb</t>
  </si>
  <si>
    <t>https://secretariadistritald-my.sharepoint.com/:f:/g/personal/kforero_sdmujer_gov_co/IgAyBNjleQoLQ53RPKaS2dqeAT_ClzBJLkihpx93OnRktv0?e=Kb0wWO</t>
  </si>
  <si>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t>
    </r>
    <r>
      <rPr>
        <b/>
        <sz val="11"/>
        <color theme="1"/>
        <rFont val="Arial"/>
        <family val="2"/>
      </rPr>
      <t>Se realizan 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</si>
  <si>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enero, así:
I.	Se realizan </t>
    </r>
    <r>
      <rPr>
        <b/>
        <sz val="11"/>
        <color theme="1"/>
        <rFont val="Arial"/>
        <family val="2"/>
      </rPr>
      <t>2 espacios de conexión emocional con la participación de 26 mujeres</t>
    </r>
    <r>
      <rPr>
        <sz val="11"/>
        <color theme="1"/>
        <rFont val="Arial"/>
        <family val="2"/>
      </rPr>
      <t xml:space="preserve">, una jornada significativa con 19 mujeres y una transferencia de conocimiento con 9 profesionales, así: 
II.	1 ECE con 19 Mujeres migrantes, refugiadas y retornadas A través de prácticas de escritura, musicales, sensoriales y relacionales, para fortalecer la autorregulación emocional, la conexión con el cuerpo, el reconocimiento de las emociones  
III.	1 ECE con 7 mujeres mayoras con enfoque de salud mental, autocuidado y cuidado mutuo. 
IV.	</t>
    </r>
    <r>
      <rPr>
        <b/>
        <sz val="11"/>
        <color theme="1"/>
        <rFont val="Arial"/>
        <family val="2"/>
      </rPr>
      <t>1 Jornada Significativa con mujeres migrantes y refugiadas (19 mujeres)</t>
    </r>
    <r>
      <rPr>
        <sz val="11"/>
        <color theme="1"/>
        <rFont val="Arial"/>
        <family val="2"/>
      </rPr>
      <t xml:space="preserve"> en donde se abordaron temas relacionados con el empoderamiento, proyecto de vida y emociones de las mujeres
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</si>
  <si>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febrero, así:
1.	Se realizaron </t>
    </r>
    <r>
      <rPr>
        <b/>
        <sz val="11"/>
        <color theme="1"/>
        <rFont val="Arial"/>
        <family val="2"/>
      </rPr>
      <t>3 JORNADAS SIGNIFICATIVAS con la participación de 74 mujeres</t>
    </r>
    <r>
      <rPr>
        <sz val="11"/>
        <color theme="1"/>
        <rFont val="Arial"/>
        <family val="2"/>
      </rPr>
      <t xml:space="preserve"> en sus diferencias y diversidad que van a participar en la construcción del mural de 10 marzo en el Salón Comunal de Suba Tibabuyes. 
2.	Se realizaron en total </t>
    </r>
    <r>
      <rPr>
        <b/>
        <sz val="11"/>
        <color theme="1"/>
        <rFont val="Arial"/>
        <family val="2"/>
      </rPr>
      <t>5 Escuelas AMARTE, con la participación de 148 mujeres en sus diferencias y diversidades</t>
    </r>
    <r>
      <rPr>
        <sz val="11"/>
        <color theme="1"/>
        <rFont val="Arial"/>
        <family val="2"/>
      </rPr>
      <t xml:space="preserve">, así: 3 escuelas con la participación de 72 mujeres en ASP y 2 escuelas con 76 mujeres mayoras.
3.	Se realizan </t>
    </r>
    <r>
      <rPr>
        <b/>
        <sz val="11"/>
        <color theme="1"/>
        <rFont val="Arial"/>
        <family val="2"/>
      </rPr>
      <t xml:space="preserve">3 Espacios de Conexión Emocional ECE con la participación de 85 mujeres </t>
    </r>
    <r>
      <rPr>
        <sz val="11"/>
        <color theme="1"/>
        <rFont val="Arial"/>
        <family val="2"/>
      </rPr>
      <t>en sus diferencias y diversidades 
4.	Seguimiento a las participantes del curso Observo, Identifico y Protejo, identificando que en el mes de febrero</t>
    </r>
    <r>
      <rPr>
        <b/>
        <sz val="11"/>
        <color theme="1"/>
        <rFont val="Arial"/>
        <family val="2"/>
      </rPr>
      <t xml:space="preserve"> se certificaron 4 personas</t>
    </r>
    <r>
      <rPr>
        <sz val="11"/>
        <color theme="1"/>
        <rFont val="Arial"/>
        <family val="2"/>
      </rPr>
      <t xml:space="preserve">
5.	Se realizaron en total</t>
    </r>
    <r>
      <rPr>
        <b/>
        <sz val="11"/>
        <color theme="1"/>
        <rFont val="Arial"/>
        <family val="2"/>
      </rPr>
      <t xml:space="preserve"> dos espacios de cualificación de equipos</t>
    </r>
    <r>
      <rPr>
        <sz val="11"/>
        <color theme="1"/>
        <rFont val="Arial"/>
        <family val="2"/>
      </rPr>
      <t xml:space="preserve">, transferencia metodológica y de conocimientos en educación menstrual  </t>
    </r>
    <r>
      <rPr>
        <b/>
        <sz val="11"/>
        <color theme="1"/>
        <rFont val="Arial"/>
        <family val="2"/>
      </rPr>
      <t>a 17 funcionarios, así</t>
    </r>
    <r>
      <rPr>
        <sz val="11"/>
        <color theme="1"/>
        <rFont val="Arial"/>
        <family val="2"/>
      </rPr>
      <t>: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t>
    </r>
  </si>
  <si>
    <r>
      <t xml:space="preserve">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febrero, así:
1.	</t>
    </r>
    <r>
      <rPr>
        <b/>
        <sz val="11"/>
        <color theme="1"/>
        <rFont val="Arial"/>
        <family val="2"/>
      </rPr>
      <t>Se realizaron 4 JORNADAS SIGNIFICATIVAS con la participación de 93 mujeres</t>
    </r>
    <r>
      <rPr>
        <sz val="11"/>
        <color theme="1"/>
        <rFont val="Arial"/>
        <family val="2"/>
      </rPr>
      <t xml:space="preserve"> en sus diferencias y diversidad. 
2.	Se iniciaron en total </t>
    </r>
    <r>
      <rPr>
        <b/>
        <sz val="11"/>
        <color theme="1"/>
        <rFont val="Arial"/>
        <family val="2"/>
      </rPr>
      <t xml:space="preserve">5 Escuelas AMARTE, con la participación de 148 mujeres </t>
    </r>
    <r>
      <rPr>
        <sz val="11"/>
        <color theme="1"/>
        <rFont val="Arial"/>
        <family val="2"/>
      </rPr>
      <t xml:space="preserve">en sus diferencias y diversidades, así: 3 escuelas con la participación de 72 mujeres en ASP y 2 escuelas con 76 mujeres mayoras.
3.	</t>
    </r>
    <r>
      <rPr>
        <b/>
        <sz val="11"/>
        <color theme="1"/>
        <rFont val="Arial"/>
        <family val="2"/>
      </rPr>
      <t xml:space="preserve">Se realizan 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realizaron en total </t>
    </r>
    <r>
      <rPr>
        <b/>
        <sz val="11"/>
        <color theme="1"/>
        <rFont val="Arial"/>
        <family val="2"/>
      </rPr>
      <t>dos espacios de cualificación de equipos</t>
    </r>
    <r>
      <rPr>
        <sz val="11"/>
        <color theme="1"/>
        <rFont val="Arial"/>
        <family val="2"/>
      </rPr>
      <t>, transferencia metodológica y de conocimientos en educación menstrual,</t>
    </r>
    <r>
      <rPr>
        <b/>
        <sz val="11"/>
        <color theme="1"/>
        <rFont val="Arial"/>
        <family val="2"/>
      </rPr>
      <t xml:space="preserve"> a 17 funcionarios, así</t>
    </r>
    <r>
      <rPr>
        <sz val="11"/>
        <color theme="1"/>
        <rFont val="Arial"/>
        <family val="2"/>
      </rPr>
      <t xml:space="preserve">: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6.	Se avanzó con la planeación y proceso precontractual orientado al patrocinio para la presentación de pruebas SABER-11_2026. 
7.	Se realizó </t>
    </r>
    <r>
      <rPr>
        <b/>
        <sz val="11"/>
        <color theme="1"/>
        <rFont val="Arial"/>
        <family val="2"/>
      </rPr>
      <t xml:space="preserve">un espacio de transferencia de conocimiento con 9 profesionales </t>
    </r>
    <r>
      <rPr>
        <sz val="11"/>
        <color theme="1"/>
        <rFont val="Arial"/>
        <family val="2"/>
      </rPr>
      <t>de la Red de Empleo a personas con Discapacidad RECA. En donde se abordaron temas relacionados con la prevención de violencias basadas en género, reconocimiento de rutas de atención y empoderamiento femenino.</t>
    </r>
  </si>
  <si>
    <t xml:space="preserve">En el periodo acumulado de enero a febrero, con el fin de implementar la estrategia distrital de cuidado menstrual,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 Cualificación en Cuidado menstrual Metodología EMAA (Educación Menstrual para el Autocuidado y Autoconocimiento) con la participación de 11 Contratistas profesionales de territorio que hacen parte de las acciones de la UAESP.  </t>
  </si>
  <si>
    <t xml:space="preserve">Con el objetivo de implementar la estrategia distrital de cuidado menstrual para el mes de febrero se realizó la primera Mesa Distrital de Cuidado Menstrual Distrital del año 2026, en la que se formuló el plan de acción para el año y se definieron las prioridades para cada entidad, adicionalmente, se realizaron en total dos espacios de cualificación de equipos, transferencia metodológica y de conocimientos en educación menstrual a 17 funcionarios así: (i) Cualificación en Cuidado menstrual para mujeres en ASP con la participación de 6 Profesionales de casa de todas en atención a mujeres en ASP (ii) Cualificación en Cuidado menstrual Metodología EMAA (Educación Menstrual para el Autocuidado y Autoconocimiento) con la participación de 11 Contratistas profesionales de territorio que hacen parte de las acciones de la UAESP. </t>
  </si>
  <si>
    <r>
      <t xml:space="preserve">En febrero, con el objetivo de realizar espacios para la cualificación de equipos, transferencia metodológica y de conocimientos en educación menstrual, se realizaron en total </t>
    </r>
    <r>
      <rPr>
        <b/>
        <sz val="12"/>
        <color rgb="FF000000"/>
        <rFont val="Arial"/>
        <family val="2"/>
      </rPr>
      <t>dos espacios de cualificación</t>
    </r>
    <r>
      <rPr>
        <sz val="12"/>
        <color rgb="FF000000"/>
        <rFont val="Arial"/>
        <family val="2"/>
      </rPr>
      <t>, a 17 funcionarios así: (i) Calificación en Cuidado menstrual para mujeres en ASP con la participación de 6 Profesionales de casa de todas en atención a mujeres en ASP (ii) Culificación en Cuidado menstrual Metodología EMAA (Educación Menstrual para el Autocuidado y Autoconocimiento) con la participación de 11 Contratistas profesionales de territorio que hacen parte de las acciones de la UAESP</t>
    </r>
  </si>
  <si>
    <t xml:space="preserve">Con el fin de implementar la estrategia de formación en herramientas para el empoderamiento y las capacidades psicoemocionales, durante el mes de marzo se avanza con:
CURSOS VIRTUALES: Seguimiento a las participantes del curso disponibe en la plataforma virtual de la SdMujer: ¨Observo, Identifico y Protejo¨ para el que se certificaron 10 personas, fortaleciendo sus conocimientos y competencias en el abordaje de temas relacionados con la prevención y atención de violencias contra la niñez y la adolescencia.
CUALIFICACIÓN EQUIPOS PROFESIONALES: Se realizaron tres espacios de transferencia metodológica y de conocimientos en Empoderamiento y capacidades psicoemocionales a 51 funcionarias y funcionarios 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t>
  </si>
  <si>
    <t>En el mes de marzo con el objetivo de Implementar la estrategia de acciones afirmativas para el empoderamiento de las mujeres, se avanzó con la realización de: 
1.	Se realizaron 10 Jornadas Significativas con la participación de 82 jóvenes de la Universidad Minuto de Dios, 71 mujeres en ASP, 23 indígenas emberá víctimas del conflicto y 32 niñas del colegio ciudadela educativa BOSA. 
2.	Se realizó un encuentro intergeneracional con la participación de 59 mujeres, en el salón comunal de Modelia, en el que se llevó a cabo la construcción colectiva de un mural que representó a mujeres en sus diferencias, diversidades y en distintos cursos de vida. Este espacio permitió el diálogo y el reconocimiento jóvenes, adultas y mayores, quienes, desde sus experiencias, saberes y trayectorias, aportaron a la resignificación de sus identidades y al fortalecimiento de sus procesos de empoderamiento. El ejercicio artístico no solo visibilizó la diversidad de realidades que atraviesan las mujeres, sino que también promovió la sororidad, el reconocimiento de derechos y la construcción de redes de apoyo, generando un impacto positivo en sus vidas al propiciar reflexiones sobre su valor, sus capacidades y su papel transformador en la comunidad. En el marco del avance de gestión y la preparación del evento, se destacan como hitos concretos las acciones de articulación interinstitucional adelantadas con entidades como Espacio Público e Integración Social, así como la vinculación de muralistas de Afromupaz, lo que permitió fortalecer el enfoque territorial, comunitario y diferencial de la actividad. Como logro significativo, se contó con la participación de personas provenientes de diversos sectores, incluyendo población LGBTI, personas con discapacidad y mujeres en distintos cursos de vida, garantizando así un espacio incluyente, representativo y acorde con los principios de diversidad y enfoque interseccional</t>
  </si>
  <si>
    <r>
      <t xml:space="preserve">En el mes de febrero con el objetivo de Implementar la estrategia de acciones afirmativas para el fortalecimiento de capacidades emocionales, se avanzó con la realización de: 
1.	Se iniciaron en total </t>
    </r>
    <r>
      <rPr>
        <b/>
        <sz val="13"/>
        <color theme="1"/>
        <rFont val="Arial"/>
        <family val="2"/>
      </rPr>
      <t>5 Escuelas AMARTE,</t>
    </r>
    <r>
      <rPr>
        <sz val="13"/>
        <color theme="1"/>
        <rFont val="Arial"/>
        <family val="2"/>
      </rPr>
      <t xml:space="preserve"> </t>
    </r>
    <r>
      <rPr>
        <b/>
        <sz val="13"/>
        <color theme="1"/>
        <rFont val="Arial"/>
        <family val="2"/>
      </rPr>
      <t>con la participación de 148 mujeres</t>
    </r>
    <r>
      <rPr>
        <sz val="13"/>
        <color theme="1"/>
        <rFont val="Arial"/>
        <family val="2"/>
      </rPr>
      <t>, realizados asi: 3 con la participación de 72 mujeres en ASP y 2 escuelas con 76 mujeres mayoras, en estas escuelas se han ha trabajado en liderazgo inspirador, violencias basadas en género, - identifico y gestiono mis emociones, toma de decisiones, comunicación asertiva, trabajo en equipo y resolución de conflictos:  así:  (i) escuela amarte mujeres mayores bosa la estación (ii) escuela amarte mujeres mayores bosa carbonel, (iii) escuela amarte mujeres en ASP en nuevo porvenir (iv) escuela amarte mujeres en asp en nuevo porvenir (v) escuela amarte mujeres en ASP estudio webcam alba 
2.	Se realizan</t>
    </r>
    <r>
      <rPr>
        <b/>
        <sz val="13"/>
        <color theme="1"/>
        <rFont val="Arial"/>
        <family val="2"/>
      </rPr>
      <t xml:space="preserve"> 3 Espacios de Conexión Emocional ECE</t>
    </r>
    <r>
      <rPr>
        <sz val="13"/>
        <color theme="1"/>
        <rFont val="Arial"/>
        <family val="2"/>
      </rPr>
      <t xml:space="preserve">, </t>
    </r>
    <r>
      <rPr>
        <b/>
        <sz val="13"/>
        <color theme="1"/>
        <rFont val="Arial"/>
        <family val="2"/>
      </rPr>
      <t>con la participación de 85 mujeres,</t>
    </r>
    <r>
      <rPr>
        <sz val="13"/>
        <color theme="1"/>
        <rFont val="Arial"/>
        <family val="2"/>
      </rPr>
      <t xml:space="preserve"> realizados así: 2 espacios interseccionales en el marco del mural 8M y un espacio con mujeres Trans en ASP.  (i) Febrero 14: ECE Interseccional: promoción del bienestar psicoemocional a través de la escritura creativa con la participación de 35 mujeres en sus diferencias y diversidad. (ii) Febrero 19: ECE con 25 Mujeres Trans en ASP:  se abordó espacio de conexión emocional de mujeres Trans en ASP y  madres Trans, del barrio Santa Fe que han visto afectado su bienestar emocional por las situaciones de seguridad y discriminación del sector. (iii) Febrero 21: ECE con la participación de 34 mujeres en dónde se abordó la promoción del bienestar psicoemocional a través de la pintura, el dibujo y la escultura en plastilina creativa  para realizar primer espacio de co – construcción en el marco del mural del 8m, con mujeres en sus diferencias y diversidad.  </t>
    </r>
  </si>
  <si>
    <t xml:space="preserve">En el mes de marzo con el objetivo de Implementar la estrategia de acciones afirmativas para el fortalecimiento de capacidades psicoemocionales, se avanzó, así: 
1.	Se realizó la última sesión y cierre de las 5 Escuelas AMARTE iniciadas en el mes anterior, con la certificación de 134 mujeres, en estas escuelas se han ha trabajado en liderazgo inspirador, violencias basadas en género, - identifico y gestiono mis emociones, toma de decisiones, comunicación asertiva, trabajo en equipo y resolución de conflictos: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2.	Se realizan 4 Espacios de Conexión Emocional ECE, con la participación de 110 mujeres, realizados así: (i) 25 mujeres migrantes Centro INTEGRATE Engativá (ii) 32 mujeres indígenas emberá víctimas UPI la Florida (iii) 23 víctimas del conflicto parque la hoja Puente Aranda (iv) 30 mujeres campesinas rurales Vereda Quiba Ciudad Bolívar.  </t>
  </si>
  <si>
    <t>En el mes de marzo con el objetivo de Implementar la estrategia de Educación Flexible, se avanzó con: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SENA: *Se realizo el seguimiento del convenio SENA-SD MUJER y a partir de ello, se hicieron las solicitudes respectivas para focalizar los cursos identificados por las diferentes referentas poblacionales de la DED, iniciando la convocatoria de las mujeres para organizar los grupos de dichos cursos focalizados. 
ATENEA: Se realiza gestión con Academia Atenea para realizar una metodología de cursos para las poblaciones de la DED y para realizar socialización la oferta a las mujeres que atiende Casa de Todas el 9 de Abril. 
CASA DE TODAS: Se llevan a cabo 3 sesiones del Plan emprendedoras - Curso manicure de forma articulada entre la estrategia Casa de todas y Masglo academia y Diseño de pieza informativa, se convocaron e inscribieron las estudiantes de ciclo V y ciclo VI de Casa de todas, así como otras ciudadanas graduadas en años anteriores y que cumplieron los requisitos para realizar la preinscripción.
OTROS CONVENIOS: Se inicio una conversación con la universidad Pedagógica para implementar un modelo de educación flexible para las poblaciones foco de la DED.</t>
  </si>
  <si>
    <r>
      <t>Con el objetivo de implementar 3 estrategias que contribuyan al reconocimiento y garantía de los  derechos de las mujeres en sus diferencias y diversidad, para el mes de Enero, se realizan</t>
    </r>
    <r>
      <rPr>
        <b/>
        <sz val="11"/>
        <color theme="1"/>
        <rFont val="Arial"/>
        <family val="2"/>
      </rPr>
      <t xml:space="preserve"> 2 espacios de conexión emocional con la participación de 26 mujeres</t>
    </r>
    <r>
      <rPr>
        <sz val="11"/>
        <color theme="1"/>
        <rFont val="Arial"/>
        <family val="2"/>
      </rPr>
      <t xml:space="preserve">, y </t>
    </r>
    <r>
      <rPr>
        <b/>
        <sz val="11"/>
        <color theme="1"/>
        <rFont val="Arial"/>
        <family val="2"/>
      </rPr>
      <t>una jornada significativa con 19 mujeres y una transferencia de conocimiento con 9 profesionales</t>
    </r>
    <r>
      <rPr>
        <sz val="11"/>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un espacio de transferencia de conocimiento con 9 profesionales de la Red de Empleo a personas con Discapacidad RECA. En donde se abordaron temas relacionados con la prevención de violencias basadas en género, reconocimiento de rutas de atención y empoderamiento femenino</t>
    </r>
  </si>
  <si>
    <r>
      <t xml:space="preserve">Con el objetivo de implementar 3 estrategias que contribuyan al reconocimiento y garantía de los  derechos de las mujeres en sus diferencias y diversidad, para el mes de febrero, se avanza en: 
1.	Se realizaron </t>
    </r>
    <r>
      <rPr>
        <b/>
        <sz val="11"/>
        <color theme="1"/>
        <rFont val="Arial"/>
        <family val="2"/>
      </rPr>
      <t xml:space="preserve">3 JORNADAS SIGNIFICATIVAS con la participación de 74 mujeres </t>
    </r>
    <r>
      <rPr>
        <sz val="11"/>
        <color theme="1"/>
        <rFont val="Arial"/>
        <family val="2"/>
      </rPr>
      <t>en sus diferencias y diversidad que van a participar en la construcción del mural de 10 marzo en el Salón Comunal de Suba Tibabuyes. 
2.	Se realizaron en tota</t>
    </r>
    <r>
      <rPr>
        <b/>
        <sz val="11"/>
        <color theme="1"/>
        <rFont val="Arial"/>
        <family val="2"/>
      </rPr>
      <t xml:space="preserve">l 5 Escuelas AMARTE, con la participación de 148 mujeres </t>
    </r>
    <r>
      <rPr>
        <sz val="11"/>
        <color theme="1"/>
        <rFont val="Arial"/>
        <family val="2"/>
      </rPr>
      <t>en susdiferencias y diversidades, así: 3 escuelas con la participación de 72 mujeres en ASP y 2 escuelas con 76 mujeres mayoras.
3.	Se realizan</t>
    </r>
    <r>
      <rPr>
        <b/>
        <sz val="11"/>
        <color theme="1"/>
        <rFont val="Arial"/>
        <family val="2"/>
      </rPr>
      <t xml:space="preserve"> 3 Espacios de Conexión Emocional ECE con la participación de 85 mujeres</t>
    </r>
    <r>
      <rPr>
        <sz val="11"/>
        <color theme="1"/>
        <rFont val="Arial"/>
        <family val="2"/>
      </rPr>
      <t xml:space="preserve"> en sus diferencias y diversidades 
4.	Seguimiento a las participantes del curso Observo, Identifico y Protejo, identificando que en el mes de febrero</t>
    </r>
    <r>
      <rPr>
        <b/>
        <sz val="11"/>
        <color theme="1"/>
        <rFont val="Arial"/>
        <family val="2"/>
      </rPr>
      <t xml:space="preserve"> se certificaron 4 personas</t>
    </r>
  </si>
  <si>
    <r>
      <t>Con el objetivo de implementar 3 estrategias que contribuyan al reconocimiento y garantía de los  derechos de las mujeres en sus diferencias y diversidad, para el mes de febrero, se avanza en: 
1.	Se realizaron</t>
    </r>
    <r>
      <rPr>
        <b/>
        <sz val="11"/>
        <color theme="1"/>
        <rFont val="Arial"/>
        <family val="2"/>
      </rPr>
      <t xml:space="preserve"> 4 JORNADAS SIGNIFICATIVAS con la participación de 93 mujeres </t>
    </r>
    <r>
      <rPr>
        <sz val="11"/>
        <color theme="1"/>
        <rFont val="Arial"/>
        <family val="2"/>
      </rPr>
      <t>en sus diferencias y diversidad. 
2.	Se iniciaron en total</t>
    </r>
    <r>
      <rPr>
        <b/>
        <sz val="11"/>
        <color theme="1"/>
        <rFont val="Arial"/>
        <family val="2"/>
      </rPr>
      <t xml:space="preserve"> 5 Escuelas AMARTE, con la participación de 148 mujeres</t>
    </r>
    <r>
      <rPr>
        <sz val="11"/>
        <color theme="1"/>
        <rFont val="Arial"/>
        <family val="2"/>
      </rPr>
      <t xml:space="preserve"> en susdiferencias y diversidades, así: 3 escuelas con la participación de 72 mujeres en ASP y 2 escuelas con 76 mujeres mayoras. 
3.	Se realizan </t>
    </r>
    <r>
      <rPr>
        <b/>
        <sz val="11"/>
        <color theme="1"/>
        <rFont val="Arial"/>
        <family val="2"/>
      </rPr>
      <t xml:space="preserve">5 Espacios de Conexión Emocional ECE con la participación de 111 mujeres.
</t>
    </r>
    <r>
      <rPr>
        <sz val="11"/>
        <color theme="1"/>
        <rFont val="Arial"/>
        <family val="2"/>
      </rPr>
      <t xml:space="preserve">4.	Seguimiento a las participantes del curso Observo, Identifico y Protejo, identificando que en el mes de febrero </t>
    </r>
    <r>
      <rPr>
        <b/>
        <sz val="11"/>
        <color theme="1"/>
        <rFont val="Arial"/>
        <family val="2"/>
      </rPr>
      <t>se certificaron 4 personas</t>
    </r>
    <r>
      <rPr>
        <sz val="11"/>
        <color theme="1"/>
        <rFont val="Arial"/>
        <family val="2"/>
      </rPr>
      <t xml:space="preserve">
5.	Se realizó un espacio de</t>
    </r>
    <r>
      <rPr>
        <b/>
        <sz val="11"/>
        <color theme="1"/>
        <rFont val="Arial"/>
        <family val="2"/>
      </rPr>
      <t xml:space="preserve"> transferencia de conocimiento con 9 profesionales</t>
    </r>
    <r>
      <rPr>
        <sz val="11"/>
        <color theme="1"/>
        <rFont val="Arial"/>
        <family val="2"/>
      </rPr>
      <t xml:space="preserve"> de la Red de Empleo a personas con Discapacidad RECA. </t>
    </r>
  </si>
  <si>
    <t xml:space="preserve">En marzo con el objetivo de Acompañar y liderar la Mesa Distrital de Cuidado Menstrual Distrital, desarrollando el plan de acción acordado y articulando las acciones programadas, se avanza con: 
1.	MESA DISTRITAL: Se realizó la segunda mesa Distrital del año 2026 en donde se socializaron las acciones territoriales durante el recorrido y jornada Distrital dirigidas a mujeres habitantes de calle o en riesgo de estarlo en Suba y se abordó la articulación interinstitucional, los casos priorizados para seguimiento y la importancia de consolidar esta información para la entrega del informe en el marco del Acuerdo 883. Compromisos: Entrega de los insumos por las entidades de SDIS-SDS-IDIPRON, para la elaboración del informe por parte de SDMUJER. Recorrido en la localidad de Puente Aranda. Se agenda próxima mesa distrital de cuidado menstrual 22 de abril y seguimiento por parte de SDIS y SDS en los casos de las mujeres en habitabilidad en calle según el recorrido o jornada.
2.	JORNADAS POR LA DIGNIDAD MENSTRUAL: Se realizó una jornada en el Parque tercer milenio- Localidad Santafé, participan las entidades de IDIPRON, SDIS, SDS, SdMUJER en el marco del cumplimiento del  Acuerdo 883.  Como resultado se atienden por parte de la SDMUJER 13 mujeres, promoviendo la dignidad menstrual, el reconocimiento de derechos menstruales, la atención integral de las personas menstruantes en habitabilidad en calle o en riesgo de estarlo. 
3.	RECORRIDOS: Se realizó un recorrido en la localidad de Suba como acción territorial de sensibilización, orientación y acercamiento a la oferta institucional, que contribuyan a garantizar los derechos menstruales, reconocer la dignidad humana y brindar atención integral a las personas menstruantes, Durante el recorrido se realizó el abordaje a 14 personas menstruantes de las cuales: 3 de ellas, pertenecen a la población afrocolombiana. </t>
  </si>
  <si>
    <t xml:space="preserve">Para el mes de marzo con el objetivo de Realizar Espacios de Educación Menstrual para el Autocuidado y el Autoconocimiento EMAA,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Durante el espacio se abordaron los derechos menstruales, los imaginarios sociales frente a la menstruación, la anatomía y fisiología del ciclo menstrual, y los elementos de gestión menstrual. </t>
  </si>
  <si>
    <t>En marzo, con el objetivo de realizar espacios para la cualificación de equipos, transferencia metodológica y de conocimientos en educación menstrual, se avanza con la realización de 3 espacios dirigidos a 62 profesionales, así: (i) espacio de cualificación al equipo de la secretaria de salud de la zona rural  en cuidado menstrual mediante la metodología EMAA (Educación Menstrual para el Autocuidado y el Autoconocimiento), con el propósito de fortalecer las capacidades conceptuales, pedagógicas y metodológicas de los equipos territoriales que hacen parte de la Estrategia de Cuidado Menstrual, con 17 participantes. (ii) En articulación con la Secretaría Distrital del Hábitat, este espacio virtual tuvo como propósito fortalecer las capacidades conceptuales, pedagógicas y metodológicas de los, con el fin de consolidar procesos de réplica y multiplicación de la información en los territorios, con la participación de 32 profesionales. (iii) 13 Profesionales contratistas de IDIPRON componente de salud.</t>
  </si>
  <si>
    <t>Con el objetivo de implementar la estrategia distrital de cuidado menstrual para el mes de marzo se realizó la segunda Mesa Distrital de Cuidado Menstrual Distrital del año 2026 y de acuerdo con la planeación, se avanzó con: 
1.	JORNADAS POR LA DIGNIDAD MENSTRUAL: Se realizó una jornada en el Parque tercer milenio- Localidad Santafé, participan las entidades de IDIPRON, SDIS, SDS, SdMUJER en el marco del cumplimiento del Acuerdo 883.  Como resultado se atienden por parte de la SdMUJER 13 mujeres. 
2.	RECORRIDOS: Se realizó un recorrido en la localidad de Suba como acción territorial de sensibilización, orientación y acercamiento a la oferta institucional y durante el recorrido se realizó el abordaje a 14 personas menstruantes. 
3.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4.	Realización de 3 espacios de cualificación de equipos dirigidos a 62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t>
  </si>
  <si>
    <t xml:space="preserve">En el periodo acumulado de enero a marzo, con el fin de implementar la estrategia distrital de cuidado menstrual, se realizó la segunda Mesa Distrital de Cuidado Menstrual Distrital del año 2026 y de acuerdo con la planeación, se avanzó con: 
1.	JORNADAS POR LA DIGNIDAD MENSTRUAL: Se realizó una jornada en el Parque tercer milenio- Localidad Santafé, participan las entidades de IDIPRON, SDIS, SDS, SdMUJER en el marco del cumplimiento del Acuerdo 883.  Como resultado se atienden por parte de la SdMUJER 13 mujeres. 
2.	RECORRIDOS: Se realizó un recorrido en la localidad de Suba como acción territorial de sensibilización, orientación y acercamiento a la oferta institucional y durante el recorrido se realizó el abordaje a 14 personas menstruantes. 
3.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4.	Realización de 5 espacios de cualificación de equipos dirigidos a 79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salud.(iv) 6 profesionales de la estrategia casa de todas (v) 11 profesionales de territorio UAESP. </t>
  </si>
  <si>
    <t>Con el objetivo de Realizar Asistencia Técnica para la incorporación del enfoque diferencial a los sectores de la Administración Distrital, para el mes de marzo se adelantaron las siguientes acciones: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Sector Gestión Pública: Se avanzó en coordinar las sensibilizaciones dirigidas al personal del Departamento Administrativo del Servicio Civil – DASCD con las referentes poblacionales de la DED; se definieron posibles fechas de realización de las sensibilizaciones, quedando para el 7 de mayo la de “Equipos con pertenencia: prácticas cotidianas para incluir el enfoque diferencial e interseccional en los ambientes laborales” y para el 4 de junio la de “Talento humano diverso e inclusivo: de la norma a la práctica. Sesgos, microagresiones y respeto a las personas LGBTIQ+ en el trabajo”. 
3.	Se hicieron revisiones a las metodologías mediante reunión con la referente de mujeres negras/afrocolombianas de la DED y mediante correo enviado a las referentes de mujeres lesbianas y bisexuales y mujeres trans con los aportes y observaciones a la metodología enviada por ellas. 
4.	Se acompaño la gestión para identificar prioridades, estrategias para el fortalecimiento de acciones formativas, acciones articuladas de asistencia técnica y en definir la metodología para las jornadas de sensibilización dirigidas a las entidades del sector ambiente, educación, jurídica, integración social, hábitat, mujer, enfocadas en la incorporación de los enfoques de derechos humanos de las mujeres, género y poblacional diferencial.</t>
  </si>
  <si>
    <t>En marzo con el objetivo de sistematizar y organizar una caja de herramientas de las estrategias de la Dirección de Enfoque Diferencial, que aporten a la incorporación del enfoque diferencial en los sectores de la Administración Distrital y el sector privado, se avanzó con: 
•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	Envío de los ajustes a la propuesta metodológica que permitirá recoger insumos sobre los conceptos específicos de la comunidad palenquera, así mismo se realizaron dos reuniones virtuales, una con el equipo de la DED con el fin de socializar el cronograma y plan de trabajo 2026, en el marco del producto lineamiento de la atención diferencial con enfoque étnico palenquero y la segunda con la comunidad para presentar el plan de trabajo y cronograma.</t>
  </si>
  <si>
    <t>En marzo con el objetivo de acompañar espacios y actividades para la transversalización del enfoque diferencial a demanda de entidades del sector público y privado, se avanzó con la realización de dos espacios así:  
(i) Proceso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(ii)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En conjunto, estas acciones reflejan un avance acumulado que combina formación técnica, sensibilización y transformación cultural, impactando tanto en niveles operativos como administrativos, y contribuyendo a la consolidación de entornos institucionales más inclusivos.</t>
  </si>
  <si>
    <t>En marzo con el objetivo de 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 se avanzó así:
1.	CURSO LENGUA DE SEÑAS: Finalización del curso para formadoras de las manzanas de cuidado iniciado en el mes anterior, incluyendo la verificación de objetivos alcanzados y entrega de resultados, 22 participantes certificadas  aprobaron satisfactoriamente el Nivel 1. 
2.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3.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Adicionalmente, se incluyeron definiciones clave para la comprensión del documento, se inició la identificación de los tipos de servicio y se establecieron de manera preliminar las responsabilidades para el cumplimiento e implementación del protocolo. Este avance corresponde a una primera versión construida por las referentes, la cual quedó pendiente de revisión y ajustes.</t>
  </si>
  <si>
    <t xml:space="preserve">Durante el mes de marzo, con el fin de construir fichas metodológicas para la realización de actividades de capacitación y sensibilización sobre el enfoque diferencial, se avanzó en construir 5 fichas con material que contenga recursos pedagógicos y recomendaciones para el trabajo con mujeres en sus diferencias y diversidades, logrando: 
1.	TALLER ANTIRRACISMO APLICADO. SISTEMAS DE OPRESIÓN E INTERSECCIONALIDAD: borrador de la presentación en PowerPoint para el taller, contemplando su uso en modalidad virtual y su adaptación frente a la presencialidad, tal como se describe en la metodología. Asimismo, se realizó una reunión con las referentes de mujeres negras y afrocolombianas y de mujeres víctimas del conflicto, con el fin de dialogar sobre avances, inquietudes y propuestas en torno a la metodología de trabajo en antirracismo, promoviendo una reflexión y construcción colectiva de posibles enfoques y ajustes.
2.	AJUSTES RAZONABLES PARA GARANTIZAR EL DERECHO AL TRABAJO DE MUJERES EN SUS DIFERENCIAS Y DIVERSIDADES CON ENFASIS EN DISCAPACIDAD: se recibió la primera versión de la metodología sobre ajustes razonables para el acceso al trabajo, titulada “Entre barreras y oportunidades: taller de acercamiento para el acceso al trabajo de mujeres con discapacidad”. Se realizaron correcciones que fueron incorporadas por las referentes y posteriormente entregadas. Actualmente, el documento está pendiente de revisión para definir el espacio de aplicación de la metodología. 
3.	ORIENTACIONES SEXUALES E IDENTIDADES DE GÉNERO: Durante este periodo, las referentes de mujeres lesbianas, bisexuales y trans elaboraron y finalizaron la metodología sobre orientaciones sexuales e identidades de género. Esta fue implementada en un espacio práctico, a partir del cual se identificaron ajustes para fortalecer su aplicación en escenarios virtuales. Actualmente, se solicitó el formato de evaluación y se espera que, con los ajustes realizados, la metodología pueda ser aplicada en su versión final.
4.	SENSIBILIZACIÓN E INTRODUCCIÓN A LA LENGUA DE SEÑAS COLOMBIANA BÁSICO Y LA CULTURA SORDA: Durante este periodo se realizó seguimiento a la metodología, solicitando avances, la incorporación de reflexiones sobre su carácter de sensibilización y la entrega del documento final. En respuesta, la referente para mujeres sordas envió la metodología con correcciones y ajustes, la cual se encuentra pendiente de revisión.
5.	RECOMENDACIONES PARA LA ATENCIÓN A MUJERES VÍCTIMAS DEL CONFLICTO CON ENFOQUE DE GÉNERO Y DIFERENCIAL: Durante este periodo se realizó seguimiento y solicitud de la metodología a las referentes para mujeres víctimas, enfatizando la inclusión de elementos clave como el significado de ser mujer víctima del conflicto, el enfoque de género y el enfoque diferencial. Como resultado, se recibió el borrador titulado “Recomendaciones para la atención a mujeres víctimas”, indicando que en el siguiente mes se avanzará en la construcción de la versión final.
6.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t>
  </si>
  <si>
    <t>Con el objetivo de ejecutar proyecto orientado al reconocimiento y garantía de los derechos de las mujeres con discapacidad y migrantes, para el mes de febrero se avanzó así: 
1.	En el marco de la discapacidad, se realizó un encuentro virtual con el Consejo Consultivo de Mujeres, con el fin de identificar las acciones de articulación entre ellas y la DED. Allí se  manifestaron los intereses de las mujeres que forman parte del CCM y las metodologías con las que cuenta el componente de Atención a la Diversidad. Se asumieron algunos compromisos y se está  en espera de puntualizar fechas para iniciar las acciones conjuntas.
2.	Se realizó el segundo encuentro mensual de mujeres Sordas, en el que se abordaron diferentes puntos de interés para ellas,  relacionados con lo ofertado por la DED. Este espacio es un momento para resolver inquietudes, brindar información y  recopilar intereses de las asistentes.
3.	Se realizó una reunión con lideresas y referentes de mujeres migrantes, refugiadas y retornadas, en la cual se socializó la información sobre el curso Tejiendo Redes, acordando el mes de abril como fecha para su implementación por parte de las lideresas, con el propósito de que posteriormente puedan replicarlo como multiplicadoras.
4.	Reunión Virtual con lideres migrantes y referentes de mujeres migrantes, refugiadas y retornadas, orientada a generar acciones de articulación entre los diferentes componentes de la Dirección de Enfoque Diferencial de la Secretaría de la Mujer, junto con lideresas migrantes. El propósito fue establecer acuerdos de trabajo para el año 2026, fortalecer las articulaciones conjuntas y promover la construcción colectiva de propuestas; todo ello en búsqueda de una integración activa de las mujeres migrantes, garantizando su participación efectiva en los procesos.
5.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6.	El día 25 de marzo de 2026,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t>
  </si>
  <si>
    <t>Para el mes de marzo,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2.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3.	CURSO LENGUA DE SEÑAS: Finalización del curso para formadoras de las manzanas de cuidado iniciado en el mes anterior, incluyendo la verificación de objetivos alcanzados y entrega de resultados, 22 participantes certificadas aprobaron satisfactoriamente el Nivel 1.  4.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5.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6.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7.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8.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9.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10.	Se realizó el segundo encuentro mensual de mujeres Sordas, en el que se abordaron diferentes puntos de interés para ellas, relacionados con lo ofertado por la DED. Este espacio es un momento para resolver inquietudes, brindar información y recopilar intereses de las asistentes. 11.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t>
  </si>
  <si>
    <t>Para el periodo acumulado de enero a marzo, con el objetivo de dar cumplimiento a la meta plan de Desarrollo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se precisa que el proyecto 8222 contribuye directamente al desarrollo del 25% de ésta estrategia. En este sentido, el avance reportado por el proyecto 8222 corresponde específicamente al desarrollo de acciones para la transversalización del enfoque diferencial y reconocimiento a la diversidad, cuya implementación se ha materializado avanzando en la realización de Asistencia Técnica para la incorporación del enfoque diferencial a los sectores de la Administración Distrital e implementando acciones para el reconocimiento de la diversidad de las mujeres, así:  
1.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2.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3.	CURSO LENGUA DE SEÑAS: Finalización del curso para formadoras de las manzanas de cuidado iniciado en el mes anterior, incluyendo la verificación de objetivos alcanzados y entrega de resultados, 22 participantes certificadas aprobaron satisfactoriamente el Nivel 1.  4.	SERVICIOS DE INTERPRETACIÓN: Durante el mes de marzo se prestaron 41 servicios de interpretación de lengua de señas solicitados por la DED, por los CIOM de Tunjuelito, San Cristobal, Ciudad Bolívar, Engativá y Bosa. Manzana del Cuidado de Tunjuelito y Usaquén, subsecretaria/ Consejo consultivo CCM, URI Bosa y casa de justicia de San Cristobal.  5.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6.	Se realizó la revisión y aportes para la incorporación de los enfoques de género y poblacional – diferencial en el PVE - Programa de Vigilancia Epidemiológica en Riesgo Psicosocial 2026 de la Secretaría Distrital de la Mujer, por solicitud de la Dirección de Talento Humano. 7.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9.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10.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11.	Se realizó el segundo encuentro mensual de mujeres Sordas, en el que se abordaron diferentes puntos de interés para ellas, relacionados con lo ofertado por la DED. Este espacio es un momento para resolver inquietudes, brindar información y recopilar intereses de las asistentes. 12.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13.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14.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 15.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</si>
  <si>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mes de febrero, así:
1.	CURSOS VIRTUALES: Seguimiento a las participantes del curso disponible en la plataforma virtual de la SdMujer: ¨Observo, Identifico y Protejo¨ para el cual en marzo se certificaron 10 personas. 2.	CUALIFICACIÓN EQUIPOS PROFESIONALES: Se realizaron tres espacios de transferencia metodológica y de conocimientos en Empoderamiento y capacidades psicoemocionales a 51 funcionarias y funcionarios públicos.
3.	Se realizaron 10 Jornadas Significativas con la participación de 82 jóvenes de la Universidad Minuto de Dios, 71 mujeres en ASP, 23 indígenas emberá víctimas del conflicto y 32 niñas del colegio ciudadela educativa BOSA.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cierre de las 5 Escuelas AMARTE iniciadas en el mes anterior,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4 Espacios de Conexión Emocional ECE, con la participación de 110 mujeres, realizados así: (i) 25 mujeres migrantes Centro INTEGRATE Engativá (ii) 32 mujeres indígenas emberá víctimas UPI la Florida (iii) 23 víctimas del conflicto parque la hoja Puente Aranda (iv) 30 mujeres campesinas rurales Vereda Quiba Ciudad Bolívar.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JORNADAS POR LA DIGNIDAD MENSTRUAL: Se realizó una jornada en el Parque tercer milenio- Localidad Santafé, participan las entidades de IDIPRON, SDIS, SDS, SdMUJER en el marco del cumplimiento del Acuerdo 883.  Como resultado se atienden por parte de la SdMUJER 13 mujeres.  9.	RECORRIDOS: Se realizó un recorrido en la localidad de Suba como acción territorial de sensibilización, orientación y acercamiento a la oferta institucional y durante el recorrido se realizó el abordaje a 14 personas menstruantes.  10.	Se realizó un espacio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11.	Realización de 3 espacios de cualificación de equipos en metodología para el cuidado menstrual, dirigidos a 62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t>
  </si>
  <si>
    <t>Para dar cumplimiento a la meta plan de ¨Desarrollar 4 estrategias de empoderamiento para promover capacidades, liderazgos, participación, incidencia política y transformación de imaginarios culturales, que reproducen los estereotipos de género en los territorios urbanos y rurales¨, se precisa que el proyecto 8222 contribuye directamente al desarrollo de UNA de las estrategias. En este sentido, el avance reportado por el proyecto 8222 corresponde específicamente al desarrollo de Una Estrategia de Enfoque Diferencial, cuya implementación se ha materializado a través de los siguientes componentes de la estrategia, para el periodo acumulado de enero a marzo avanza así: 
1.	CURSOS VIRTUALES: Seguimiento a las participantes del curso disponible en la plataforma virtual de la SdMujer: ¨Observo, Identifico y Protejo¨ para el periodo acumulado se certificaron 14 personas. 2.	CUALIFICACIÓN EQUIPOS PROFESIONALES: Se realizaron cuatro espacios de transferencia metodológica y de conocimientos en Empoderamiento y capacidades psicoemocionales a 60 funcionarias y funcionarios públicos. 3.	Se realizaron 14 Jornadas Significativas con la participación de 301 mujeres así: 82 jóvenes de la Universidad Minuto de Dios, 71 mujeres en ASP, 23 indígenas emberá víctimas del conflicto y 32 niñas del colegio ciudadela educativa BOSA, 74 mujeres adultas en sus diferencias y diversidades y 19 mujeres migrantes.  4.	Se realizó un encuentro intergeneracional con la participación de 59 mujeres,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cierre de las 5 Escuelas AMARTE iniciadas en el mes anterior, con la certificación de 134 mujeres,: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9 Espacios de Conexión Emocional ECE, con la participación de 230 mujeres, realizados así: (i) 25 mujeres migrantes Centro INTEGRATE Engativá (ii) 32 mujeres indígenas emberá víctimas UPI la Florida (iii) 23 víctimas del conflicto parque la hoja Puente Aranda (iv) 30 mujeres campesinas rurales Vereda Quiba Ciudad Bolívar.  (v) 35 mujeres en sus diferencias y diversidad. (vi) 25 Mujeres Trans en ASP y  madres Trans, del barrio Santa Fe (vii) 34 mujeres primer espacio de co – construcción en el marco del mural del 8m, con mujeres en sus diferencias y diversidad (viii) Un ECE con 19 Mujeres migrantes, refugiadas y retornadas (ix) ECE con 7 mujeres mayoras.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JORNADAS POR LA DIGNIDAD MENSTRUAL: Se realizó una jornada en el Parque tercer milenio- Localidad Santafé, participan las entidades de IDIPRON, SDIS, SDS, SdMUJER en el marco del cumplimiento del Acuerdo 883.  Como resultado se atienden por parte de la SdMUJER 13 mujeres.  9.	RECORRIDOS: Se realizó un recorrido en la localidad de Suba como acción territorial de sensibilización, orientación y acercamiento a la oferta institucional y durante el recorrido se realizó el abordaje a 14 personas menstruantes.  10.	Se realizó un espacio EMAA con 30 jóvenes de IDIPRON UPI la 32 Localidad de Puente Aranda, este espacio pedagógico a partir de la metodología EMAA fue orientado a promover el bienestar y el cuidado menstrual mediante información clara sobre el ciclo menstrual, el autocuidado, el autoconocimiento y la eliminación de mitos y estigmas. 11.	Realización de 5 espacios de cualificación de equipos dirigidos a 79 profesionales, así: (i) Cualificación al equipo de la secretaria de salud de la zona rural con 17 participantes. (ii) En articulación con la Secretaría Distrital del Hábitat, espacio virtual, con la participación de 32 profesionales. (iii) 13 Profesionales contratistas de IDIPRON componente de salud.(iv) 6 profesionales de la estrategia casa de todas (v) 11 profesionales de territorio UAESP.</t>
  </si>
  <si>
    <t>https://secretariadistritald-my.sharepoint.com/:f:/g/personal/kforero_sdmujer_gov_co/IgC0Tx-BnWbsRpY5oRxXCvY_ARQon-qik5MtLtSNRr1Nt2M?e=FswxwJ</t>
  </si>
  <si>
    <t>https://secretariadistritald-my.sharepoint.com/:f:/g/personal/kforero_sdmujer_gov_co/IgDVhpO_2U6IRKH8hRO0eZWtAZfONDLSj3XB-PexkY8BM4U?e=H3m5in</t>
  </si>
  <si>
    <t>https://secretariadistritald-my.sharepoint.com/:f:/g/personal/kforero_sdmujer_gov_co/IgCFGTSd-EdDRZ2dfis_W1cUAR1HvDJxj_Wyq254NGI6uHQ?e=uGFdeE</t>
  </si>
  <si>
    <t>https://secretariadistritald-my.sharepoint.com/:f:/g/personal/kforero_sdmujer_gov_co/IgBBG144JIWuS6dz3MnI6ijtAet0vGr-YaVQK1L_PMN0Srw?e=KI1zIy</t>
  </si>
  <si>
    <t>https://secretariadistritald-my.sharepoint.com/:f:/g/personal/kforero_sdmujer_gov_co/IgAJLvYNwlWzQJyGJfUVyMnFAdV_IgvIqfWtTdK7hNyBvA8?e=JR2yyd</t>
  </si>
  <si>
    <t>https://secretariadistritald-my.sharepoint.com/:f:/g/personal/kforero_sdmujer_gov_co/IgA5Mexf-zOBRp798YM74CnKAbkYwHDkBVlTCeVzofMfCRU?e=Wo2HFD</t>
  </si>
  <si>
    <t>https://secretariadistritald-my.sharepoint.com/:f:/g/personal/kforero_sdmujer_gov_co/IgB_Fp_3iPX1TZ-E2LVTSzL4AQtnYJfPrLdOIU4QatqF1Og?e=JHudKD</t>
  </si>
  <si>
    <t>https://secretariadistritald-my.sharepoint.com/:f:/g/personal/kforero_sdmujer_gov_co/IgAANX106ToYSp3d53s1AXWwATyFkaJvItBUqFKAAr5eOu4?e=gvSyqk</t>
  </si>
  <si>
    <t>https://secretariadistritald-my.sharepoint.com/:f:/g/personal/kforero_sdmujer_gov_co/IgA_0Hd5xBLUQbnR2mR-RUwvAVerbqHl_aPTZcvIbYGjtxg?e=iJNNhB</t>
  </si>
  <si>
    <t>https://secretariadistritald-my.sharepoint.com/:f:/g/personal/kforero_sdmujer_gov_co/IgBIeLXIpgLITb8-FLXwBZJ1AbjI29NQHL5mXHMRnFAKQ4Y?e=57gaxN</t>
  </si>
  <si>
    <t>https://secretariadistritald-my.sharepoint.com/:f:/g/personal/kforero_sdmujer_gov_co/IgDihYi4AFu8Q4taANJimo3nAY6KVAl_-DmUdNrVwMmtyOY?e=jNkjRU</t>
  </si>
  <si>
    <t>https://secretariadistritald-my.sharepoint.com/:f:/g/personal/kforero_sdmujer_gov_co/IgAFX4vBx3lhSKq7URPqdZJXAUhXmVQ4JuZbxT-jTqsBIps?e=jOukCq</t>
  </si>
  <si>
    <r>
      <t xml:space="preserve">Con el objetivo de implementar 3 estrategias que contribuyan al reconocimiento y garantía de los derechos de las mujeres en sus diferencias y diversidad, para el mes de marzo, se avanza en:
1.	</t>
    </r>
    <r>
      <rPr>
        <b/>
        <sz val="12"/>
        <color theme="1"/>
        <rFont val="Arial"/>
        <family val="2"/>
      </rPr>
      <t>CURSOS VIRTUALES:</t>
    </r>
    <r>
      <rPr>
        <sz val="12"/>
        <color theme="1"/>
        <rFont val="Arial"/>
        <family val="2"/>
      </rPr>
      <t xml:space="preserve"> Seguimiento a las participantes del curso disponible en la plataforma virtual de la SdMujer: </t>
    </r>
    <r>
      <rPr>
        <b/>
        <sz val="12"/>
        <color theme="1"/>
        <rFont val="Arial"/>
        <family val="2"/>
      </rPr>
      <t>¨Observo, Identifico y Protejo¨ para el cual en marzo se certificaron 10 personas.</t>
    </r>
    <r>
      <rPr>
        <sz val="12"/>
        <color theme="1"/>
        <rFont val="Arial"/>
        <family val="2"/>
      </rPr>
      <t xml:space="preserve">
2.	</t>
    </r>
    <r>
      <rPr>
        <b/>
        <sz val="12"/>
        <color theme="1"/>
        <rFont val="Arial"/>
        <family val="2"/>
      </rPr>
      <t>CUALIFICACIÓN EQUIPOS PROFESIONALES: Se realizaron tres espacios</t>
    </r>
    <r>
      <rPr>
        <sz val="12"/>
        <color theme="1"/>
        <rFont val="Arial"/>
        <family val="2"/>
      </rPr>
      <t xml:space="preserve"> de transferencia metodológica y de conocimientos en Empoderamiento y capacidades psicoemocionales a </t>
    </r>
    <r>
      <rPr>
        <b/>
        <sz val="12"/>
        <color theme="1"/>
        <rFont val="Arial"/>
        <family val="2"/>
      </rPr>
      <t xml:space="preserve">51 funcionarias y funcionarios </t>
    </r>
    <r>
      <rPr>
        <sz val="12"/>
        <color theme="1"/>
        <rFont val="Arial"/>
        <family val="2"/>
      </rPr>
      <t xml:space="preserve">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3.	Se realizaron </t>
    </r>
    <r>
      <rPr>
        <b/>
        <sz val="12"/>
        <color theme="1"/>
        <rFont val="Arial"/>
        <family val="2"/>
      </rPr>
      <t xml:space="preserve">10 Jornadas Significativas con la participación de 82 jóvenes de la Universidad Minuto de Dios, 71 mujeres en ASP, 23 indígenas emberá víctimas del conflicto y 32 niñas del colegio ciudadela educativa BOSA. </t>
    </r>
    <r>
      <rPr>
        <sz val="12"/>
        <color theme="1"/>
        <rFont val="Arial"/>
        <family val="2"/>
      </rPr>
      <t xml:space="preserve">
4.	Se realizó </t>
    </r>
    <r>
      <rPr>
        <b/>
        <sz val="12"/>
        <color theme="1"/>
        <rFont val="Arial"/>
        <family val="2"/>
      </rPr>
      <t>un encuentro intergeneracional con la participación de 59 mujeres</t>
    </r>
    <r>
      <rPr>
        <sz val="12"/>
        <color theme="1"/>
        <rFont val="Arial"/>
        <family val="2"/>
      </rPr>
      <t xml:space="preserve">,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t>
    </r>
    <r>
      <rPr>
        <b/>
        <sz val="12"/>
        <color theme="1"/>
        <rFont val="Arial"/>
        <family val="2"/>
      </rPr>
      <t>Se realizó la última sesión y cierre de las 5 Escuelas AMARTE iniciadas en el mes anterior, con la certificación de 134 mujere</t>
    </r>
    <r>
      <rPr>
        <sz val="12"/>
        <color theme="1"/>
        <rFont val="Arial"/>
        <family val="2"/>
      </rPr>
      <t xml:space="preserve">s,: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t>
    </r>
    <r>
      <rPr>
        <b/>
        <sz val="12"/>
        <color theme="1"/>
        <rFont val="Arial"/>
        <family val="2"/>
      </rPr>
      <t>4 Espacios de Conexión Emocional ECE, con la participación de 110 mujeres</t>
    </r>
    <r>
      <rPr>
        <sz val="12"/>
        <color theme="1"/>
        <rFont val="Arial"/>
        <family val="2"/>
      </rPr>
      <t xml:space="preserve">, realizados así: (i) 25 mujeres migrantes Centro INTEGRATE Engativá (ii) 32 mujeres indígenas emberá víctimas UPI la Florida (iii) 23 víctimas del conflicto parque la hoja Puente Aranda (iv) 30 mujeres campesinas rurales Vereda Quiba Ciudad Bolívar.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t>
    </r>
  </si>
  <si>
    <r>
      <t xml:space="preserve">Con el objetivo de implementar 3 estrategias que contribuyan al reconocimiento y garantía de los  derechos de las mujeres en sus diferencias y diversidad, para el mes de Enero,se realizan </t>
    </r>
    <r>
      <rPr>
        <b/>
        <sz val="11"/>
        <color theme="1"/>
        <rFont val="Arial"/>
        <family val="2"/>
      </rPr>
      <t>2 espacios de conexión emocional con la participación de 26 mujeres, una jornada significativa con 19 mujeres y una transferencia de conocimiento con 9 profesionales</t>
    </r>
    <r>
      <rPr>
        <sz val="11"/>
        <color theme="1"/>
        <rFont val="Arial"/>
        <family val="2"/>
      </rPr>
      <t>, así: 
(i)	ECE con 19 Mujeres migrantes, refugiadas y retornadas A través de prácticas de escritura, musicales, sensoriales y relacionales, para fortalecer la autorregulación emocional, la conexión con el cuerpo, el reconocimiento de las emociones  
(ii)	ECE con 7 mujeres mayoras con enfoque de salud mental, autocuidado y cuidado mutuo. 
(iii)	Jornada Significativa con mujeres migrantes y refugiadas (19 mujeres) en donde se abordaron temas relacionados con el empoderamiento, proyecto de vida y emociones de las mujeres
(iv)	Se realizó u</t>
    </r>
    <r>
      <rPr>
        <b/>
        <sz val="11"/>
        <color theme="1"/>
        <rFont val="Arial"/>
        <family val="2"/>
      </rPr>
      <t>n espacio de transferencia de conocimiento con 9 profesionales</t>
    </r>
    <r>
      <rPr>
        <sz val="11"/>
        <color theme="1"/>
        <rFont val="Arial"/>
        <family val="2"/>
      </rPr>
      <t xml:space="preserve"> de la Red de Empleo a personas con Discapacidad RECA. En donde se abordaron temas relacionados con la prevención de violencias basadas en género, reconocimiento de rutas de atención y empoderamiento femenino</t>
    </r>
  </si>
  <si>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marzo se avanzó en: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3.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4.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5.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6.	CURSO LENGUA DE SEÑAS: Finalización del curso para formadoras de las manzanas de cuidado iniciado en el mes anterior, incluyendo la verificación de objetivos alcanzados y entrega de resultados, 22 participantes certificadas aprobaron satisfactoriamente el Nivel 1. 
7.	SERVICIOS DE INTERPRETACIÓN: Durante el mes de marzo se prestaron 24 servicios de interpretación de lengua de señas así: 16 servicios solicitados por la DED 4 servicios solicitados por los CIOM de Tunjuelito, San Cristobal, Ciudad Bolívar y 1 servicio para la Manzana del Cuidado de Tunjuelito, 1 por la subsecretaria/ Consejo consultivo CCM y 2 URI Bosa. 
8.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t>
  </si>
  <si>
    <t>Con el objetivo de Implementar 1 estrategia de asistencia técnica dirigidas a los Sectores de la Administración Distrital y al Sector Privado, para la incorporación del enfoque diferencial en los servicios, programas y estrategias dirigidas a mujeres, durante el mes de marzo se avanzó en:
1.	Se realizó la revisión y aportes para la incorporación del enfoque poblacional – diferencial en el concepto técnico unificado para la incorporación del enfoque de género en la Política Pública de Habitabilidad en Calle, así como en el Documento de Diagnóstico para la formulación de esta política pública.
2.	Se trabajó en la planeación y  preparación del documento herramienta: “Metodología para taller colaborativo y reconocimiento de las particularidades de las mujeres palenqueras que habitan en Bogotá¨, metodología que será utilizada para actividades de transversalización con enfoque palenquero que se desarrollaran con sectores públicos o privados, que tendrá como objetivo comunicar al sector público y privado,  quiénes son las mujeres palenqueras, cómo trabajan de manera colaborativa, cuáles son sus necesidades y si es necesaria una atención con enfoque diferencial qué debería tenerse en cuenta.
3.	Se realizaron dos reuniones con la comunidad palenquera, con el fin de revisar los capítulos 1, 2 y 3 de los Podcast sobre los saberes y prácticas culturales de las mujeres y comunidad palenquera (Gastronomía, Expresiones artísticas y cuidado comunitario), así mismo, fueron enviados vía correo electrónico a la líder del semillero Somalá del Politécnico Grancolombiano para los ajustes a las escaletas de los 3 primeros capítulos, siendo ajustados los capítulos 1 y 2 para visto bueno por parte de la comunidad palenquera. 
4.	Espacio de transversalización del enfoque diferencial, dirigido a 30 funcionarios de vigilancia del Hospital de Bosa, enfocado en brindar herramientas conceptuales y prácticas para una atención inclusiva hacia personas con orientaciones sexuales e identidades de género diversas. Este espacio permitió incidir directamente en actores clave de primer contacto con la ciudadanía, promoviendo prácticas de respeto, reconocimiento de la identidad y trato digno.
5.	Espacio de transversalización, sensibilización y capacitación a 60 profesionales contratistas del DADEP, mediante una metodología participativa orientada a cuestionar estereotipos, prejuicios y prácticas discriminatorias. Este espacio profundizó en la comprensión del sistema sexo–género–deseo y su aplicación en escenarios institucionales, fortaleciendo la apropiación del enfoque diferencial en la atención al ciudadano.
6.	CURSO LENGUA DE SEÑAS: Finalización del curso para formadoras de las manzanas de cuidado iniciado en el mes anterior, incluyendo la verificación de objetivos alcanzados y entrega de resultados, 22 participantes certificadas aprobaron satisfactoriamente el Nivel 1. 
7.	SERVICIOS DE INTERPRETACIÓN: A marzo se prestaron 41 servicios de interpretación de lengua de señas solicitados por la DED, por los CIOM de Tunjuelito, San Cristobal, Ciudad Bolívar, Engativá y Bosa. Manzana del Cuidado de Tunjuelito y Usaquén, subsecretaria/ Consejo consultivo CCM, URI Bosa y casa de justicia de San Cristobal. 
8.	PROTOCOLO PARA LA PRESTACIÓN DEL SERVICIO DE LENGUA DE SEÑAS: Durante el mes de marzo se avanzó en la construcción de la metodología, desarrollando el documento. En este proceso se trabajó en la definición del objetivo de la metodología, así como en la elaboración de la introducción, el marco político y conceptual, y la delimitación del objetivo y el alcance.
9.	Se realizó la revisión y aportes para la incorporación de los enfoques de género y poblacional – diferencial en el PVE - Programa de Vigilancia Epidemiológica en Riesgo Psicosocial 2026 de la Secretaría Distrital de la Mujer, por solicitud de la Dirección de Talento Humano.</t>
  </si>
  <si>
    <t>https://secretariadistritald-my.sharepoint.com/:f:/g/personal/kforero_sdmujer_gov_co/IgBnljS78llPQqWBAqFwj4FoAbUTvtlh9g1h7X4Lt5_HtOU?e=ez1I4H</t>
  </si>
  <si>
    <t>https://secretariadistritald-my.sharepoint.com/:f:/g/personal/kforero_sdmujer_gov_co/IgCXTVr2XD2kRJpin7ulAODVAXgX7lEUQ1yVOfAXs_T52Yg?e=mfFxVr</t>
  </si>
  <si>
    <t>Con el fin de Implementar 1 estrategia de reconocimiento de la diversidad de las mujeres del Distrito Capital, en el periodo acumulado de enero a marzo, se logró:
1.	Durante el mes de marzo se avanzó en adelantar las acciones estratégicas orientadas a la planeación, articulación, gestión de apoyo, concertación con comunidades y grupos de interés y organización logística de 9 eventos y conmemoraciones, para lo que se realizaron reuniones de concertación con lideres, referentas y representación de raizales, mueres indígenas, mujeres negras y afrocolombianas, víctimas, migrantes, festival lesbiarte y trans-incidencias, muiscas y con discapacidad
2.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3.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4.	Se realizó el segundo encuentro mensual de mujeres Sordas, en el que se abordaron diferentes puntos de interés para ellas, relacionados con lo ofertado por la DED. Este espacio es un momento para resolver inquietudes, brindar información y recopilar intereses de las asistentes.
5.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6.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
7.	Se realiza asistencia técnica a la dirección de talento humano de la Subred Integrada de Salud Sur Occidente, para la creación del comité de género, inclusión y no discriminación de la entidad, con la participación de 3 funcionarios se aborda la inclusión del enfoque de género y diferencial en la creación del comité en mención, con el fin de conocer los lineamientos y procesos y procedimientos para la inclusión efectiva del enfoque y su transversalización en los demás procesos de la entidad. 
8.	Se implementó la jornada de trasnversalización en articulación con la Fundación GAAT y la Estrategia de Autonomía Económica de la SDMujer, abordando de manera central el Sistema Sexo–Género–Orientación Sexual como herramienta conceptual para comprender la diversidad de identidades y expresiones de género. La actividad estuvo dirigida a 21 personas servidoras públicas y contratistas de la Secretaría Distrital de la Mujer (SDMujer).</t>
  </si>
  <si>
    <t>Con el fin de Implementar 1 estrategia de reconocimiento de la diversidad de las mujeres del Distrito Capital, en el mes de marzo, se logró:
1.	Durante el mes de marzo se avanzó en adelantar las acciones estratégicas orientadas a la planeación, articulación, gestión de apoyo, concertación con comunidades y grupos de interés y organización logística de 7 eventos y conmemoraciones, para lo que se realizaron reuniones de concertación con lideres, referentas y representación de mujeres raizales, mueres indígenas, mujeres negras y afrocolombianas, víctimas, migrantes, festival lesbiarte y trans-incidencias
2.	Con el fin de construir fichas metodológicas para la realización de actividades de capacitación y sensibilización sobre el enfoque diferencial, se avanzó en construir 5 fichas con material que contiene recursos pedagógicos y recomendaciones para el trabajo con mujeres en sus diferencias y diversidades, logrando: (i) TALLER ANTIRRACISMO APLICADO. SISTEMAS DE OPRESIÓN E INTERSECCIONALIDAD: (ii) AJUSTES RAZONABLES PARA GARANTIZAR EL DERECHO AL TRABAJO DE MUJERES EN SUS DIFERENCIAS Y DIVERSIDADES CON ENFASIS EN DISCAPACIDAD (iii) ORIENTACIONES SEXUALES E IDENTIDADES DE GÉNERO (iv) SENSIBILIZACIÓN E INTRODUCCIÓN A LA LENGUA DE SEÑAS COLOMBIANA BÁSICO Y LA CULTURA SORDA (v) RECOMENDACIONES PARA LA ATENCIÓN A MUJERES VÍCTIMAS DEL CONFLICTO CON ENFOQUE DE GÉNERO Y DIFERENCIAL. Adicionalmente, durante este mes se realizó seguimiento a las metodologías en construcción, articulando con las referentes para mujeres migrantes, indígenas, rurales, palenqueras y mujeres en ASP, revisando sus avances y enviando definiciones técnicas para su desarrollo. Con el objetivo de ajustar y fortalecer conjuntamente la metodología de atención integral.
3.	Se sostiene reunión con entidades para apoyar en la articulación de una ida a salitre mágico y una galería viva en el marco de la conmemoración descrita, para lo cual se realizan reuniones de articulación, así como la solicitud de brief de comunicaciones.
4.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
5.	En el marco de la discapacidad, se realizó un encuentro virtual con el Consejo Consultivo de Mujeres, con el fin de identificar las acciones de articulación entre ellas y la DED. Allí se manifestaron los intereses de las mujeres que forman parte del CCM y las metodologías con las que cuenta el componente de Atención a la Diversidad. Se asumieron algunos compromisos y se está  en espera de puntualizar fechas para iniciar las acciones conjuntas.
6.	Se realizó el segundo encuentro mensual de mujeres Sordas, en el que se abordaron diferentes puntos de interés para ellas,  relacionados con lo ofertado por la DED. Este espacio es un momento para resolver inquietudes, brindar información y  recopilar intereses de las asistentes.
7.	Reunión Virtual con lideres migrantes y referentes de mujeres migrantes, refugiadas y retornadas, orientada a establecer acuerdos de trabajo para el año 2026, fortalecer las articulaciones conjuntas y promover la construcción colectiva de propuestas; todo ello en búsqueda de una integración activa de las mujeres migrantes, garantizando su participación efectiva en los procesos.
8.	Apoyo en recorrido  territorial junto a gestoras territoriales de casa de todas, para la oferta de los servicios de la estrategias, en el cual se abordaron 11 establecimientos, donde se abordaron 16 mujeres Migrantes a quienes se les brindo información sobre las estrategias de la DED y rutas para Atención desde la estrategias de la dirección, presentándose necesidades en orientación de Rutas de VBG, Regularización y apoyo psicoemocional, brindándoles las rutas respectivas y agendamientos para su atención.
9.	Se llevó a cabo una reunión virtual a través de Microsoft Teams con la coordinadora de las Manzanas del Cuidado en donde se socializaron y aclararon los criterios de participación con el fin de facilitar el acceso de mujeres migrantes y refugiadas a la oferta de servicios, promoviendo su vinculación efectiva y garantizando su participación en condiciones de equidad.</t>
  </si>
  <si>
    <t>Durante el mes de marzo se avanzó en la gestión y avance del Plan de Acción para la gestión, alistamiento y realización de 32 eventos conmemorativos, talleres, encuentros diferenciales y actividades para la transformación de imaginarios, estereotipos racistas y de discriminación, dirigidos a la ciudadanía y a las mujeres en sus diferencias y diversidades que se llevarán a cabo en el 2026, avanzando con:
1.	Adelantar las acciones estratégicas orientadas a la planeación, articulación, gestión de apoyo, concertación con comunidades y grupos de interés y organización logística de 7 eventos y conmemoraciones, para lo que se realizaron reuniones de concertación con lideres, referentas y representación de mujeres raizales, mueres indígenas, mujeres negras y afrocolombianas, víctimas, migrantes, festival lesbiarte y trans-incidencias</t>
  </si>
  <si>
    <t>https://secretariadistritald-my.sharepoint.com/:f:/g/personal/kforero_sdmujer_gov_co/IgCvdkCOienoTKtFpEWqnJB2AfTP8lVCqG5r6bkf4YFx3FE?e=24HxKX</t>
  </si>
  <si>
    <t>En el mes de marzo, con el objetivo de Implementar plan de trabajo para la realización de espacios, actividades y eventos orientados al reconocimiento y garantía de los derechos de las mujeres Lesbianas, bisexuales y trans, se avanza con: 
1.	Se sostiene reunión con entidades para apoyar en la articulación de una ida a salitre mágico y una galería viva en el marco de la conmemoración LB, para lo cual se realizan reuniones de articulación, así como la solicitud de brief de comunicaciones.
2.	Se realiza la gestión y articulación para la realización de un espacio de asistencia técnica con el DASC, con esto se consolida la guía metodología y se realiza la presentación a usar. Del mismo modo, se realiza reunión para realizar una asistencia técnica a los enlaces SOFIA de la Secretaría de la Mujer, para fortalecer temas de enfoque diferencial de mujeres LBT
3.	Desarrollo de taller experiencial de foto-pose con mujeres trans, orientado al reconocimiento del cuerpo como territorio de expresión, en articulación con procesos de reflexión sobre diversidad, naturaleza y problemáticas ambientales. participaron 17 mujeres Trans de las cuales 14 son Heterosexuales, 2 Pansexuales y 1 Lesbiana.</t>
  </si>
  <si>
    <t>https://secretariadistritald-my.sharepoint.com/:f:/g/personal/kforero_sdmujer_gov_co/IgDFsKUBKWkiTZMTCiVOnf-PAVo-S29qAv1zftK6MTuEEXE?e=ktQLzx</t>
  </si>
  <si>
    <t>https://secretariadistritald-my.sharepoint.com/:f:/g/personal/kforero_sdmujer_gov_co/IgDjPTNnXSKzTYTQkkaXu6dpAdvzU_ngwQg31_l3sHcf1rg?e=BG41u9</t>
  </si>
  <si>
    <r>
      <t>Con el objetivo de implementar 3 estrategias que contribuyan al reconocimiento y garantía de los derechos de las mujeres en sus diferencias y diversidad, para el periodo acumulado de enero a marzo, se avanza en:
1.	CURSOS VIRTUALES: Seguimiento a las participantes del curso disponible en la plataforma virtual de la SdMujer: ¨</t>
    </r>
    <r>
      <rPr>
        <b/>
        <sz val="12"/>
        <color theme="1"/>
        <rFont val="Arial"/>
        <family val="2"/>
      </rPr>
      <t>Observo, Identifico y Protejo¨ para el periodo acumulado se certificaron 14 personas.</t>
    </r>
    <r>
      <rPr>
        <sz val="12"/>
        <color theme="1"/>
        <rFont val="Arial"/>
        <family val="2"/>
      </rPr>
      <t xml:space="preserve">
2.	CUALIFICACIÓN EQUIPOS PROFESIONALES: Se realizaron </t>
    </r>
    <r>
      <rPr>
        <b/>
        <sz val="12"/>
        <color theme="1"/>
        <rFont val="Arial"/>
        <family val="2"/>
      </rPr>
      <t>cuatro espacios</t>
    </r>
    <r>
      <rPr>
        <sz val="12"/>
        <color theme="1"/>
        <rFont val="Arial"/>
        <family val="2"/>
      </rPr>
      <t xml:space="preserve"> de transferencia metodológica y de conocimientos en Empoderamiento y capacidades psicoemocionales a </t>
    </r>
    <r>
      <rPr>
        <b/>
        <sz val="12"/>
        <color theme="1"/>
        <rFont val="Arial"/>
        <family val="2"/>
      </rPr>
      <t>60</t>
    </r>
    <r>
      <rPr>
        <sz val="12"/>
        <color theme="1"/>
        <rFont val="Arial"/>
        <family val="2"/>
      </rPr>
      <t xml:space="preserve"> funcionarias y funcionarios públicos, así: (i) Transferencia en empoderamiento: equipo de profesionales psicosociales Sub Red de Salud Occidente CAPS Betania 34 Profesionales (ii) Transferencia en empoderamiento:3 docentes colegio Ciudadela Educativa Bosa  (iii) trasferencia capacidades psico emocionales: a 14 profesionales UTA de la comisión intersectorial de flujos migratorios mixtos. (iv) transferencia empoderamiento a 9 profesionales psicosociales RECA. 
3.	Se realizaron 1</t>
    </r>
    <r>
      <rPr>
        <b/>
        <sz val="12"/>
        <color theme="1"/>
        <rFont val="Arial"/>
        <family val="2"/>
      </rPr>
      <t>4 Jornadas Significativas con la participación de 301 mujeres</t>
    </r>
    <r>
      <rPr>
        <sz val="12"/>
        <color theme="1"/>
        <rFont val="Arial"/>
        <family val="2"/>
      </rPr>
      <t xml:space="preserve"> así: 82 jóvenes de la Universidad Minuto de Dios, 71 mujeres en ASP, 23 indígenas emberá víctimas del conflicto y 32 niñas del colegio ciudadela educativa BOSA, 74 mujeres adultas en sus diferencias y diversidades y 19 mujeres migrantes. 
4.	Se realizó u</t>
    </r>
    <r>
      <rPr>
        <b/>
        <sz val="12"/>
        <color theme="1"/>
        <rFont val="Arial"/>
        <family val="2"/>
      </rPr>
      <t>n encuentro intergeneracional con la participación de 59 mujeres</t>
    </r>
    <r>
      <rPr>
        <sz val="12"/>
        <color theme="1"/>
        <rFont val="Arial"/>
        <family val="2"/>
      </rPr>
      <t xml:space="preserve">, en el salón comunal de Modelia, en el que se llevó a cabo la construcción colectiva de un mural que representó a mujeres en sus diferencias, diversidades y en distintos cursos de vida. incluyente, representativo y acorde con los principios de diversidad y enfoque interseccional.
5.	Se realizó la última sesión y </t>
    </r>
    <r>
      <rPr>
        <b/>
        <sz val="12"/>
        <color theme="1"/>
        <rFont val="Arial"/>
        <family val="2"/>
      </rPr>
      <t>cierre de las 5 Escuelas AMARTE iniciadas en el mes anterior, con la certificación de 134 mujeres</t>
    </r>
    <r>
      <rPr>
        <sz val="12"/>
        <color theme="1"/>
        <rFont val="Arial"/>
        <family val="2"/>
      </rPr>
      <t xml:space="preserve">,:  así: (i) escuela amarte mujeres mayores bosa la estación 29 mujeres mayoras certificadas (ii) escuela amarte mujeres mayores bosa carbonel,50 mujeres mayoras certificadas  (iii) escuela amarte mujeres en ASP en nuevo porvenir  20 mujeres en ASP Certificadas (iv) escuela amarte mujeres en ASP en nuevo porvenir 17 mujeres en ASP certificadas  (v) 18 mujeres en ASP certificadas en la escuela amarte estudio webcam alba 
6.	Se realizan 9 </t>
    </r>
    <r>
      <rPr>
        <b/>
        <sz val="12"/>
        <color theme="1"/>
        <rFont val="Arial"/>
        <family val="2"/>
      </rPr>
      <t>Espacios de Conexión Emocional ECE, con la participación de 221</t>
    </r>
    <r>
      <rPr>
        <sz val="12"/>
        <color theme="1"/>
        <rFont val="Arial"/>
        <family val="2"/>
      </rPr>
      <t xml:space="preserve"> mujeres, realizados así: (i) 25 mujeres migrantes Centro INTEGRATE Engativá (ii) 32 mujeres indígenas emberá víctimas UPI la Florida (iii) 23 víctimas del conflicto parque la hoja Puente Aranda (iv) 30 mujeres campesinas rurales Vereda Quiba Ciudad Bolívar.  (v) 35 mujeres en sus diferencias y diversidad. (vi) 25 Mujeres Trans en ASP y  madres Trans, del barrio Santa Fe (vii) 34 mujeres primer espacio de co – construcción en el marco del mural del 8m, con mujeres en sus diferencias y diversidad (viii) Un ECE con 19 Mujeres migrantes, refugiadas y retornadas (ix) ECE con 7 mujeres mayoras se abordó un primer acercamiento al enfoque de salud mental, autocuidado y cuidado mutuo, desde una perspectiva comunitaria, relacional y sensible a la etapa del ciclo vital de las participante. 
7.	ICFES: La planeación y proceso precontractual orientado al patrocinio para la presentación de pruebas SABER-11_2026, y en este proceso se avanza con la oficina jurídica en la proyección de la justificación para la contratación y la definición de la forma de contratación. Adicionalmente durante este mes se realizó convocatoria de inscripción de las mujeres interesadas en presentar la prueba, lo que dio como resultado la preinscripción de 474 mujeres que actualmente se encuentran en revisión de documentación y priorización para ser cubiertas por el beneficio. 
8.	CASA DE TODAS: Se llevan a cabo 3 sesiones del Plan emprendedoras - Curso manicure de forma articulada entre la estrategia Casa de todas y Masglo academia.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</si>
</sst>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6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rgb="FF000000"/>
      <name val="Arial"/>
      <family val="2"/>
    </font>
    <font>
      <b/>
      <i/>
      <sz val="14"/>
      <name val="Arial"/>
      <family val="2"/>
    </font>
    <font>
      <b/>
      <sz val="16"/>
      <color theme="1"/>
      <name val="Arial"/>
      <family val="2"/>
    </font>
    <font>
      <sz val="16"/>
      <color theme="1"/>
      <name val="Calibri"/>
      <family val="2"/>
      <scheme val="minor"/>
    </font>
    <font>
      <sz val="12"/>
      <name val="Arial"/>
      <family val="2"/>
    </font>
    <font>
      <sz val="12"/>
      <color theme="1"/>
      <name val="Arial"/>
      <family val="2"/>
    </font>
    <font>
      <sz val="12"/>
      <color rgb="FF000000"/>
      <name val="Arial"/>
      <family val="2"/>
    </font>
    <font>
      <i/>
      <sz val="11"/>
      <color theme="1"/>
      <name val="Arial"/>
      <family val="2"/>
    </font>
    <font>
      <u/>
      <sz val="11"/>
      <color theme="1"/>
      <name val="Arial"/>
      <family val="2"/>
    </font>
    <font>
      <b/>
      <sz val="12"/>
      <color rgb="FF000000"/>
      <name val="Arial"/>
      <family val="2"/>
    </font>
    <font>
      <sz val="12"/>
      <color theme="1"/>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7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2" fillId="0" borderId="1"/>
    <xf numFmtId="164" fontId="2" fillId="0" borderId="1" applyFont="0" applyFill="0" applyBorder="0" applyAlignment="0" applyProtection="0"/>
    <xf numFmtId="165" fontId="43" fillId="0" borderId="0" applyFont="0" applyFill="0" applyBorder="0" applyAlignment="0" applyProtection="0"/>
    <xf numFmtId="0" fontId="18" fillId="0" borderId="0" applyNumberFormat="0" applyFill="0" applyBorder="0" applyAlignment="0" applyProtection="0"/>
  </cellStyleXfs>
  <cellXfs count="584">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9" fontId="13" fillId="0" borderId="44" xfId="5" applyNumberFormat="1" applyFont="1" applyBorder="1" applyAlignment="1">
      <alignment vertical="center"/>
    </xf>
    <xf numFmtId="169" fontId="13" fillId="0" borderId="45" xfId="5" applyNumberFormat="1" applyFont="1" applyBorder="1" applyAlignment="1">
      <alignment vertical="center"/>
    </xf>
    <xf numFmtId="43" fontId="40" fillId="5" borderId="49" xfId="18" applyFont="1" applyFill="1" applyBorder="1" applyAlignment="1">
      <alignment horizontal="center" vertical="center" wrapText="1"/>
    </xf>
    <xf numFmtId="43" fontId="40" fillId="5" borderId="51" xfId="18" applyFont="1" applyFill="1" applyBorder="1" applyAlignment="1">
      <alignment horizontal="center" vertical="center" wrapText="1"/>
    </xf>
    <xf numFmtId="43" fontId="40" fillId="5" borderId="52"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1" fontId="13" fillId="0" borderId="53"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175" fontId="45"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3" fillId="0" borderId="0" xfId="0" applyFont="1" applyAlignment="1">
      <alignment horizontal="left" vertical="center"/>
    </xf>
    <xf numFmtId="0" fontId="47" fillId="0" borderId="46" xfId="0" applyFont="1" applyBorder="1" applyAlignment="1">
      <alignment horizontal="left" vertical="center" wrapText="1"/>
    </xf>
    <xf numFmtId="0" fontId="41" fillId="0" borderId="0" xfId="0" applyFont="1" applyAlignment="1">
      <alignment horizontal="left" vertical="center"/>
    </xf>
    <xf numFmtId="0" fontId="41"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6" xfId="0" applyFont="1" applyBorder="1" applyAlignment="1">
      <alignment horizontal="left" vertical="center" wrapText="1"/>
    </xf>
    <xf numFmtId="0" fontId="50" fillId="0" borderId="44" xfId="0" applyFont="1" applyBorder="1" applyAlignment="1">
      <alignment vertical="center" wrapText="1"/>
    </xf>
    <xf numFmtId="0" fontId="49" fillId="11" borderId="22" xfId="0" applyFont="1" applyFill="1" applyBorder="1" applyAlignment="1">
      <alignment horizontal="left" vertical="center"/>
    </xf>
    <xf numFmtId="0" fontId="50" fillId="11" borderId="44" xfId="0" applyFont="1" applyFill="1" applyBorder="1" applyAlignment="1">
      <alignment vertical="center" wrapText="1"/>
    </xf>
    <xf numFmtId="0" fontId="50" fillId="0" borderId="44" xfId="0" applyFont="1" applyBorder="1" applyAlignment="1">
      <alignment horizontal="left" vertical="center" wrapText="1"/>
    </xf>
    <xf numFmtId="0" fontId="50" fillId="11"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5"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7" xfId="0" applyFont="1" applyBorder="1" applyAlignment="1">
      <alignment horizontal="left" vertical="center"/>
    </xf>
    <xf numFmtId="0" fontId="7" fillId="11" borderId="22" xfId="0" applyFont="1" applyFill="1" applyBorder="1" applyAlignment="1">
      <alignment horizontal="left" vertical="center"/>
    </xf>
    <xf numFmtId="0" fontId="7" fillId="11" borderId="22" xfId="0" applyFont="1" applyFill="1" applyBorder="1" applyAlignment="1">
      <alignment horizontal="center" vertical="center"/>
    </xf>
    <xf numFmtId="0" fontId="49" fillId="11"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43" fontId="40" fillId="5" borderId="34" xfId="18" applyFont="1" applyFill="1" applyBorder="1" applyAlignment="1">
      <alignment horizontal="center" vertical="center" wrapText="1"/>
    </xf>
    <xf numFmtId="43" fontId="40" fillId="5" borderId="35" xfId="18" applyFont="1" applyFill="1" applyBorder="1" applyAlignment="1">
      <alignment horizontal="center" vertical="center" wrapText="1"/>
    </xf>
    <xf numFmtId="43" fontId="40" fillId="5" borderId="33" xfId="18" applyFont="1" applyFill="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38" fillId="4" borderId="15" xfId="2" applyFont="1" applyFill="1" applyBorder="1" applyAlignment="1">
      <alignment vertical="center" wrapText="1"/>
    </xf>
    <xf numFmtId="0" fontId="52" fillId="4" borderId="1" xfId="2" applyFont="1" applyFill="1" applyAlignment="1">
      <alignment vertical="center" wrapText="1"/>
    </xf>
    <xf numFmtId="0" fontId="38" fillId="4" borderId="1" xfId="2" applyFont="1" applyFill="1" applyAlignment="1">
      <alignment vertical="center" wrapText="1"/>
    </xf>
    <xf numFmtId="0" fontId="52" fillId="0" borderId="1" xfId="2" applyFont="1" applyAlignment="1">
      <alignment vertical="center" wrapText="1"/>
    </xf>
    <xf numFmtId="0" fontId="38" fillId="5" borderId="26" xfId="2" applyFont="1" applyFill="1" applyBorder="1" applyAlignment="1">
      <alignment vertical="center" wrapText="1"/>
    </xf>
    <xf numFmtId="0" fontId="13" fillId="0" borderId="1" xfId="3" applyFont="1" applyAlignment="1">
      <alignment horizontal="left" vertical="center"/>
    </xf>
    <xf numFmtId="0" fontId="0" fillId="0" borderId="0" xfId="0" applyAlignment="1">
      <alignment horizontal="lef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6" fillId="4" borderId="1" xfId="2" applyFont="1" applyFill="1" applyAlignment="1">
      <alignment horizontal="left" vertical="center" wrapText="1"/>
    </xf>
    <xf numFmtId="0" fontId="16" fillId="0" borderId="1" xfId="2" applyFont="1" applyAlignment="1">
      <alignment horizontal="left" vertical="center" wrapText="1"/>
    </xf>
    <xf numFmtId="0" fontId="12" fillId="6" borderId="1" xfId="2" applyFont="1" applyFill="1" applyAlignment="1">
      <alignment horizontal="left" vertical="center" wrapText="1"/>
    </xf>
    <xf numFmtId="9" fontId="30" fillId="5" borderId="22" xfId="1" applyFont="1" applyFill="1" applyBorder="1" applyAlignment="1">
      <alignment horizontal="center" vertical="center"/>
    </xf>
    <xf numFmtId="9" fontId="30" fillId="3" borderId="22" xfId="1" applyFont="1" applyFill="1" applyBorder="1" applyAlignment="1">
      <alignment horizontal="center" vertical="center"/>
    </xf>
    <xf numFmtId="9" fontId="30" fillId="9" borderId="22" xfId="1" applyFont="1" applyFill="1" applyBorder="1" applyAlignment="1">
      <alignment horizontal="center" vertical="center"/>
    </xf>
    <xf numFmtId="9" fontId="30" fillId="5" borderId="22" xfId="1" applyFont="1" applyFill="1" applyBorder="1" applyAlignment="1">
      <alignment horizontal="center"/>
    </xf>
    <xf numFmtId="0" fontId="54" fillId="0" borderId="0" xfId="0" applyFont="1"/>
    <xf numFmtId="0" fontId="13" fillId="0" borderId="1" xfId="3" applyFont="1" applyAlignment="1">
      <alignment vertical="center" wrapText="1"/>
    </xf>
    <xf numFmtId="0" fontId="0" fillId="0" borderId="0" xfId="0" applyAlignment="1">
      <alignment wrapText="1"/>
    </xf>
    <xf numFmtId="171" fontId="13" fillId="0" borderId="60" xfId="1" applyNumberFormat="1" applyFont="1" applyBorder="1" applyAlignment="1">
      <alignment horizontal="center" vertical="center" wrapText="1"/>
    </xf>
    <xf numFmtId="171" fontId="13" fillId="0" borderId="46" xfId="1" applyNumberFormat="1" applyFont="1" applyBorder="1" applyAlignment="1">
      <alignment horizontal="center" vertical="center" wrapText="1"/>
    </xf>
    <xf numFmtId="171" fontId="7" fillId="0" borderId="61" xfId="1" applyNumberFormat="1" applyFont="1" applyBorder="1" applyAlignment="1">
      <alignment horizontal="center" vertical="center" wrapText="1"/>
    </xf>
    <xf numFmtId="9" fontId="13" fillId="0" borderId="29" xfId="3" applyNumberFormat="1" applyFont="1" applyBorder="1" applyAlignment="1">
      <alignment horizontal="center" vertical="center" wrapText="1"/>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1" fontId="19" fillId="0" borderId="22" xfId="3" applyNumberFormat="1" applyFont="1" applyBorder="1" applyAlignment="1">
      <alignment horizontal="center" vertical="center"/>
    </xf>
    <xf numFmtId="0" fontId="19" fillId="0" borderId="22" xfId="3" applyFont="1" applyBorder="1" applyAlignment="1">
      <alignment horizontal="center" vertical="center" wrapText="1"/>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32" fillId="0" borderId="22" xfId="3" applyFont="1" applyBorder="1" applyAlignment="1">
      <alignment horizontal="center" vertical="center"/>
    </xf>
    <xf numFmtId="0" fontId="32" fillId="0" borderId="24" xfId="3" applyFont="1" applyBorder="1" applyAlignment="1">
      <alignment horizontal="center" vertical="center" wrapText="1"/>
    </xf>
    <xf numFmtId="0" fontId="19" fillId="0" borderId="24" xfId="3" applyFont="1" applyBorder="1" applyAlignment="1">
      <alignment horizontal="center" vertical="center"/>
    </xf>
    <xf numFmtId="1"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1" fillId="0" borderId="22" xfId="3" applyFont="1" applyBorder="1" applyAlignment="1">
      <alignment horizontal="center" vertical="center" wrapText="1"/>
    </xf>
    <xf numFmtId="0" fontId="41" fillId="0" borderId="22" xfId="3" applyFont="1" applyBorder="1" applyAlignment="1">
      <alignment horizontal="center" vertical="center"/>
    </xf>
    <xf numFmtId="0" fontId="41"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0" fontId="10" fillId="0" borderId="9" xfId="0" applyFont="1" applyBorder="1" applyAlignment="1">
      <alignment vertical="center" wrapText="1"/>
    </xf>
    <xf numFmtId="0" fontId="10" fillId="0" borderId="22" xfId="0" applyFont="1" applyBorder="1" applyAlignment="1">
      <alignment vertical="center" wrapText="1"/>
    </xf>
    <xf numFmtId="0" fontId="51" fillId="0" borderId="13" xfId="0" applyFont="1" applyBorder="1" applyAlignment="1">
      <alignment vertical="center" wrapText="1"/>
    </xf>
    <xf numFmtId="10" fontId="13" fillId="0" borderId="46" xfId="1" applyNumberFormat="1" applyFont="1" applyFill="1" applyBorder="1" applyAlignment="1">
      <alignment horizontal="center" vertical="center" wrapText="1"/>
    </xf>
    <xf numFmtId="0" fontId="7" fillId="0" borderId="26" xfId="3" applyFont="1" applyBorder="1" applyAlignment="1">
      <alignment vertical="center"/>
    </xf>
    <xf numFmtId="0" fontId="7" fillId="0" borderId="5" xfId="3" applyFont="1" applyBorder="1" applyAlignment="1">
      <alignment horizontal="left" vertical="center"/>
    </xf>
    <xf numFmtId="15" fontId="38" fillId="0" borderId="26" xfId="0" applyNumberFormat="1" applyFont="1" applyBorder="1" applyAlignment="1">
      <alignment horizontal="center" vertical="center"/>
    </xf>
    <xf numFmtId="0" fontId="13" fillId="0" borderId="24" xfId="3" applyFont="1" applyBorder="1" applyAlignment="1">
      <alignment horizontal="left" vertical="top" wrapText="1"/>
    </xf>
    <xf numFmtId="0" fontId="56" fillId="0" borderId="22" xfId="3" applyFont="1" applyBorder="1" applyAlignment="1">
      <alignment horizontal="left" vertical="top" wrapText="1"/>
    </xf>
    <xf numFmtId="0" fontId="56" fillId="0" borderId="24" xfId="3" applyFont="1" applyBorder="1" applyAlignment="1">
      <alignment horizontal="left" vertical="top" wrapText="1"/>
    </xf>
    <xf numFmtId="15" fontId="12" fillId="0" borderId="26" xfId="0" applyNumberFormat="1" applyFont="1" applyBorder="1" applyAlignment="1">
      <alignment horizontal="center" vertical="center"/>
    </xf>
    <xf numFmtId="0" fontId="13" fillId="0" borderId="19" xfId="3" applyFont="1" applyBorder="1" applyAlignment="1">
      <alignment vertical="top" wrapText="1"/>
    </xf>
    <xf numFmtId="0" fontId="56" fillId="0" borderId="26" xfId="3" applyFont="1" applyBorder="1" applyAlignment="1">
      <alignment vertical="top"/>
    </xf>
    <xf numFmtId="0" fontId="56" fillId="0" borderId="19" xfId="3" applyFont="1" applyBorder="1" applyAlignment="1">
      <alignment vertical="top" wrapText="1"/>
    </xf>
    <xf numFmtId="0" fontId="56" fillId="0" borderId="26" xfId="3" applyFont="1" applyBorder="1" applyAlignment="1">
      <alignment horizontal="left" vertical="top"/>
    </xf>
    <xf numFmtId="0" fontId="56" fillId="0" borderId="26" xfId="3" applyFont="1" applyBorder="1" applyAlignment="1">
      <alignment horizontal="left" vertical="top" wrapText="1"/>
    </xf>
    <xf numFmtId="0" fontId="13" fillId="0" borderId="22" xfId="3" applyFont="1" applyBorder="1" applyAlignment="1">
      <alignment horizontal="left" vertical="top" wrapText="1"/>
    </xf>
    <xf numFmtId="0" fontId="18" fillId="0" borderId="24" xfId="23" applyBorder="1" applyAlignment="1">
      <alignment horizontal="center" vertical="center" wrapText="1"/>
    </xf>
    <xf numFmtId="0" fontId="13" fillId="0" borderId="26" xfId="3" applyFont="1" applyBorder="1" applyAlignment="1">
      <alignment vertical="top" wrapText="1"/>
    </xf>
    <xf numFmtId="1" fontId="19" fillId="0" borderId="22" xfId="3" applyNumberFormat="1" applyFont="1" applyBorder="1" applyAlignment="1">
      <alignment horizontal="center" vertical="center" wrapText="1"/>
    </xf>
    <xf numFmtId="174" fontId="37" fillId="0" borderId="22" xfId="21" applyNumberFormat="1" applyFont="1" applyFill="1" applyBorder="1" applyAlignment="1">
      <alignment horizontal="center" vertical="center"/>
    </xf>
    <xf numFmtId="0" fontId="18" fillId="0" borderId="24" xfId="23" applyFill="1" applyBorder="1" applyAlignment="1">
      <alignment horizontal="center" vertical="center" wrapText="1"/>
    </xf>
    <xf numFmtId="1" fontId="19" fillId="4" borderId="22" xfId="3" applyNumberFormat="1" applyFont="1" applyFill="1" applyBorder="1" applyAlignment="1">
      <alignment horizontal="center" vertical="center"/>
    </xf>
    <xf numFmtId="0" fontId="0" fillId="0" borderId="22" xfId="0" applyBorder="1"/>
    <xf numFmtId="43" fontId="61" fillId="0" borderId="26" xfId="18" applyFont="1" applyFill="1" applyBorder="1" applyAlignment="1">
      <alignment horizontal="center" vertical="center" wrapText="1"/>
    </xf>
    <xf numFmtId="175" fontId="0" fillId="0" borderId="26" xfId="22" applyNumberFormat="1" applyFont="1" applyFill="1" applyBorder="1" applyAlignment="1">
      <alignment horizontal="center" vertical="center"/>
    </xf>
    <xf numFmtId="175" fontId="13" fillId="0" borderId="28" xfId="22" applyNumberFormat="1" applyFont="1" applyFill="1" applyBorder="1" applyAlignment="1">
      <alignment vertical="center"/>
    </xf>
    <xf numFmtId="43" fontId="61" fillId="0" borderId="28" xfId="18" applyFont="1" applyFill="1" applyBorder="1" applyAlignment="1">
      <alignment horizontal="center" vertical="center" wrapText="1"/>
    </xf>
    <xf numFmtId="43" fontId="61" fillId="0" borderId="53" xfId="18" applyFont="1" applyFill="1" applyBorder="1" applyAlignment="1">
      <alignment horizontal="center" vertical="center" wrapText="1"/>
    </xf>
    <xf numFmtId="43" fontId="40" fillId="0" borderId="4" xfId="18" applyFont="1" applyFill="1" applyBorder="1" applyAlignment="1">
      <alignment horizontal="center" vertical="center" wrapText="1"/>
    </xf>
    <xf numFmtId="0" fontId="10" fillId="0" borderId="65" xfId="0" applyFont="1" applyBorder="1" applyAlignment="1">
      <alignment vertical="center" wrapText="1"/>
    </xf>
    <xf numFmtId="0" fontId="10" fillId="0" borderId="66" xfId="0" applyFont="1" applyBorder="1" applyAlignment="1">
      <alignment vertical="center" wrapText="1"/>
    </xf>
    <xf numFmtId="0" fontId="51" fillId="0" borderId="67" xfId="0" applyFont="1" applyBorder="1" applyAlignment="1">
      <alignment vertical="center" wrapText="1"/>
    </xf>
    <xf numFmtId="0" fontId="57" fillId="0" borderId="22" xfId="0" applyFont="1" applyBorder="1" applyAlignment="1">
      <alignment horizontal="left" vertical="top" wrapText="1"/>
    </xf>
    <xf numFmtId="0" fontId="57" fillId="0" borderId="74" xfId="0" applyFont="1" applyBorder="1" applyAlignment="1">
      <alignment horizontal="left" vertical="top" wrapText="1"/>
    </xf>
    <xf numFmtId="0" fontId="13" fillId="0" borderId="26" xfId="3" applyFont="1" applyBorder="1" applyAlignment="1">
      <alignment horizontal="left" vertical="top"/>
    </xf>
    <xf numFmtId="0" fontId="13" fillId="0" borderId="26" xfId="3" applyFont="1" applyBorder="1" applyAlignment="1">
      <alignment horizontal="left" vertical="top" wrapText="1"/>
    </xf>
    <xf numFmtId="0" fontId="12" fillId="3" borderId="22" xfId="3" applyFont="1" applyFill="1" applyBorder="1" applyAlignment="1">
      <alignment horizontal="center" vertical="center"/>
    </xf>
    <xf numFmtId="9" fontId="12" fillId="5" borderId="22" xfId="3" applyNumberFormat="1" applyFont="1" applyFill="1" applyBorder="1" applyAlignment="1">
      <alignment horizontal="center" vertical="center"/>
    </xf>
    <xf numFmtId="9" fontId="12" fillId="9" borderId="22" xfId="0" applyNumberFormat="1" applyFont="1" applyFill="1" applyBorder="1" applyAlignment="1">
      <alignment horizontal="center" vertical="center"/>
    </xf>
    <xf numFmtId="0" fontId="27"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41" fillId="0" borderId="22" xfId="3" applyFont="1" applyBorder="1" applyAlignment="1">
      <alignment horizontal="center" vertical="center" wrapText="1"/>
    </xf>
    <xf numFmtId="0" fontId="13" fillId="0" borderId="22" xfId="3" applyFont="1" applyBorder="1" applyAlignment="1">
      <alignment horizontal="left"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2" fillId="5" borderId="26" xfId="2" applyFont="1" applyFill="1" applyBorder="1" applyAlignment="1">
      <alignment horizontal="center"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26" xfId="0"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7"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48"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49" fillId="11" borderId="23" xfId="0" applyFont="1" applyFill="1" applyBorder="1" applyAlignment="1">
      <alignment horizontal="left" vertical="center"/>
    </xf>
    <xf numFmtId="0" fontId="49" fillId="11"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0" borderId="23" xfId="0" applyFont="1" applyFill="1" applyBorder="1" applyAlignment="1">
      <alignment horizontal="center" vertical="center"/>
    </xf>
    <xf numFmtId="0" fontId="46" fillId="10"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1" borderId="23" xfId="0" applyFont="1" applyFill="1" applyBorder="1" applyAlignment="1">
      <alignment horizontal="center" vertical="center"/>
    </xf>
    <xf numFmtId="0" fontId="49" fillId="11" borderId="25" xfId="0" applyFont="1" applyFill="1" applyBorder="1" applyAlignment="1">
      <alignment horizontal="center" vertical="center"/>
    </xf>
    <xf numFmtId="0" fontId="49" fillId="11" borderId="23" xfId="0" applyFont="1" applyFill="1" applyBorder="1" applyAlignment="1">
      <alignment horizontal="left" vertical="center" wrapText="1"/>
    </xf>
    <xf numFmtId="0" fontId="49" fillId="11"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0"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0" fontId="18" fillId="0" borderId="23" xfId="23" applyBorder="1" applyAlignment="1">
      <alignment horizontal="center" vertical="center" wrapText="1"/>
    </xf>
    <xf numFmtId="0" fontId="19" fillId="0" borderId="25" xfId="3" applyFont="1" applyBorder="1" applyAlignment="1">
      <alignment horizontal="center" vertical="center"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0" fontId="30" fillId="5" borderId="21" xfId="3" applyFont="1" applyFill="1" applyBorder="1" applyAlignment="1">
      <alignment horizontal="center" vertical="center" wrapText="1"/>
    </xf>
    <xf numFmtId="0" fontId="30" fillId="5" borderId="12"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3" fillId="0" borderId="5"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0" fillId="5" borderId="9" xfId="3" applyFont="1" applyFill="1" applyBorder="1" applyAlignment="1">
      <alignment horizontal="center" vertical="center" wrapText="1"/>
    </xf>
    <xf numFmtId="0" fontId="13" fillId="0" borderId="22" xfId="3" applyFont="1" applyBorder="1" applyAlignment="1">
      <alignment horizontal="justify" vertical="top" wrapText="1"/>
    </xf>
    <xf numFmtId="0" fontId="56"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53" fillId="0" borderId="2" xfId="3" applyFont="1" applyBorder="1" applyAlignment="1">
      <alignment horizontal="center" vertical="center" wrapText="1"/>
    </xf>
    <xf numFmtId="0" fontId="53" fillId="0" borderId="17" xfId="3" applyFont="1" applyBorder="1" applyAlignment="1">
      <alignment horizontal="center" vertical="center" wrapText="1"/>
    </xf>
    <xf numFmtId="0" fontId="53" fillId="0" borderId="11" xfId="3" applyFont="1" applyBorder="1" applyAlignment="1">
      <alignment horizontal="center" vertical="center" wrapText="1"/>
    </xf>
    <xf numFmtId="0" fontId="53" fillId="0" borderId="19" xfId="3" applyFont="1" applyBorder="1" applyAlignment="1">
      <alignment horizontal="center" vertical="center" wrapText="1"/>
    </xf>
    <xf numFmtId="0" fontId="30" fillId="5" borderId="48" xfId="3" applyFont="1" applyFill="1" applyBorder="1" applyAlignment="1">
      <alignment horizontal="center" vertical="center" wrapText="1"/>
    </xf>
    <xf numFmtId="0" fontId="56" fillId="0" borderId="23" xfId="3" applyFont="1" applyBorder="1" applyAlignment="1">
      <alignment horizontal="left" vertical="top" wrapText="1"/>
    </xf>
    <xf numFmtId="0" fontId="56" fillId="0" borderId="25" xfId="3" applyFont="1" applyBorder="1" applyAlignment="1">
      <alignment horizontal="left" vertical="top"/>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9" fillId="0" borderId="2" xfId="2" applyFont="1" applyBorder="1" applyAlignment="1">
      <alignment vertical="center" wrapText="1"/>
    </xf>
    <xf numFmtId="0" fontId="38" fillId="0" borderId="18" xfId="2" applyFont="1" applyBorder="1" applyAlignment="1">
      <alignment vertical="center" wrapText="1"/>
    </xf>
    <xf numFmtId="0" fontId="38" fillId="0" borderId="17" xfId="2" applyFont="1" applyBorder="1" applyAlignment="1">
      <alignment vertical="center" wrapText="1"/>
    </xf>
    <xf numFmtId="0" fontId="38" fillId="0" borderId="8" xfId="2" applyFont="1" applyBorder="1" applyAlignment="1">
      <alignment vertical="center" wrapText="1"/>
    </xf>
    <xf numFmtId="0" fontId="38" fillId="0" borderId="1" xfId="2" applyFont="1" applyAlignment="1">
      <alignment vertical="center" wrapText="1"/>
    </xf>
    <xf numFmtId="0" fontId="38" fillId="0" borderId="16" xfId="2" applyFont="1" applyBorder="1" applyAlignment="1">
      <alignment vertical="center" wrapText="1"/>
    </xf>
    <xf numFmtId="0" fontId="38" fillId="0" borderId="11" xfId="2" applyFont="1" applyBorder="1" applyAlignment="1">
      <alignment vertical="center" wrapText="1"/>
    </xf>
    <xf numFmtId="0" fontId="38" fillId="0" borderId="20" xfId="2" applyFont="1" applyBorder="1" applyAlignment="1">
      <alignment vertical="center" wrapText="1"/>
    </xf>
    <xf numFmtId="0" fontId="38" fillId="0" borderId="19" xfId="2" applyFont="1" applyBorder="1" applyAlignment="1">
      <alignment vertical="center" wrapText="1"/>
    </xf>
    <xf numFmtId="0" fontId="39"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38" fillId="5" borderId="26" xfId="2" applyFont="1" applyFill="1" applyBorder="1" applyAlignment="1">
      <alignment vertical="center" wrapText="1"/>
    </xf>
    <xf numFmtId="0" fontId="8" fillId="0" borderId="26" xfId="3" applyFont="1" applyBorder="1" applyAlignment="1">
      <alignment vertical="center" wrapText="1"/>
    </xf>
    <xf numFmtId="0" fontId="39" fillId="0" borderId="56"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38" fillId="4" borderId="5" xfId="2" applyFont="1" applyFill="1" applyBorder="1" applyAlignment="1">
      <alignment horizontal="center" vertical="center" wrapText="1"/>
    </xf>
    <xf numFmtId="0" fontId="38" fillId="4" borderId="6" xfId="2" applyFont="1" applyFill="1" applyBorder="1" applyAlignment="1">
      <alignment horizontal="center" vertical="center" wrapText="1"/>
    </xf>
    <xf numFmtId="0" fontId="38"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8" fillId="3" borderId="46"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30" fillId="5" borderId="22" xfId="2" applyFont="1" applyFill="1" applyBorder="1" applyAlignment="1">
      <alignment horizontal="center" vertical="center" wrapText="1"/>
    </xf>
    <xf numFmtId="0" fontId="56" fillId="0" borderId="25" xfId="3" applyFont="1" applyBorder="1" applyAlignment="1">
      <alignment horizontal="left" vertical="top"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9" fillId="0" borderId="23" xfId="3" applyFont="1" applyBorder="1" applyAlignment="1">
      <alignment horizontal="center" vertical="center" wrapText="1"/>
    </xf>
    <xf numFmtId="0" fontId="18" fillId="0" borderId="23" xfId="23" applyFill="1" applyBorder="1" applyAlignment="1">
      <alignment horizontal="center" vertical="center" wrapText="1"/>
    </xf>
    <xf numFmtId="0" fontId="18" fillId="0" borderId="25" xfId="23" applyFill="1" applyBorder="1" applyAlignment="1">
      <alignment horizontal="center" vertical="center" wrapText="1"/>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31" fillId="0" borderId="25" xfId="3" applyFont="1" applyBorder="1" applyAlignment="1">
      <alignment horizontal="center" vertical="center" wrapText="1"/>
    </xf>
    <xf numFmtId="0" fontId="31" fillId="0" borderId="23" xfId="3" applyFont="1" applyBorder="1" applyAlignment="1">
      <alignment horizontal="center" vertical="center" wrapText="1"/>
    </xf>
    <xf numFmtId="0" fontId="32" fillId="0" borderId="22" xfId="3" applyFont="1" applyBorder="1" applyAlignment="1">
      <alignment horizontal="center" vertical="center" wrapText="1"/>
    </xf>
    <xf numFmtId="0" fontId="19" fillId="0" borderId="22"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31" fillId="0" borderId="23" xfId="3" applyFont="1" applyBorder="1" applyAlignment="1">
      <alignment horizontal="left" vertical="center" wrapText="1"/>
    </xf>
    <xf numFmtId="0" fontId="29" fillId="0" borderId="25" xfId="3" applyFont="1" applyBorder="1" applyAlignment="1">
      <alignment horizontal="left" vertical="center" wrapText="1"/>
    </xf>
    <xf numFmtId="0" fontId="13" fillId="0" borderId="23" xfId="0" applyFont="1" applyBorder="1" applyAlignment="1">
      <alignment horizontal="left" vertical="top" wrapText="1"/>
    </xf>
    <xf numFmtId="0" fontId="13" fillId="0" borderId="25" xfId="0" applyFont="1" applyBorder="1" applyAlignment="1">
      <alignment horizontal="left" vertical="top" wrapText="1"/>
    </xf>
    <xf numFmtId="0" fontId="19" fillId="0" borderId="25" xfId="0" applyFont="1" applyBorder="1" applyAlignment="1">
      <alignment horizontal="center" vertical="center"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56" fillId="2" borderId="23" xfId="0" applyFont="1" applyFill="1" applyBorder="1" applyAlignment="1">
      <alignment horizontal="left" vertical="top" wrapText="1"/>
    </xf>
    <xf numFmtId="0" fontId="56" fillId="2" borderId="25" xfId="0" applyFont="1" applyFill="1" applyBorder="1" applyAlignment="1">
      <alignment horizontal="left" vertical="top" wrapText="1"/>
    </xf>
    <xf numFmtId="0" fontId="57" fillId="0" borderId="23" xfId="3" applyFont="1" applyBorder="1" applyAlignment="1">
      <alignment horizontal="left" vertical="top"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44" fillId="0" borderId="23" xfId="3" applyFont="1" applyBorder="1" applyAlignment="1">
      <alignment horizontal="left" vertical="top" wrapText="1"/>
    </xf>
    <xf numFmtId="0" fontId="31" fillId="0" borderId="25" xfId="3" applyFont="1" applyBorder="1" applyAlignment="1">
      <alignment horizontal="left"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0" fontId="56" fillId="0" borderId="22" xfId="3" applyFont="1" applyBorder="1" applyAlignment="1">
      <alignment horizontal="left" vertical="top"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0" fontId="39" fillId="0" borderId="2" xfId="2" applyFont="1" applyBorder="1" applyAlignment="1">
      <alignment horizontal="left" vertical="center" wrapText="1"/>
    </xf>
    <xf numFmtId="0" fontId="38" fillId="0" borderId="18" xfId="2" applyFont="1" applyBorder="1" applyAlignment="1">
      <alignment horizontal="left" vertical="center" wrapText="1"/>
    </xf>
    <xf numFmtId="0" fontId="38" fillId="0" borderId="17" xfId="2" applyFont="1" applyBorder="1" applyAlignment="1">
      <alignment horizontal="left" vertical="center" wrapText="1"/>
    </xf>
    <xf numFmtId="0" fontId="38" fillId="0" borderId="8" xfId="2" applyFont="1" applyBorder="1" applyAlignment="1">
      <alignment horizontal="left" vertical="center" wrapText="1"/>
    </xf>
    <xf numFmtId="0" fontId="38" fillId="0" borderId="1" xfId="2" applyFont="1" applyAlignment="1">
      <alignment horizontal="left" vertical="center" wrapText="1"/>
    </xf>
    <xf numFmtId="0" fontId="38" fillId="0" borderId="16" xfId="2" applyFont="1" applyBorder="1" applyAlignment="1">
      <alignment horizontal="left" vertical="center" wrapText="1"/>
    </xf>
    <xf numFmtId="0" fontId="38" fillId="0" borderId="11" xfId="2" applyFont="1" applyBorder="1" applyAlignment="1">
      <alignment horizontal="left" vertical="center" wrapText="1"/>
    </xf>
    <xf numFmtId="0" fontId="38" fillId="0" borderId="20" xfId="2" applyFont="1" applyBorder="1" applyAlignment="1">
      <alignment horizontal="left" vertical="center" wrapText="1"/>
    </xf>
    <xf numFmtId="0" fontId="38" fillId="0" borderId="19" xfId="2" applyFont="1" applyBorder="1" applyAlignment="1">
      <alignment horizontal="left" vertical="center" wrapText="1"/>
    </xf>
    <xf numFmtId="0" fontId="39" fillId="0" borderId="26" xfId="2" applyFont="1" applyBorder="1" applyAlignment="1">
      <alignment horizontal="left" vertical="center" wrapText="1"/>
    </xf>
    <xf numFmtId="0" fontId="39" fillId="0" borderId="56" xfId="2" applyFont="1" applyBorder="1" applyAlignment="1">
      <alignment horizontal="left" vertical="center" wrapText="1"/>
    </xf>
    <xf numFmtId="0" fontId="13" fillId="0" borderId="26" xfId="3" applyFont="1" applyBorder="1" applyAlignment="1">
      <alignment horizontal="left" vertical="center" wrapText="1"/>
    </xf>
    <xf numFmtId="9" fontId="19" fillId="0" borderId="22" xfId="1" applyFont="1" applyBorder="1" applyAlignment="1">
      <alignment horizontal="center"/>
    </xf>
    <xf numFmtId="9" fontId="19" fillId="0" borderId="23" xfId="1" applyFont="1" applyBorder="1" applyAlignment="1">
      <alignment horizontal="center" vertical="center"/>
    </xf>
    <xf numFmtId="9" fontId="19" fillId="0" borderId="25" xfId="1" applyFont="1" applyBorder="1" applyAlignment="1">
      <alignment horizontal="center" vertical="center"/>
    </xf>
    <xf numFmtId="9" fontId="19" fillId="0" borderId="23" xfId="1" applyFont="1" applyBorder="1" applyAlignment="1">
      <alignment horizontal="center"/>
    </xf>
    <xf numFmtId="9" fontId="19" fillId="0" borderId="25" xfId="1" applyFont="1" applyBorder="1" applyAlignment="1">
      <alignment horizontal="center"/>
    </xf>
    <xf numFmtId="9" fontId="19" fillId="0" borderId="22" xfId="1" applyFont="1" applyBorder="1" applyAlignment="1">
      <alignment horizontal="center" vertical="center"/>
    </xf>
    <xf numFmtId="9" fontId="19" fillId="2" borderId="23" xfId="1" applyFont="1" applyFill="1" applyBorder="1" applyAlignment="1">
      <alignment horizontal="center" vertical="center" wrapText="1"/>
    </xf>
    <xf numFmtId="9" fontId="19" fillId="2" borderId="25" xfId="1" applyFont="1" applyFill="1" applyBorder="1" applyAlignment="1">
      <alignment horizontal="center" vertical="center" wrapText="1"/>
    </xf>
    <xf numFmtId="9" fontId="31" fillId="0" borderId="23" xfId="1" applyFont="1" applyBorder="1" applyAlignment="1">
      <alignment horizontal="left" vertical="center" wrapText="1"/>
    </xf>
    <xf numFmtId="9" fontId="29" fillId="0" borderId="25" xfId="1" applyFont="1" applyBorder="1" applyAlignment="1">
      <alignment horizontal="left" vertical="center" wrapText="1"/>
    </xf>
    <xf numFmtId="9" fontId="31" fillId="0" borderId="23" xfId="1" applyFont="1" applyBorder="1" applyAlignment="1">
      <alignment horizontal="center" vertical="center" wrapText="1"/>
    </xf>
    <xf numFmtId="9" fontId="31" fillId="0" borderId="25" xfId="1" applyFont="1" applyBorder="1" applyAlignment="1">
      <alignment horizontal="center" vertical="center" wrapText="1"/>
    </xf>
    <xf numFmtId="9" fontId="19" fillId="0" borderId="23" xfId="1" applyFont="1" applyBorder="1" applyAlignment="1">
      <alignment horizontal="center" vertical="center" wrapText="1"/>
    </xf>
    <xf numFmtId="9" fontId="19" fillId="0" borderId="25" xfId="1" applyFont="1" applyBorder="1" applyAlignment="1">
      <alignment horizontal="center" vertical="center" wrapText="1"/>
    </xf>
    <xf numFmtId="9" fontId="13" fillId="0" borderId="23" xfId="1" applyFont="1" applyBorder="1" applyAlignment="1">
      <alignment horizontal="left" vertical="top" wrapText="1"/>
    </xf>
    <xf numFmtId="9" fontId="13" fillId="0" borderId="25" xfId="1" applyFont="1" applyBorder="1" applyAlignment="1">
      <alignment horizontal="left" vertical="top" wrapText="1"/>
    </xf>
    <xf numFmtId="9" fontId="18" fillId="0" borderId="23" xfId="23" applyNumberFormat="1" applyBorder="1" applyAlignment="1">
      <alignment horizontal="center" vertical="center" wrapText="1"/>
    </xf>
    <xf numFmtId="9" fontId="56" fillId="0" borderId="23" xfId="1" applyFont="1" applyBorder="1" applyAlignment="1">
      <alignment horizontal="left" vertical="top" wrapText="1"/>
    </xf>
    <xf numFmtId="9" fontId="56" fillId="0" borderId="25" xfId="1" applyFont="1" applyBorder="1" applyAlignment="1">
      <alignment horizontal="left" vertical="top" wrapText="1"/>
    </xf>
    <xf numFmtId="9" fontId="56" fillId="2" borderId="23" xfId="1" applyFont="1" applyFill="1" applyBorder="1" applyAlignment="1">
      <alignment horizontal="left" vertical="top" wrapText="1"/>
    </xf>
    <xf numFmtId="9" fontId="56" fillId="2" borderId="25" xfId="1" applyFont="1" applyFill="1" applyBorder="1" applyAlignment="1">
      <alignment horizontal="left" vertical="top" wrapText="1"/>
    </xf>
    <xf numFmtId="9" fontId="57" fillId="0" borderId="23" xfId="1" applyFont="1" applyBorder="1" applyAlignment="1">
      <alignment horizontal="left" vertical="top" wrapText="1"/>
    </xf>
    <xf numFmtId="9" fontId="18" fillId="0" borderId="23" xfId="23" applyNumberFormat="1" applyFill="1" applyBorder="1" applyAlignment="1">
      <alignment horizontal="center" vertical="center" wrapText="1"/>
    </xf>
    <xf numFmtId="9" fontId="19" fillId="0" borderId="25" xfId="1" applyFont="1" applyFill="1" applyBorder="1" applyAlignment="1">
      <alignment horizontal="center" vertical="center" wrapText="1"/>
    </xf>
    <xf numFmtId="0" fontId="19" fillId="0" borderId="22" xfId="3" applyFont="1" applyBorder="1" applyAlignment="1">
      <alignment horizontal="left" vertical="top"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39" fillId="0" borderId="5" xfId="2" applyFont="1" applyBorder="1" applyAlignment="1">
      <alignment horizontal="left" vertical="center" wrapText="1"/>
    </xf>
    <xf numFmtId="0" fontId="39" fillId="0" borderId="6" xfId="2" applyFont="1" applyBorder="1" applyAlignment="1">
      <alignment horizontal="left" vertical="center" wrapText="1"/>
    </xf>
    <xf numFmtId="0" fontId="39" fillId="0" borderId="7" xfId="2" applyFont="1" applyBorder="1" applyAlignment="1">
      <alignment horizontal="left" vertical="center" wrapText="1"/>
    </xf>
    <xf numFmtId="0" fontId="56" fillId="0" borderId="23" xfId="0" applyFont="1" applyBorder="1" applyAlignment="1">
      <alignment horizontal="left" vertical="top" wrapText="1"/>
    </xf>
    <xf numFmtId="0" fontId="56" fillId="0" borderId="25" xfId="0" applyFont="1" applyBorder="1" applyAlignment="1">
      <alignment horizontal="left" vertical="top" wrapText="1"/>
    </xf>
    <xf numFmtId="0" fontId="13" fillId="0" borderId="23" xfId="3" applyFont="1" applyBorder="1" applyAlignment="1">
      <alignment vertical="top" wrapText="1"/>
    </xf>
    <xf numFmtId="0" fontId="13" fillId="0" borderId="25" xfId="3" applyFont="1" applyBorder="1" applyAlignment="1">
      <alignment vertical="top" wrapText="1"/>
    </xf>
    <xf numFmtId="0" fontId="13" fillId="2" borderId="23" xfId="0" applyFont="1" applyFill="1" applyBorder="1" applyAlignment="1">
      <alignment vertical="top" wrapText="1"/>
    </xf>
    <xf numFmtId="0" fontId="13" fillId="2" borderId="25" xfId="0" applyFont="1" applyFill="1" applyBorder="1" applyAlignment="1">
      <alignment vertical="top" wrapText="1"/>
    </xf>
    <xf numFmtId="0" fontId="47" fillId="0" borderId="23" xfId="3" applyFont="1" applyBorder="1" applyAlignment="1">
      <alignment vertical="top" wrapText="1"/>
    </xf>
    <xf numFmtId="0" fontId="13" fillId="0" borderId="25" xfId="3" applyFont="1" applyBorder="1" applyAlignment="1">
      <alignment horizontal="center" vertical="center" wrapText="1"/>
    </xf>
    <xf numFmtId="0" fontId="47" fillId="0" borderId="23" xfId="3" applyFont="1" applyBorder="1" applyAlignment="1">
      <alignment horizontal="left" vertical="top" wrapText="1"/>
    </xf>
    <xf numFmtId="0" fontId="13" fillId="0" borderId="23" xfId="3" applyFont="1" applyBorder="1" applyAlignment="1">
      <alignment horizontal="center" vertical="center"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55" fillId="0" borderId="26" xfId="2" applyFont="1" applyBorder="1" applyAlignment="1">
      <alignment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5" borderId="48"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35" xfId="2" applyFont="1" applyFill="1" applyBorder="1" applyAlignment="1">
      <alignment horizontal="center" vertical="center" wrapText="1"/>
    </xf>
    <xf numFmtId="169" fontId="13" fillId="0" borderId="68" xfId="5" applyNumberFormat="1" applyFont="1" applyBorder="1" applyAlignment="1">
      <alignment horizontal="center" vertical="center"/>
    </xf>
    <xf numFmtId="169" fontId="13" fillId="0" borderId="69" xfId="5" applyNumberFormat="1" applyFont="1" applyBorder="1" applyAlignment="1">
      <alignment horizontal="center" vertical="center"/>
    </xf>
    <xf numFmtId="169" fontId="13" fillId="0" borderId="55" xfId="5" applyNumberFormat="1" applyFont="1" applyBorder="1" applyAlignment="1">
      <alignment horizontal="center" vertical="center"/>
    </xf>
    <xf numFmtId="169" fontId="13" fillId="0" borderId="18" xfId="5" applyNumberFormat="1" applyFont="1" applyBorder="1" applyAlignment="1">
      <alignment horizontal="center" vertical="center"/>
    </xf>
    <xf numFmtId="169" fontId="13" fillId="0" borderId="20" xfId="5" applyNumberFormat="1" applyFont="1" applyBorder="1" applyAlignment="1">
      <alignment horizontal="center" vertical="center"/>
    </xf>
    <xf numFmtId="0" fontId="12" fillId="0" borderId="22" xfId="0" applyFont="1" applyBorder="1" applyAlignment="1">
      <alignment horizontal="center" vertical="center" wrapText="1"/>
    </xf>
    <xf numFmtId="0" fontId="12" fillId="0" borderId="13" xfId="0" applyFont="1" applyBorder="1" applyAlignment="1">
      <alignment horizontal="center" vertical="center" wrapText="1"/>
    </xf>
    <xf numFmtId="0" fontId="12" fillId="3" borderId="26" xfId="2" applyFont="1" applyFill="1" applyBorder="1" applyAlignment="1">
      <alignment horizontal="left" vertical="center" wrapText="1"/>
    </xf>
    <xf numFmtId="0" fontId="12" fillId="5" borderId="13"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60" xfId="2" applyFont="1" applyFill="1" applyBorder="1" applyAlignment="1">
      <alignment horizontal="center" vertical="center" wrapText="1"/>
    </xf>
    <xf numFmtId="169" fontId="13" fillId="0" borderId="29" xfId="5" applyNumberFormat="1" applyFont="1" applyBorder="1" applyAlignment="1">
      <alignment horizontal="center" vertical="center"/>
    </xf>
    <xf numFmtId="169" fontId="13" fillId="0" borderId="28" xfId="5" applyNumberFormat="1" applyFont="1" applyBorder="1" applyAlignment="1">
      <alignment horizontal="center" vertical="center"/>
    </xf>
    <xf numFmtId="169" fontId="13" fillId="0" borderId="64" xfId="5" applyNumberFormat="1" applyFont="1" applyBorder="1" applyAlignment="1">
      <alignment horizontal="center" vertical="center"/>
    </xf>
    <xf numFmtId="169" fontId="13" fillId="0" borderId="19" xfId="5" applyNumberFormat="1" applyFont="1" applyBorder="1" applyAlignment="1">
      <alignment horizontal="center" vertical="center"/>
    </xf>
    <xf numFmtId="0" fontId="12" fillId="0" borderId="36" xfId="0" applyFont="1" applyBorder="1" applyAlignment="1">
      <alignment vertical="center" wrapText="1"/>
    </xf>
    <xf numFmtId="0" fontId="12" fillId="0" borderId="70" xfId="0" applyFont="1" applyBorder="1" applyAlignment="1">
      <alignment vertical="center" wrapText="1"/>
    </xf>
    <xf numFmtId="0" fontId="12" fillId="0" borderId="37"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1" xfId="0" applyFont="1" applyBorder="1" applyAlignment="1">
      <alignment vertical="center" wrapText="1"/>
    </xf>
    <xf numFmtId="0" fontId="12" fillId="0" borderId="73" xfId="0" applyFont="1" applyBorder="1" applyAlignment="1">
      <alignment horizontal="center" vertical="center" wrapText="1"/>
    </xf>
    <xf numFmtId="169" fontId="13" fillId="0" borderId="47" xfId="5" applyNumberFormat="1" applyFont="1" applyBorder="1" applyAlignment="1">
      <alignment horizontal="center" vertical="center"/>
    </xf>
    <xf numFmtId="0" fontId="12" fillId="0" borderId="9" xfId="0" applyFont="1" applyBorder="1" applyAlignment="1">
      <alignment horizontal="center" vertical="center" wrapText="1"/>
    </xf>
    <xf numFmtId="0" fontId="12" fillId="0" borderId="48" xfId="0" applyFont="1" applyBorder="1" applyAlignment="1">
      <alignment vertical="center" wrapText="1"/>
    </xf>
    <xf numFmtId="0" fontId="12" fillId="5" borderId="42" xfId="2"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13" fillId="0" borderId="5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9" fillId="0" borderId="25" xfId="3" applyFont="1" applyFill="1" applyBorder="1" applyAlignment="1">
      <alignment horizontal="center" vertical="center" wrapText="1"/>
    </xf>
    <xf numFmtId="0" fontId="19" fillId="0" borderId="25" xfId="0" applyFont="1" applyFill="1" applyBorder="1" applyAlignment="1">
      <alignment horizontal="center" vertical="center" wrapText="1"/>
    </xf>
    <xf numFmtId="174" fontId="37" fillId="0" borderId="13" xfId="21" applyNumberFormat="1" applyFont="1" applyFill="1" applyBorder="1" applyAlignment="1">
      <alignment horizontal="center" vertical="center"/>
    </xf>
    <xf numFmtId="43" fontId="61" fillId="0" borderId="62" xfId="18" applyFont="1" applyFill="1" applyBorder="1" applyAlignment="1">
      <alignment horizontal="center" vertical="center" wrapText="1"/>
    </xf>
    <xf numFmtId="43" fontId="61" fillId="0" borderId="29" xfId="18" applyFont="1" applyFill="1" applyBorder="1" applyAlignment="1">
      <alignment horizontal="center" vertical="center" wrapText="1"/>
    </xf>
    <xf numFmtId="43" fontId="61" fillId="0" borderId="63" xfId="18" applyFont="1" applyFill="1" applyBorder="1" applyAlignment="1">
      <alignment horizontal="center" vertical="center" wrapText="1"/>
    </xf>
    <xf numFmtId="175" fontId="1" fillId="0" borderId="28" xfId="22" applyNumberFormat="1" applyFont="1" applyFill="1" applyBorder="1" applyAlignment="1">
      <alignment vertical="center"/>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4F107EE-F44B-E142-AC2A-D06BC3AF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076FA8-BCAE-7B42-84FC-CAE8C447D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9A61D81-2837-B64C-8597-BD1B8859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57F0BF8F-080A-2E45-9500-6406BBCE9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IgC0Tx-BnWbsRpY5oRxXCvY_ARQon-qik5MtLtSNRr1Nt2M%3fe=FswxwJ" TargetMode="External"/><Relationship Id="rId13" Type="http://schemas.openxmlformats.org/officeDocument/2006/relationships/drawing" Target="../drawings/drawing1.xml"/><Relationship Id="rId3" Type="http://schemas.openxmlformats.org/officeDocument/2006/relationships/hyperlink" Target="file:///C:/:f:/g/personal/kforero_sdmujer_gov_co/IgBCANEm8SDpQ7dKZ0Lh3XI7AdARIIbFSFcyC6uqpBtEZAI" TargetMode="External"/><Relationship Id="rId7" Type="http://schemas.openxmlformats.org/officeDocument/2006/relationships/hyperlink" Target="file:///C:/:f:/g/personal/kforero_sdmujer_gov_co/IgAv-IVIjyQxR5QB1oUUfR7JAe0AnQkawwtcSUl22INyaoA" TargetMode="External"/><Relationship Id="rId12" Type="http://schemas.openxmlformats.org/officeDocument/2006/relationships/printerSettings" Target="../printerSettings/printerSettings1.bin"/><Relationship Id="rId2" Type="http://schemas.openxmlformats.org/officeDocument/2006/relationships/hyperlink" Target="file:///C:/:f:/g/personal/kforero_sdmujer_gov_co/IgDMLXe9vZZeSL9600Y8VlPYAUE300CsxNlE2eAliSCFzjk" TargetMode="External"/><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hyperlink" Target="file:///C:/:f:/g/personal/kforero_sdmujer_gov_co/IgCQhWj2wQ82Q6jKlyLheWyPAR69thQggtsmHPBLYBjT_9U" TargetMode="External"/><Relationship Id="rId11" Type="http://schemas.openxmlformats.org/officeDocument/2006/relationships/hyperlink" Target="../../../../../../:f:/g/personal/kforero_sdmujer_gov_co/IgBnljS78llPQqWBAqFwj4FoAbUTvtlh9g1h7X4Lt5_HtOU?e=ez1I4H" TargetMode="External"/><Relationship Id="rId5" Type="http://schemas.openxmlformats.org/officeDocument/2006/relationships/hyperlink" Target="file:///C:/:f:/g/personal/kforero_sdmujer_gov_co/IgBKQSVKN_uwQbqdQtUGJmw2Af-zC1Srt4LUg9Vfr2WD2B0" TargetMode="External"/><Relationship Id="rId15" Type="http://schemas.openxmlformats.org/officeDocument/2006/relationships/comments" Target="../comments1.xml"/><Relationship Id="rId10" Type="http://schemas.openxmlformats.org/officeDocument/2006/relationships/hyperlink" Target="file:///C:\:f:\g\personal\kforero_sdmujer_gov_co\IgCFGTSd-EdDRZ2dfis_W1cUAR1HvDJxj_Wyq254NGI6uHQ%3fe=uGFdeE" TargetMode="External"/><Relationship Id="rId4" Type="http://schemas.openxmlformats.org/officeDocument/2006/relationships/hyperlink" Target="file:///C:/:f:/g/personal/kforero_sdmujer_gov_co/IgAxLSq6fXGRTaXkEkbgyoUPAX1G1fono-3nhmJHRwSSN3Y" TargetMode="External"/><Relationship Id="rId9" Type="http://schemas.openxmlformats.org/officeDocument/2006/relationships/hyperlink" Target="file:///C:\:f:\g\personal\kforero_sdmujer_gov_co\IgDVhpO_2U6IRKH8hRO0eZWtAZfONDLSj3XB-PexkY8BM4U%3fe=H3m5in"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IgA5Mexf-zOBRp798YM74CnKAbkYwHDkBVlTCeVzofMfCRU%3fe=Wo2HFD" TargetMode="External"/><Relationship Id="rId3" Type="http://schemas.openxmlformats.org/officeDocument/2006/relationships/hyperlink" Target="file:///C:/:f:/g/personal/kforero_sdmujer_gov_co/IgDwSDWEqMsVS5jvrKzFZiMBAW5nLbgCsjOHJR9vnS4_lik" TargetMode="External"/><Relationship Id="rId7" Type="http://schemas.openxmlformats.org/officeDocument/2006/relationships/hyperlink" Target="file:///C:\:f:\g\personal\kforero_sdmujer_gov_co\IgAJLvYNwlWzQJyGJfUVyMnFAdV_IgvIqfWtTdK7hNyBvA8%3fe=JR2yyd" TargetMode="External"/><Relationship Id="rId2" Type="http://schemas.openxmlformats.org/officeDocument/2006/relationships/hyperlink" Target="file:///C:/:b:/g/personal/kforero_sdmujer_gov_co/IQDnnovhpe56QZCZIGlOOHY0AQMuYF2AP0uwSTryjA5Op7w" TargetMode="External"/><Relationship Id="rId1" Type="http://schemas.openxmlformats.org/officeDocument/2006/relationships/hyperlink" Target="file:///C:/:b:/g/personal/kforero_sdmujer_gov_co/IQDnnovhpe56QZCZIGlOOHY0AQMuYF2AP0uwSTryjA5Op7w" TargetMode="External"/><Relationship Id="rId6" Type="http://schemas.openxmlformats.org/officeDocument/2006/relationships/hyperlink" Target="file:///C:\:f:\g\personal\kforero_sdmujer_gov_co\IgBBG144JIWuS6dz3MnI6ijtAet0vGr-YaVQK1L_PMN0Srw%3fe=KI1zIy" TargetMode="External"/><Relationship Id="rId11" Type="http://schemas.openxmlformats.org/officeDocument/2006/relationships/comments" Target="../comments2.xml"/><Relationship Id="rId5" Type="http://schemas.openxmlformats.org/officeDocument/2006/relationships/hyperlink" Target="file:///C:/:f:/g/personal/kforero_sdmujer_gov_co/IgCcfM8Hsd2ZT7-4g88JJoUTAbVAHhlBKi66e6GUqx4pPcQ" TargetMode="External"/><Relationship Id="rId10" Type="http://schemas.openxmlformats.org/officeDocument/2006/relationships/vmlDrawing" Target="../drawings/vmlDrawing2.vml"/><Relationship Id="rId4" Type="http://schemas.openxmlformats.org/officeDocument/2006/relationships/hyperlink" Target="file:///C:/:f:/g/personal/kforero_sdmujer_gov_co/IgDzUH4wGWfgQoJ5uY-Hu8CQAWds2WOmR8TJiYe7mJMTN-g"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IgAANX106ToYSp3d53s1AXWwATyFkaJvItBUqFKAAr5eOu4%3fe=gvSyqk" TargetMode="External"/><Relationship Id="rId13" Type="http://schemas.openxmlformats.org/officeDocument/2006/relationships/comments" Target="../comments3.xml"/><Relationship Id="rId3" Type="http://schemas.openxmlformats.org/officeDocument/2006/relationships/hyperlink" Target="file:///C:/:f:/g/personal/kforero_sdmujer_gov_co/IgDKC82Wv1msR5xFtP2fb640ASFq4QWf4pBLsf2346h34bQ" TargetMode="External"/><Relationship Id="rId7" Type="http://schemas.openxmlformats.org/officeDocument/2006/relationships/hyperlink" Target="file:///C:\:f:\g\personal\kforero_sdmujer_gov_co\IgB_Fp_3iPX1TZ-E2LVTSzL4AQtnYJfPrLdOIU4QatqF1Og%3fe=JHudKD" TargetMode="External"/><Relationship Id="rId12" Type="http://schemas.openxmlformats.org/officeDocument/2006/relationships/vmlDrawing" Target="../drawings/vmlDrawing3.vml"/><Relationship Id="rId2" Type="http://schemas.openxmlformats.org/officeDocument/2006/relationships/hyperlink" Target="file:///C:/:f:/g/personal/kforero_sdmujer_gov_co/IgBChEbArnDtQ5bSEpLgOfIVAaPVjIg4SKfMP1ndMe7cnB4" TargetMode="Externa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hyperlink" Target="file:///C:/:f:/g/personal/kforero_sdmujer_gov_co/IgDzZtU8un-tR7qO2sU4uYFWAQlElP1dwxq0lTzHUWgtTSU" TargetMode="External"/><Relationship Id="rId11" Type="http://schemas.openxmlformats.org/officeDocument/2006/relationships/drawing" Target="../drawings/drawing3.xml"/><Relationship Id="rId5" Type="http://schemas.openxmlformats.org/officeDocument/2006/relationships/hyperlink" Target="file:///C:/:f:/g/personal/kforero_sdmujer_gov_co/IgA_0Hd5xBLUQbnR2mR-RUwvAVerbqHl_aPTZcvIbYGjtxg" TargetMode="External"/><Relationship Id="rId10" Type="http://schemas.openxmlformats.org/officeDocument/2006/relationships/hyperlink" Target="../../../../../../:f:/g/personal/kforero_sdmujer_gov_co/IgCXTVr2XD2kRJpin7ulAODVAXgX7lEUQ1yVOfAXs_T52Yg?e=mfFxVr" TargetMode="External"/><Relationship Id="rId4" Type="http://schemas.openxmlformats.org/officeDocument/2006/relationships/hyperlink" Target="file:///C:/:f:/g/personal/kforero_sdmujer_gov_co/IgAzFD_DyjlgQZW6vRR0lqnpAVLTOgTmHrBpYZru3g4tHxw" TargetMode="External"/><Relationship Id="rId9" Type="http://schemas.openxmlformats.org/officeDocument/2006/relationships/hyperlink" Target="file:///C:\:f:\g\personal\kforero_sdmujer_gov_co\IgA_0Hd5xBLUQbnR2mR-RUwvAVerbqHl_aPTZcvIbYGjtxg%3fe=iJNNhB"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g/personal/kforero_sdmujer_gov_co/IgCvdkCOienoTKtFpEWqnJB2AfTP8lVCqG5r6bkf4YFx3FE?e=24HxKX" TargetMode="External"/><Relationship Id="rId13" Type="http://schemas.openxmlformats.org/officeDocument/2006/relationships/comments" Target="../comments4.xml"/><Relationship Id="rId3" Type="http://schemas.openxmlformats.org/officeDocument/2006/relationships/hyperlink" Target="file:///C:/:f:/g/personal/kforero_sdmujer_gov_co/IgCeLqx62oTXQIg2LOR8SytNAcYvsYg8ZYP3JcBYXF0bZms" TargetMode="External"/><Relationship Id="rId7" Type="http://schemas.openxmlformats.org/officeDocument/2006/relationships/hyperlink" Target="file:///C:\:f:\g\personal\kforero_sdmujer_gov_co\IgBIeLXIpgLITb8-FLXwBZJ1AbjI29NQHL5mXHMRnFAKQ4Y%3fe=57gaxN" TargetMode="External"/><Relationship Id="rId12" Type="http://schemas.openxmlformats.org/officeDocument/2006/relationships/vmlDrawing" Target="../drawings/vmlDrawing4.vml"/><Relationship Id="rId2" Type="http://schemas.openxmlformats.org/officeDocument/2006/relationships/hyperlink" Target="file:///C:/:f:/g/personal/kforero_sdmujer_gov_co/IgDpqF_b0DxzQrHNKaZ5PX7zAdCWKRurNUHEfgJEjuzYhf4" TargetMode="External"/><Relationship Id="rId1" Type="http://schemas.openxmlformats.org/officeDocument/2006/relationships/hyperlink" Target="file:///C:/:b:/g/personal/kforero_sdmujer_gov_co/IQCBbn9qdfbNTYSxC-BxeztxAYjX9iQzPdK3HQy4_1E7CJU" TargetMode="External"/><Relationship Id="rId6" Type="http://schemas.openxmlformats.org/officeDocument/2006/relationships/hyperlink" Target="file:///C:/:f:/g/personal/kforero_sdmujer_gov_co/IgCFs9h4xZpARYxEfh1jkRbgAXoN0zgqyiSqNnUBjyYVqj0" TargetMode="External"/><Relationship Id="rId11" Type="http://schemas.openxmlformats.org/officeDocument/2006/relationships/drawing" Target="../drawings/drawing4.xml"/><Relationship Id="rId5" Type="http://schemas.openxmlformats.org/officeDocument/2006/relationships/hyperlink" Target="file:///C:/:f:/g/personal/kforero_sdmujer_gov_co/IgCajHzZ80qCRbIWQ3XqjsQrAQdQMuzHi7gJxklbr6TSaMc" TargetMode="External"/><Relationship Id="rId10" Type="http://schemas.openxmlformats.org/officeDocument/2006/relationships/hyperlink" Target="../../../../../../:f:/g/personal/kforero_sdmujer_gov_co/IgDjPTNnXSKzTYTQkkaXu6dpAdvzU_ngwQg31_l3sHcf1rg?e=BG41u9" TargetMode="External"/><Relationship Id="rId4" Type="http://schemas.openxmlformats.org/officeDocument/2006/relationships/hyperlink" Target="file:///C:/:f:/g/personal/kforero_sdmujer_gov_co/IgBIeLXIpgLITb8-FLXwBZJ1AbjI29NQHL5mXHMRnFAKQ4Y" TargetMode="External"/><Relationship Id="rId9" Type="http://schemas.openxmlformats.org/officeDocument/2006/relationships/hyperlink" Target="../../../../../../:f:/g/personal/kforero_sdmujer_gov_co/IgDFsKUBKWkiTZMTCiVOnf-PAVo-S29qAv1zftK6MTuEEXE?e=ktQLz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file:///C:\:f:\g\personal\kforero_sdmujer_gov_co\IgDihYi4AFu8Q4taANJimo3nAY6KVAl_-DmUdNrVwMmtyOY%3fe=jNkjRU" TargetMode="External"/><Relationship Id="rId7" Type="http://schemas.openxmlformats.org/officeDocument/2006/relationships/comments" Target="../comments5.xml"/><Relationship Id="rId2" Type="http://schemas.openxmlformats.org/officeDocument/2006/relationships/hyperlink" Target="file:///C:/:f:/g/personal/kforero_sdmujer_gov_co/IgDKC82Wv1msR5xFtP2fb640ASFq4QWf4pBLsf2346h34bQ" TargetMode="External"/><Relationship Id="rId1" Type="http://schemas.openxmlformats.org/officeDocument/2006/relationships/hyperlink" Target="file:///C:/:f:/g/personal/kforero_sdmujer_gov_co/IgDyqqPcTln4QL_7qVmhC8tMAU5lj2YMWkjZvDLvSQ0SZjU"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file:///C:\:f:\g\personal\kforero_sdmujer_gov_co\IgAFX4vBx3lhSKq7URPqdZJXAUhXmVQ4JuZbxT-jTqsBIps%3fe=jOukCq" TargetMode="External"/><Relationship Id="rId2" Type="http://schemas.openxmlformats.org/officeDocument/2006/relationships/hyperlink" Target="file:///C:/:f:/g/personal/kforero_sdmujer_gov_co/IgAyBNjleQoLQ53RPKaS2dqeAT_ClzBJLkihpx93OnRktv0" TargetMode="External"/><Relationship Id="rId1" Type="http://schemas.openxmlformats.org/officeDocument/2006/relationships/hyperlink" Target="file:///C:/:f:/g/personal/kforero_sdmujer_gov_co/IgASr5ustkTNQ63nqowa6iFdAXCoJG8S_lEwxrcd8GigwMo"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36" customWidth="1"/>
    <col min="2" max="2" width="78.42578125" style="136" customWidth="1"/>
    <col min="3" max="3" width="36.42578125" style="136" customWidth="1"/>
    <col min="4" max="4" width="31.140625" style="136" customWidth="1"/>
    <col min="5" max="5" width="70.140625" style="136" customWidth="1"/>
    <col min="6" max="6" width="17.42578125" style="136" customWidth="1"/>
    <col min="7" max="8" width="21.85546875" style="136" customWidth="1"/>
    <col min="9" max="9" width="19.42578125" style="136" customWidth="1"/>
    <col min="10" max="10" width="42" style="136" customWidth="1"/>
    <col min="11" max="256" width="10.85546875" style="136"/>
    <col min="257" max="257" width="72" style="136" bestFit="1" customWidth="1"/>
    <col min="258" max="258" width="78.42578125" style="136" customWidth="1"/>
    <col min="259" max="259" width="10.85546875" style="136"/>
    <col min="260" max="260" width="31.140625" style="136" customWidth="1"/>
    <col min="261" max="261" width="70.140625" style="136" customWidth="1"/>
    <col min="262" max="262" width="17.42578125" style="136" customWidth="1"/>
    <col min="263" max="264" width="21.85546875" style="136" customWidth="1"/>
    <col min="265" max="265" width="19.42578125" style="136" customWidth="1"/>
    <col min="266" max="266" width="42" style="136" customWidth="1"/>
    <col min="267" max="512" width="10.85546875" style="136"/>
    <col min="513" max="513" width="72" style="136" bestFit="1" customWidth="1"/>
    <col min="514" max="514" width="78.42578125" style="136" customWidth="1"/>
    <col min="515" max="515" width="10.85546875" style="136"/>
    <col min="516" max="516" width="31.140625" style="136" customWidth="1"/>
    <col min="517" max="517" width="70.140625" style="136" customWidth="1"/>
    <col min="518" max="518" width="17.42578125" style="136" customWidth="1"/>
    <col min="519" max="520" width="21.85546875" style="136" customWidth="1"/>
    <col min="521" max="521" width="19.42578125" style="136" customWidth="1"/>
    <col min="522" max="522" width="42" style="136" customWidth="1"/>
    <col min="523" max="768" width="10.85546875" style="136"/>
    <col min="769" max="769" width="72" style="136" bestFit="1" customWidth="1"/>
    <col min="770" max="770" width="78.42578125" style="136" customWidth="1"/>
    <col min="771" max="771" width="10.85546875" style="136"/>
    <col min="772" max="772" width="31.140625" style="136" customWidth="1"/>
    <col min="773" max="773" width="70.140625" style="136" customWidth="1"/>
    <col min="774" max="774" width="17.42578125" style="136" customWidth="1"/>
    <col min="775" max="776" width="21.85546875" style="136" customWidth="1"/>
    <col min="777" max="777" width="19.42578125" style="136" customWidth="1"/>
    <col min="778" max="778" width="42" style="136" customWidth="1"/>
    <col min="779" max="1024" width="10.85546875" style="136"/>
    <col min="1025" max="1025" width="72" style="136" bestFit="1" customWidth="1"/>
    <col min="1026" max="1026" width="78.42578125" style="136" customWidth="1"/>
    <col min="1027" max="1027" width="10.85546875" style="136"/>
    <col min="1028" max="1028" width="31.140625" style="136" customWidth="1"/>
    <col min="1029" max="1029" width="70.140625" style="136" customWidth="1"/>
    <col min="1030" max="1030" width="17.42578125" style="136" customWidth="1"/>
    <col min="1031" max="1032" width="21.85546875" style="136" customWidth="1"/>
    <col min="1033" max="1033" width="19.42578125" style="136" customWidth="1"/>
    <col min="1034" max="1034" width="42" style="136" customWidth="1"/>
    <col min="1035" max="1280" width="10.85546875" style="136"/>
    <col min="1281" max="1281" width="72" style="136" bestFit="1" customWidth="1"/>
    <col min="1282" max="1282" width="78.42578125" style="136" customWidth="1"/>
    <col min="1283" max="1283" width="10.85546875" style="136"/>
    <col min="1284" max="1284" width="31.140625" style="136" customWidth="1"/>
    <col min="1285" max="1285" width="70.140625" style="136" customWidth="1"/>
    <col min="1286" max="1286" width="17.42578125" style="136" customWidth="1"/>
    <col min="1287" max="1288" width="21.85546875" style="136" customWidth="1"/>
    <col min="1289" max="1289" width="19.42578125" style="136" customWidth="1"/>
    <col min="1290" max="1290" width="42" style="136" customWidth="1"/>
    <col min="1291" max="1536" width="10.85546875" style="136"/>
    <col min="1537" max="1537" width="72" style="136" bestFit="1" customWidth="1"/>
    <col min="1538" max="1538" width="78.42578125" style="136" customWidth="1"/>
    <col min="1539" max="1539" width="10.85546875" style="136"/>
    <col min="1540" max="1540" width="31.140625" style="136" customWidth="1"/>
    <col min="1541" max="1541" width="70.140625" style="136" customWidth="1"/>
    <col min="1542" max="1542" width="17.42578125" style="136" customWidth="1"/>
    <col min="1543" max="1544" width="21.85546875" style="136" customWidth="1"/>
    <col min="1545" max="1545" width="19.42578125" style="136" customWidth="1"/>
    <col min="1546" max="1546" width="42" style="136" customWidth="1"/>
    <col min="1547" max="1792" width="10.85546875" style="136"/>
    <col min="1793" max="1793" width="72" style="136" bestFit="1" customWidth="1"/>
    <col min="1794" max="1794" width="78.42578125" style="136" customWidth="1"/>
    <col min="1795" max="1795" width="10.85546875" style="136"/>
    <col min="1796" max="1796" width="31.140625" style="136" customWidth="1"/>
    <col min="1797" max="1797" width="70.140625" style="136" customWidth="1"/>
    <col min="1798" max="1798" width="17.42578125" style="136" customWidth="1"/>
    <col min="1799" max="1800" width="21.85546875" style="136" customWidth="1"/>
    <col min="1801" max="1801" width="19.42578125" style="136" customWidth="1"/>
    <col min="1802" max="1802" width="42" style="136" customWidth="1"/>
    <col min="1803" max="2048" width="10.85546875" style="136"/>
    <col min="2049" max="2049" width="72" style="136" bestFit="1" customWidth="1"/>
    <col min="2050" max="2050" width="78.42578125" style="136" customWidth="1"/>
    <col min="2051" max="2051" width="10.85546875" style="136"/>
    <col min="2052" max="2052" width="31.140625" style="136" customWidth="1"/>
    <col min="2053" max="2053" width="70.140625" style="136" customWidth="1"/>
    <col min="2054" max="2054" width="17.42578125" style="136" customWidth="1"/>
    <col min="2055" max="2056" width="21.85546875" style="136" customWidth="1"/>
    <col min="2057" max="2057" width="19.42578125" style="136" customWidth="1"/>
    <col min="2058" max="2058" width="42" style="136" customWidth="1"/>
    <col min="2059" max="2304" width="10.85546875" style="136"/>
    <col min="2305" max="2305" width="72" style="136" bestFit="1" customWidth="1"/>
    <col min="2306" max="2306" width="78.42578125" style="136" customWidth="1"/>
    <col min="2307" max="2307" width="10.85546875" style="136"/>
    <col min="2308" max="2308" width="31.140625" style="136" customWidth="1"/>
    <col min="2309" max="2309" width="70.140625" style="136" customWidth="1"/>
    <col min="2310" max="2310" width="17.42578125" style="136" customWidth="1"/>
    <col min="2311" max="2312" width="21.85546875" style="136" customWidth="1"/>
    <col min="2313" max="2313" width="19.42578125" style="136" customWidth="1"/>
    <col min="2314" max="2314" width="42" style="136" customWidth="1"/>
    <col min="2315" max="2560" width="10.85546875" style="136"/>
    <col min="2561" max="2561" width="72" style="136" bestFit="1" customWidth="1"/>
    <col min="2562" max="2562" width="78.42578125" style="136" customWidth="1"/>
    <col min="2563" max="2563" width="10.85546875" style="136"/>
    <col min="2564" max="2564" width="31.140625" style="136" customWidth="1"/>
    <col min="2565" max="2565" width="70.140625" style="136" customWidth="1"/>
    <col min="2566" max="2566" width="17.42578125" style="136" customWidth="1"/>
    <col min="2567" max="2568" width="21.85546875" style="136" customWidth="1"/>
    <col min="2569" max="2569" width="19.42578125" style="136" customWidth="1"/>
    <col min="2570" max="2570" width="42" style="136" customWidth="1"/>
    <col min="2571" max="2816" width="10.85546875" style="136"/>
    <col min="2817" max="2817" width="72" style="136" bestFit="1" customWidth="1"/>
    <col min="2818" max="2818" width="78.42578125" style="136" customWidth="1"/>
    <col min="2819" max="2819" width="10.85546875" style="136"/>
    <col min="2820" max="2820" width="31.140625" style="136" customWidth="1"/>
    <col min="2821" max="2821" width="70.140625" style="136" customWidth="1"/>
    <col min="2822" max="2822" width="17.42578125" style="136" customWidth="1"/>
    <col min="2823" max="2824" width="21.85546875" style="136" customWidth="1"/>
    <col min="2825" max="2825" width="19.42578125" style="136" customWidth="1"/>
    <col min="2826" max="2826" width="42" style="136" customWidth="1"/>
    <col min="2827" max="3072" width="10.85546875" style="136"/>
    <col min="3073" max="3073" width="72" style="136" bestFit="1" customWidth="1"/>
    <col min="3074" max="3074" width="78.42578125" style="136" customWidth="1"/>
    <col min="3075" max="3075" width="10.85546875" style="136"/>
    <col min="3076" max="3076" width="31.140625" style="136" customWidth="1"/>
    <col min="3077" max="3077" width="70.140625" style="136" customWidth="1"/>
    <col min="3078" max="3078" width="17.42578125" style="136" customWidth="1"/>
    <col min="3079" max="3080" width="21.85546875" style="136" customWidth="1"/>
    <col min="3081" max="3081" width="19.42578125" style="136" customWidth="1"/>
    <col min="3082" max="3082" width="42" style="136" customWidth="1"/>
    <col min="3083" max="3328" width="10.85546875" style="136"/>
    <col min="3329" max="3329" width="72" style="136" bestFit="1" customWidth="1"/>
    <col min="3330" max="3330" width="78.42578125" style="136" customWidth="1"/>
    <col min="3331" max="3331" width="10.85546875" style="136"/>
    <col min="3332" max="3332" width="31.140625" style="136" customWidth="1"/>
    <col min="3333" max="3333" width="70.140625" style="136" customWidth="1"/>
    <col min="3334" max="3334" width="17.42578125" style="136" customWidth="1"/>
    <col min="3335" max="3336" width="21.85546875" style="136" customWidth="1"/>
    <col min="3337" max="3337" width="19.42578125" style="136" customWidth="1"/>
    <col min="3338" max="3338" width="42" style="136" customWidth="1"/>
    <col min="3339" max="3584" width="10.85546875" style="136"/>
    <col min="3585" max="3585" width="72" style="136" bestFit="1" customWidth="1"/>
    <col min="3586" max="3586" width="78.42578125" style="136" customWidth="1"/>
    <col min="3587" max="3587" width="10.85546875" style="136"/>
    <col min="3588" max="3588" width="31.140625" style="136" customWidth="1"/>
    <col min="3589" max="3589" width="70.140625" style="136" customWidth="1"/>
    <col min="3590" max="3590" width="17.42578125" style="136" customWidth="1"/>
    <col min="3591" max="3592" width="21.85546875" style="136" customWidth="1"/>
    <col min="3593" max="3593" width="19.42578125" style="136" customWidth="1"/>
    <col min="3594" max="3594" width="42" style="136" customWidth="1"/>
    <col min="3595" max="3840" width="10.85546875" style="136"/>
    <col min="3841" max="3841" width="72" style="136" bestFit="1" customWidth="1"/>
    <col min="3842" max="3842" width="78.42578125" style="136" customWidth="1"/>
    <col min="3843" max="3843" width="10.85546875" style="136"/>
    <col min="3844" max="3844" width="31.140625" style="136" customWidth="1"/>
    <col min="3845" max="3845" width="70.140625" style="136" customWidth="1"/>
    <col min="3846" max="3846" width="17.42578125" style="136" customWidth="1"/>
    <col min="3847" max="3848" width="21.85546875" style="136" customWidth="1"/>
    <col min="3849" max="3849" width="19.42578125" style="136" customWidth="1"/>
    <col min="3850" max="3850" width="42" style="136" customWidth="1"/>
    <col min="3851" max="4096" width="10.85546875" style="136"/>
    <col min="4097" max="4097" width="72" style="136" bestFit="1" customWidth="1"/>
    <col min="4098" max="4098" width="78.42578125" style="136" customWidth="1"/>
    <col min="4099" max="4099" width="10.85546875" style="136"/>
    <col min="4100" max="4100" width="31.140625" style="136" customWidth="1"/>
    <col min="4101" max="4101" width="70.140625" style="136" customWidth="1"/>
    <col min="4102" max="4102" width="17.42578125" style="136" customWidth="1"/>
    <col min="4103" max="4104" width="21.85546875" style="136" customWidth="1"/>
    <col min="4105" max="4105" width="19.42578125" style="136" customWidth="1"/>
    <col min="4106" max="4106" width="42" style="136" customWidth="1"/>
    <col min="4107" max="4352" width="10.85546875" style="136"/>
    <col min="4353" max="4353" width="72" style="136" bestFit="1" customWidth="1"/>
    <col min="4354" max="4354" width="78.42578125" style="136" customWidth="1"/>
    <col min="4355" max="4355" width="10.85546875" style="136"/>
    <col min="4356" max="4356" width="31.140625" style="136" customWidth="1"/>
    <col min="4357" max="4357" width="70.140625" style="136" customWidth="1"/>
    <col min="4358" max="4358" width="17.42578125" style="136" customWidth="1"/>
    <col min="4359" max="4360" width="21.85546875" style="136" customWidth="1"/>
    <col min="4361" max="4361" width="19.42578125" style="136" customWidth="1"/>
    <col min="4362" max="4362" width="42" style="136" customWidth="1"/>
    <col min="4363" max="4608" width="10.85546875" style="136"/>
    <col min="4609" max="4609" width="72" style="136" bestFit="1" customWidth="1"/>
    <col min="4610" max="4610" width="78.42578125" style="136" customWidth="1"/>
    <col min="4611" max="4611" width="10.85546875" style="136"/>
    <col min="4612" max="4612" width="31.140625" style="136" customWidth="1"/>
    <col min="4613" max="4613" width="70.140625" style="136" customWidth="1"/>
    <col min="4614" max="4614" width="17.42578125" style="136" customWidth="1"/>
    <col min="4615" max="4616" width="21.85546875" style="136" customWidth="1"/>
    <col min="4617" max="4617" width="19.42578125" style="136" customWidth="1"/>
    <col min="4618" max="4618" width="42" style="136" customWidth="1"/>
    <col min="4619" max="4864" width="10.85546875" style="136"/>
    <col min="4865" max="4865" width="72" style="136" bestFit="1" customWidth="1"/>
    <col min="4866" max="4866" width="78.42578125" style="136" customWidth="1"/>
    <col min="4867" max="4867" width="10.85546875" style="136"/>
    <col min="4868" max="4868" width="31.140625" style="136" customWidth="1"/>
    <col min="4869" max="4869" width="70.140625" style="136" customWidth="1"/>
    <col min="4870" max="4870" width="17.42578125" style="136" customWidth="1"/>
    <col min="4871" max="4872" width="21.85546875" style="136" customWidth="1"/>
    <col min="4873" max="4873" width="19.42578125" style="136" customWidth="1"/>
    <col min="4874" max="4874" width="42" style="136" customWidth="1"/>
    <col min="4875" max="5120" width="10.85546875" style="136"/>
    <col min="5121" max="5121" width="72" style="136" bestFit="1" customWidth="1"/>
    <col min="5122" max="5122" width="78.42578125" style="136" customWidth="1"/>
    <col min="5123" max="5123" width="10.85546875" style="136"/>
    <col min="5124" max="5124" width="31.140625" style="136" customWidth="1"/>
    <col min="5125" max="5125" width="70.140625" style="136" customWidth="1"/>
    <col min="5126" max="5126" width="17.42578125" style="136" customWidth="1"/>
    <col min="5127" max="5128" width="21.85546875" style="136" customWidth="1"/>
    <col min="5129" max="5129" width="19.42578125" style="136" customWidth="1"/>
    <col min="5130" max="5130" width="42" style="136" customWidth="1"/>
    <col min="5131" max="5376" width="10.85546875" style="136"/>
    <col min="5377" max="5377" width="72" style="136" bestFit="1" customWidth="1"/>
    <col min="5378" max="5378" width="78.42578125" style="136" customWidth="1"/>
    <col min="5379" max="5379" width="10.85546875" style="136"/>
    <col min="5380" max="5380" width="31.140625" style="136" customWidth="1"/>
    <col min="5381" max="5381" width="70.140625" style="136" customWidth="1"/>
    <col min="5382" max="5382" width="17.42578125" style="136" customWidth="1"/>
    <col min="5383" max="5384" width="21.85546875" style="136" customWidth="1"/>
    <col min="5385" max="5385" width="19.42578125" style="136" customWidth="1"/>
    <col min="5386" max="5386" width="42" style="136" customWidth="1"/>
    <col min="5387" max="5632" width="10.85546875" style="136"/>
    <col min="5633" max="5633" width="72" style="136" bestFit="1" customWidth="1"/>
    <col min="5634" max="5634" width="78.42578125" style="136" customWidth="1"/>
    <col min="5635" max="5635" width="10.85546875" style="136"/>
    <col min="5636" max="5636" width="31.140625" style="136" customWidth="1"/>
    <col min="5637" max="5637" width="70.140625" style="136" customWidth="1"/>
    <col min="5638" max="5638" width="17.42578125" style="136" customWidth="1"/>
    <col min="5639" max="5640" width="21.85546875" style="136" customWidth="1"/>
    <col min="5641" max="5641" width="19.42578125" style="136" customWidth="1"/>
    <col min="5642" max="5642" width="42" style="136" customWidth="1"/>
    <col min="5643" max="5888" width="10.85546875" style="136"/>
    <col min="5889" max="5889" width="72" style="136" bestFit="1" customWidth="1"/>
    <col min="5890" max="5890" width="78.42578125" style="136" customWidth="1"/>
    <col min="5891" max="5891" width="10.85546875" style="136"/>
    <col min="5892" max="5892" width="31.140625" style="136" customWidth="1"/>
    <col min="5893" max="5893" width="70.140625" style="136" customWidth="1"/>
    <col min="5894" max="5894" width="17.42578125" style="136" customWidth="1"/>
    <col min="5895" max="5896" width="21.85546875" style="136" customWidth="1"/>
    <col min="5897" max="5897" width="19.42578125" style="136" customWidth="1"/>
    <col min="5898" max="5898" width="42" style="136" customWidth="1"/>
    <col min="5899" max="6144" width="10.85546875" style="136"/>
    <col min="6145" max="6145" width="72" style="136" bestFit="1" customWidth="1"/>
    <col min="6146" max="6146" width="78.42578125" style="136" customWidth="1"/>
    <col min="6147" max="6147" width="10.85546875" style="136"/>
    <col min="6148" max="6148" width="31.140625" style="136" customWidth="1"/>
    <col min="6149" max="6149" width="70.140625" style="136" customWidth="1"/>
    <col min="6150" max="6150" width="17.42578125" style="136" customWidth="1"/>
    <col min="6151" max="6152" width="21.85546875" style="136" customWidth="1"/>
    <col min="6153" max="6153" width="19.42578125" style="136" customWidth="1"/>
    <col min="6154" max="6154" width="42" style="136" customWidth="1"/>
    <col min="6155" max="6400" width="10.85546875" style="136"/>
    <col min="6401" max="6401" width="72" style="136" bestFit="1" customWidth="1"/>
    <col min="6402" max="6402" width="78.42578125" style="136" customWidth="1"/>
    <col min="6403" max="6403" width="10.85546875" style="136"/>
    <col min="6404" max="6404" width="31.140625" style="136" customWidth="1"/>
    <col min="6405" max="6405" width="70.140625" style="136" customWidth="1"/>
    <col min="6406" max="6406" width="17.42578125" style="136" customWidth="1"/>
    <col min="6407" max="6408" width="21.85546875" style="136" customWidth="1"/>
    <col min="6409" max="6409" width="19.42578125" style="136" customWidth="1"/>
    <col min="6410" max="6410" width="42" style="136" customWidth="1"/>
    <col min="6411" max="6656" width="10.85546875" style="136"/>
    <col min="6657" max="6657" width="72" style="136" bestFit="1" customWidth="1"/>
    <col min="6658" max="6658" width="78.42578125" style="136" customWidth="1"/>
    <col min="6659" max="6659" width="10.85546875" style="136"/>
    <col min="6660" max="6660" width="31.140625" style="136" customWidth="1"/>
    <col min="6661" max="6661" width="70.140625" style="136" customWidth="1"/>
    <col min="6662" max="6662" width="17.42578125" style="136" customWidth="1"/>
    <col min="6663" max="6664" width="21.85546875" style="136" customWidth="1"/>
    <col min="6665" max="6665" width="19.42578125" style="136" customWidth="1"/>
    <col min="6666" max="6666" width="42" style="136" customWidth="1"/>
    <col min="6667" max="6912" width="10.85546875" style="136"/>
    <col min="6913" max="6913" width="72" style="136" bestFit="1" customWidth="1"/>
    <col min="6914" max="6914" width="78.42578125" style="136" customWidth="1"/>
    <col min="6915" max="6915" width="10.85546875" style="136"/>
    <col min="6916" max="6916" width="31.140625" style="136" customWidth="1"/>
    <col min="6917" max="6917" width="70.140625" style="136" customWidth="1"/>
    <col min="6918" max="6918" width="17.42578125" style="136" customWidth="1"/>
    <col min="6919" max="6920" width="21.85546875" style="136" customWidth="1"/>
    <col min="6921" max="6921" width="19.42578125" style="136" customWidth="1"/>
    <col min="6922" max="6922" width="42" style="136" customWidth="1"/>
    <col min="6923" max="7168" width="10.85546875" style="136"/>
    <col min="7169" max="7169" width="72" style="136" bestFit="1" customWidth="1"/>
    <col min="7170" max="7170" width="78.42578125" style="136" customWidth="1"/>
    <col min="7171" max="7171" width="10.85546875" style="136"/>
    <col min="7172" max="7172" width="31.140625" style="136" customWidth="1"/>
    <col min="7173" max="7173" width="70.140625" style="136" customWidth="1"/>
    <col min="7174" max="7174" width="17.42578125" style="136" customWidth="1"/>
    <col min="7175" max="7176" width="21.85546875" style="136" customWidth="1"/>
    <col min="7177" max="7177" width="19.42578125" style="136" customWidth="1"/>
    <col min="7178" max="7178" width="42" style="136" customWidth="1"/>
    <col min="7179" max="7424" width="10.85546875" style="136"/>
    <col min="7425" max="7425" width="72" style="136" bestFit="1" customWidth="1"/>
    <col min="7426" max="7426" width="78.42578125" style="136" customWidth="1"/>
    <col min="7427" max="7427" width="10.85546875" style="136"/>
    <col min="7428" max="7428" width="31.140625" style="136" customWidth="1"/>
    <col min="7429" max="7429" width="70.140625" style="136" customWidth="1"/>
    <col min="7430" max="7430" width="17.42578125" style="136" customWidth="1"/>
    <col min="7431" max="7432" width="21.85546875" style="136" customWidth="1"/>
    <col min="7433" max="7433" width="19.42578125" style="136" customWidth="1"/>
    <col min="7434" max="7434" width="42" style="136" customWidth="1"/>
    <col min="7435" max="7680" width="10.85546875" style="136"/>
    <col min="7681" max="7681" width="72" style="136" bestFit="1" customWidth="1"/>
    <col min="7682" max="7682" width="78.42578125" style="136" customWidth="1"/>
    <col min="7683" max="7683" width="10.85546875" style="136"/>
    <col min="7684" max="7684" width="31.140625" style="136" customWidth="1"/>
    <col min="7685" max="7685" width="70.140625" style="136" customWidth="1"/>
    <col min="7686" max="7686" width="17.42578125" style="136" customWidth="1"/>
    <col min="7687" max="7688" width="21.85546875" style="136" customWidth="1"/>
    <col min="7689" max="7689" width="19.42578125" style="136" customWidth="1"/>
    <col min="7690" max="7690" width="42" style="136" customWidth="1"/>
    <col min="7691" max="7936" width="10.85546875" style="136"/>
    <col min="7937" max="7937" width="72" style="136" bestFit="1" customWidth="1"/>
    <col min="7938" max="7938" width="78.42578125" style="136" customWidth="1"/>
    <col min="7939" max="7939" width="10.85546875" style="136"/>
    <col min="7940" max="7940" width="31.140625" style="136" customWidth="1"/>
    <col min="7941" max="7941" width="70.140625" style="136" customWidth="1"/>
    <col min="7942" max="7942" width="17.42578125" style="136" customWidth="1"/>
    <col min="7943" max="7944" width="21.85546875" style="136" customWidth="1"/>
    <col min="7945" max="7945" width="19.42578125" style="136" customWidth="1"/>
    <col min="7946" max="7946" width="42" style="136" customWidth="1"/>
    <col min="7947" max="8192" width="10.85546875" style="136"/>
    <col min="8193" max="8193" width="72" style="136" bestFit="1" customWidth="1"/>
    <col min="8194" max="8194" width="78.42578125" style="136" customWidth="1"/>
    <col min="8195" max="8195" width="10.85546875" style="136"/>
    <col min="8196" max="8196" width="31.140625" style="136" customWidth="1"/>
    <col min="8197" max="8197" width="70.140625" style="136" customWidth="1"/>
    <col min="8198" max="8198" width="17.42578125" style="136" customWidth="1"/>
    <col min="8199" max="8200" width="21.85546875" style="136" customWidth="1"/>
    <col min="8201" max="8201" width="19.42578125" style="136" customWidth="1"/>
    <col min="8202" max="8202" width="42" style="136" customWidth="1"/>
    <col min="8203" max="8448" width="10.85546875" style="136"/>
    <col min="8449" max="8449" width="72" style="136" bestFit="1" customWidth="1"/>
    <col min="8450" max="8450" width="78.42578125" style="136" customWidth="1"/>
    <col min="8451" max="8451" width="10.85546875" style="136"/>
    <col min="8452" max="8452" width="31.140625" style="136" customWidth="1"/>
    <col min="8453" max="8453" width="70.140625" style="136" customWidth="1"/>
    <col min="8454" max="8454" width="17.42578125" style="136" customWidth="1"/>
    <col min="8455" max="8456" width="21.85546875" style="136" customWidth="1"/>
    <col min="8457" max="8457" width="19.42578125" style="136" customWidth="1"/>
    <col min="8458" max="8458" width="42" style="136" customWidth="1"/>
    <col min="8459" max="8704" width="10.85546875" style="136"/>
    <col min="8705" max="8705" width="72" style="136" bestFit="1" customWidth="1"/>
    <col min="8706" max="8706" width="78.42578125" style="136" customWidth="1"/>
    <col min="8707" max="8707" width="10.85546875" style="136"/>
    <col min="8708" max="8708" width="31.140625" style="136" customWidth="1"/>
    <col min="8709" max="8709" width="70.140625" style="136" customWidth="1"/>
    <col min="8710" max="8710" width="17.42578125" style="136" customWidth="1"/>
    <col min="8711" max="8712" width="21.85546875" style="136" customWidth="1"/>
    <col min="8713" max="8713" width="19.42578125" style="136" customWidth="1"/>
    <col min="8714" max="8714" width="42" style="136" customWidth="1"/>
    <col min="8715" max="8960" width="10.85546875" style="136"/>
    <col min="8961" max="8961" width="72" style="136" bestFit="1" customWidth="1"/>
    <col min="8962" max="8962" width="78.42578125" style="136" customWidth="1"/>
    <col min="8963" max="8963" width="10.85546875" style="136"/>
    <col min="8964" max="8964" width="31.140625" style="136" customWidth="1"/>
    <col min="8965" max="8965" width="70.140625" style="136" customWidth="1"/>
    <col min="8966" max="8966" width="17.42578125" style="136" customWidth="1"/>
    <col min="8967" max="8968" width="21.85546875" style="136" customWidth="1"/>
    <col min="8969" max="8969" width="19.42578125" style="136" customWidth="1"/>
    <col min="8970" max="8970" width="42" style="136" customWidth="1"/>
    <col min="8971" max="9216" width="10.85546875" style="136"/>
    <col min="9217" max="9217" width="72" style="136" bestFit="1" customWidth="1"/>
    <col min="9218" max="9218" width="78.42578125" style="136" customWidth="1"/>
    <col min="9219" max="9219" width="10.85546875" style="136"/>
    <col min="9220" max="9220" width="31.140625" style="136" customWidth="1"/>
    <col min="9221" max="9221" width="70.140625" style="136" customWidth="1"/>
    <col min="9222" max="9222" width="17.42578125" style="136" customWidth="1"/>
    <col min="9223" max="9224" width="21.85546875" style="136" customWidth="1"/>
    <col min="9225" max="9225" width="19.42578125" style="136" customWidth="1"/>
    <col min="9226" max="9226" width="42" style="136" customWidth="1"/>
    <col min="9227" max="9472" width="10.85546875" style="136"/>
    <col min="9473" max="9473" width="72" style="136" bestFit="1" customWidth="1"/>
    <col min="9474" max="9474" width="78.42578125" style="136" customWidth="1"/>
    <col min="9475" max="9475" width="10.85546875" style="136"/>
    <col min="9476" max="9476" width="31.140625" style="136" customWidth="1"/>
    <col min="9477" max="9477" width="70.140625" style="136" customWidth="1"/>
    <col min="9478" max="9478" width="17.42578125" style="136" customWidth="1"/>
    <col min="9479" max="9480" width="21.85546875" style="136" customWidth="1"/>
    <col min="9481" max="9481" width="19.42578125" style="136" customWidth="1"/>
    <col min="9482" max="9482" width="42" style="136" customWidth="1"/>
    <col min="9483" max="9728" width="10.85546875" style="136"/>
    <col min="9729" max="9729" width="72" style="136" bestFit="1" customWidth="1"/>
    <col min="9730" max="9730" width="78.42578125" style="136" customWidth="1"/>
    <col min="9731" max="9731" width="10.85546875" style="136"/>
    <col min="9732" max="9732" width="31.140625" style="136" customWidth="1"/>
    <col min="9733" max="9733" width="70.140625" style="136" customWidth="1"/>
    <col min="9734" max="9734" width="17.42578125" style="136" customWidth="1"/>
    <col min="9735" max="9736" width="21.85546875" style="136" customWidth="1"/>
    <col min="9737" max="9737" width="19.42578125" style="136" customWidth="1"/>
    <col min="9738" max="9738" width="42" style="136" customWidth="1"/>
    <col min="9739" max="9984" width="10.85546875" style="136"/>
    <col min="9985" max="9985" width="72" style="136" bestFit="1" customWidth="1"/>
    <col min="9986" max="9986" width="78.42578125" style="136" customWidth="1"/>
    <col min="9987" max="9987" width="10.85546875" style="136"/>
    <col min="9988" max="9988" width="31.140625" style="136" customWidth="1"/>
    <col min="9989" max="9989" width="70.140625" style="136" customWidth="1"/>
    <col min="9990" max="9990" width="17.42578125" style="136" customWidth="1"/>
    <col min="9991" max="9992" width="21.85546875" style="136" customWidth="1"/>
    <col min="9993" max="9993" width="19.42578125" style="136" customWidth="1"/>
    <col min="9994" max="9994" width="42" style="136" customWidth="1"/>
    <col min="9995" max="10240" width="10.85546875" style="136"/>
    <col min="10241" max="10241" width="72" style="136" bestFit="1" customWidth="1"/>
    <col min="10242" max="10242" width="78.42578125" style="136" customWidth="1"/>
    <col min="10243" max="10243" width="10.85546875" style="136"/>
    <col min="10244" max="10244" width="31.140625" style="136" customWidth="1"/>
    <col min="10245" max="10245" width="70.140625" style="136" customWidth="1"/>
    <col min="10246" max="10246" width="17.42578125" style="136" customWidth="1"/>
    <col min="10247" max="10248" width="21.85546875" style="136" customWidth="1"/>
    <col min="10249" max="10249" width="19.42578125" style="136" customWidth="1"/>
    <col min="10250" max="10250" width="42" style="136" customWidth="1"/>
    <col min="10251" max="10496" width="10.85546875" style="136"/>
    <col min="10497" max="10497" width="72" style="136" bestFit="1" customWidth="1"/>
    <col min="10498" max="10498" width="78.42578125" style="136" customWidth="1"/>
    <col min="10499" max="10499" width="10.85546875" style="136"/>
    <col min="10500" max="10500" width="31.140625" style="136" customWidth="1"/>
    <col min="10501" max="10501" width="70.140625" style="136" customWidth="1"/>
    <col min="10502" max="10502" width="17.42578125" style="136" customWidth="1"/>
    <col min="10503" max="10504" width="21.85546875" style="136" customWidth="1"/>
    <col min="10505" max="10505" width="19.42578125" style="136" customWidth="1"/>
    <col min="10506" max="10506" width="42" style="136" customWidth="1"/>
    <col min="10507" max="10752" width="10.85546875" style="136"/>
    <col min="10753" max="10753" width="72" style="136" bestFit="1" customWidth="1"/>
    <col min="10754" max="10754" width="78.42578125" style="136" customWidth="1"/>
    <col min="10755" max="10755" width="10.85546875" style="136"/>
    <col min="10756" max="10756" width="31.140625" style="136" customWidth="1"/>
    <col min="10757" max="10757" width="70.140625" style="136" customWidth="1"/>
    <col min="10758" max="10758" width="17.42578125" style="136" customWidth="1"/>
    <col min="10759" max="10760" width="21.85546875" style="136" customWidth="1"/>
    <col min="10761" max="10761" width="19.42578125" style="136" customWidth="1"/>
    <col min="10762" max="10762" width="42" style="136" customWidth="1"/>
    <col min="10763" max="11008" width="10.85546875" style="136"/>
    <col min="11009" max="11009" width="72" style="136" bestFit="1" customWidth="1"/>
    <col min="11010" max="11010" width="78.42578125" style="136" customWidth="1"/>
    <col min="11011" max="11011" width="10.85546875" style="136"/>
    <col min="11012" max="11012" width="31.140625" style="136" customWidth="1"/>
    <col min="11013" max="11013" width="70.140625" style="136" customWidth="1"/>
    <col min="11014" max="11014" width="17.42578125" style="136" customWidth="1"/>
    <col min="11015" max="11016" width="21.85546875" style="136" customWidth="1"/>
    <col min="11017" max="11017" width="19.42578125" style="136" customWidth="1"/>
    <col min="11018" max="11018" width="42" style="136" customWidth="1"/>
    <col min="11019" max="11264" width="10.85546875" style="136"/>
    <col min="11265" max="11265" width="72" style="136" bestFit="1" customWidth="1"/>
    <col min="11266" max="11266" width="78.42578125" style="136" customWidth="1"/>
    <col min="11267" max="11267" width="10.85546875" style="136"/>
    <col min="11268" max="11268" width="31.140625" style="136" customWidth="1"/>
    <col min="11269" max="11269" width="70.140625" style="136" customWidth="1"/>
    <col min="11270" max="11270" width="17.42578125" style="136" customWidth="1"/>
    <col min="11271" max="11272" width="21.85546875" style="136" customWidth="1"/>
    <col min="11273" max="11273" width="19.42578125" style="136" customWidth="1"/>
    <col min="11274" max="11274" width="42" style="136" customWidth="1"/>
    <col min="11275" max="11520" width="10.85546875" style="136"/>
    <col min="11521" max="11521" width="72" style="136" bestFit="1" customWidth="1"/>
    <col min="11522" max="11522" width="78.42578125" style="136" customWidth="1"/>
    <col min="11523" max="11523" width="10.85546875" style="136"/>
    <col min="11524" max="11524" width="31.140625" style="136" customWidth="1"/>
    <col min="11525" max="11525" width="70.140625" style="136" customWidth="1"/>
    <col min="11526" max="11526" width="17.42578125" style="136" customWidth="1"/>
    <col min="11527" max="11528" width="21.85546875" style="136" customWidth="1"/>
    <col min="11529" max="11529" width="19.42578125" style="136" customWidth="1"/>
    <col min="11530" max="11530" width="42" style="136" customWidth="1"/>
    <col min="11531" max="11776" width="10.85546875" style="136"/>
    <col min="11777" max="11777" width="72" style="136" bestFit="1" customWidth="1"/>
    <col min="11778" max="11778" width="78.42578125" style="136" customWidth="1"/>
    <col min="11779" max="11779" width="10.85546875" style="136"/>
    <col min="11780" max="11780" width="31.140625" style="136" customWidth="1"/>
    <col min="11781" max="11781" width="70.140625" style="136" customWidth="1"/>
    <col min="11782" max="11782" width="17.42578125" style="136" customWidth="1"/>
    <col min="11783" max="11784" width="21.85546875" style="136" customWidth="1"/>
    <col min="11785" max="11785" width="19.42578125" style="136" customWidth="1"/>
    <col min="11786" max="11786" width="42" style="136" customWidth="1"/>
    <col min="11787" max="12032" width="10.85546875" style="136"/>
    <col min="12033" max="12033" width="72" style="136" bestFit="1" customWidth="1"/>
    <col min="12034" max="12034" width="78.42578125" style="136" customWidth="1"/>
    <col min="12035" max="12035" width="10.85546875" style="136"/>
    <col min="12036" max="12036" width="31.140625" style="136" customWidth="1"/>
    <col min="12037" max="12037" width="70.140625" style="136" customWidth="1"/>
    <col min="12038" max="12038" width="17.42578125" style="136" customWidth="1"/>
    <col min="12039" max="12040" width="21.85546875" style="136" customWidth="1"/>
    <col min="12041" max="12041" width="19.42578125" style="136" customWidth="1"/>
    <col min="12042" max="12042" width="42" style="136" customWidth="1"/>
    <col min="12043" max="12288" width="10.85546875" style="136"/>
    <col min="12289" max="12289" width="72" style="136" bestFit="1" customWidth="1"/>
    <col min="12290" max="12290" width="78.42578125" style="136" customWidth="1"/>
    <col min="12291" max="12291" width="10.85546875" style="136"/>
    <col min="12292" max="12292" width="31.140625" style="136" customWidth="1"/>
    <col min="12293" max="12293" width="70.140625" style="136" customWidth="1"/>
    <col min="12294" max="12294" width="17.42578125" style="136" customWidth="1"/>
    <col min="12295" max="12296" width="21.85546875" style="136" customWidth="1"/>
    <col min="12297" max="12297" width="19.42578125" style="136" customWidth="1"/>
    <col min="12298" max="12298" width="42" style="136" customWidth="1"/>
    <col min="12299" max="12544" width="10.85546875" style="136"/>
    <col min="12545" max="12545" width="72" style="136" bestFit="1" customWidth="1"/>
    <col min="12546" max="12546" width="78.42578125" style="136" customWidth="1"/>
    <col min="12547" max="12547" width="10.85546875" style="136"/>
    <col min="12548" max="12548" width="31.140625" style="136" customWidth="1"/>
    <col min="12549" max="12549" width="70.140625" style="136" customWidth="1"/>
    <col min="12550" max="12550" width="17.42578125" style="136" customWidth="1"/>
    <col min="12551" max="12552" width="21.85546875" style="136" customWidth="1"/>
    <col min="12553" max="12553" width="19.42578125" style="136" customWidth="1"/>
    <col min="12554" max="12554" width="42" style="136" customWidth="1"/>
    <col min="12555" max="12800" width="10.85546875" style="136"/>
    <col min="12801" max="12801" width="72" style="136" bestFit="1" customWidth="1"/>
    <col min="12802" max="12802" width="78.42578125" style="136" customWidth="1"/>
    <col min="12803" max="12803" width="10.85546875" style="136"/>
    <col min="12804" max="12804" width="31.140625" style="136" customWidth="1"/>
    <col min="12805" max="12805" width="70.140625" style="136" customWidth="1"/>
    <col min="12806" max="12806" width="17.42578125" style="136" customWidth="1"/>
    <col min="12807" max="12808" width="21.85546875" style="136" customWidth="1"/>
    <col min="12809" max="12809" width="19.42578125" style="136" customWidth="1"/>
    <col min="12810" max="12810" width="42" style="136" customWidth="1"/>
    <col min="12811" max="13056" width="10.85546875" style="136"/>
    <col min="13057" max="13057" width="72" style="136" bestFit="1" customWidth="1"/>
    <col min="13058" max="13058" width="78.42578125" style="136" customWidth="1"/>
    <col min="13059" max="13059" width="10.85546875" style="136"/>
    <col min="13060" max="13060" width="31.140625" style="136" customWidth="1"/>
    <col min="13061" max="13061" width="70.140625" style="136" customWidth="1"/>
    <col min="13062" max="13062" width="17.42578125" style="136" customWidth="1"/>
    <col min="13063" max="13064" width="21.85546875" style="136" customWidth="1"/>
    <col min="13065" max="13065" width="19.42578125" style="136" customWidth="1"/>
    <col min="13066" max="13066" width="42" style="136" customWidth="1"/>
    <col min="13067" max="13312" width="10.85546875" style="136"/>
    <col min="13313" max="13313" width="72" style="136" bestFit="1" customWidth="1"/>
    <col min="13314" max="13314" width="78.42578125" style="136" customWidth="1"/>
    <col min="13315" max="13315" width="10.85546875" style="136"/>
    <col min="13316" max="13316" width="31.140625" style="136" customWidth="1"/>
    <col min="13317" max="13317" width="70.140625" style="136" customWidth="1"/>
    <col min="13318" max="13318" width="17.42578125" style="136" customWidth="1"/>
    <col min="13319" max="13320" width="21.85546875" style="136" customWidth="1"/>
    <col min="13321" max="13321" width="19.42578125" style="136" customWidth="1"/>
    <col min="13322" max="13322" width="42" style="136" customWidth="1"/>
    <col min="13323" max="13568" width="10.85546875" style="136"/>
    <col min="13569" max="13569" width="72" style="136" bestFit="1" customWidth="1"/>
    <col min="13570" max="13570" width="78.42578125" style="136" customWidth="1"/>
    <col min="13571" max="13571" width="10.85546875" style="136"/>
    <col min="13572" max="13572" width="31.140625" style="136" customWidth="1"/>
    <col min="13573" max="13573" width="70.140625" style="136" customWidth="1"/>
    <col min="13574" max="13574" width="17.42578125" style="136" customWidth="1"/>
    <col min="13575" max="13576" width="21.85546875" style="136" customWidth="1"/>
    <col min="13577" max="13577" width="19.42578125" style="136" customWidth="1"/>
    <col min="13578" max="13578" width="42" style="136" customWidth="1"/>
    <col min="13579" max="13824" width="10.85546875" style="136"/>
    <col min="13825" max="13825" width="72" style="136" bestFit="1" customWidth="1"/>
    <col min="13826" max="13826" width="78.42578125" style="136" customWidth="1"/>
    <col min="13827" max="13827" width="10.85546875" style="136"/>
    <col min="13828" max="13828" width="31.140625" style="136" customWidth="1"/>
    <col min="13829" max="13829" width="70.140625" style="136" customWidth="1"/>
    <col min="13830" max="13830" width="17.42578125" style="136" customWidth="1"/>
    <col min="13831" max="13832" width="21.85546875" style="136" customWidth="1"/>
    <col min="13833" max="13833" width="19.42578125" style="136" customWidth="1"/>
    <col min="13834" max="13834" width="42" style="136" customWidth="1"/>
    <col min="13835" max="14080" width="10.85546875" style="136"/>
    <col min="14081" max="14081" width="72" style="136" bestFit="1" customWidth="1"/>
    <col min="14082" max="14082" width="78.42578125" style="136" customWidth="1"/>
    <col min="14083" max="14083" width="10.85546875" style="136"/>
    <col min="14084" max="14084" width="31.140625" style="136" customWidth="1"/>
    <col min="14085" max="14085" width="70.140625" style="136" customWidth="1"/>
    <col min="14086" max="14086" width="17.42578125" style="136" customWidth="1"/>
    <col min="14087" max="14088" width="21.85546875" style="136" customWidth="1"/>
    <col min="14089" max="14089" width="19.42578125" style="136" customWidth="1"/>
    <col min="14090" max="14090" width="42" style="136" customWidth="1"/>
    <col min="14091" max="14336" width="10.85546875" style="136"/>
    <col min="14337" max="14337" width="72" style="136" bestFit="1" customWidth="1"/>
    <col min="14338" max="14338" width="78.42578125" style="136" customWidth="1"/>
    <col min="14339" max="14339" width="10.85546875" style="136"/>
    <col min="14340" max="14340" width="31.140625" style="136" customWidth="1"/>
    <col min="14341" max="14341" width="70.140625" style="136" customWidth="1"/>
    <col min="14342" max="14342" width="17.42578125" style="136" customWidth="1"/>
    <col min="14343" max="14344" width="21.85546875" style="136" customWidth="1"/>
    <col min="14345" max="14345" width="19.42578125" style="136" customWidth="1"/>
    <col min="14346" max="14346" width="42" style="136" customWidth="1"/>
    <col min="14347" max="14592" width="10.85546875" style="136"/>
    <col min="14593" max="14593" width="72" style="136" bestFit="1" customWidth="1"/>
    <col min="14594" max="14594" width="78.42578125" style="136" customWidth="1"/>
    <col min="14595" max="14595" width="10.85546875" style="136"/>
    <col min="14596" max="14596" width="31.140625" style="136" customWidth="1"/>
    <col min="14597" max="14597" width="70.140625" style="136" customWidth="1"/>
    <col min="14598" max="14598" width="17.42578125" style="136" customWidth="1"/>
    <col min="14599" max="14600" width="21.85546875" style="136" customWidth="1"/>
    <col min="14601" max="14601" width="19.42578125" style="136" customWidth="1"/>
    <col min="14602" max="14602" width="42" style="136" customWidth="1"/>
    <col min="14603" max="14848" width="10.85546875" style="136"/>
    <col min="14849" max="14849" width="72" style="136" bestFit="1" customWidth="1"/>
    <col min="14850" max="14850" width="78.42578125" style="136" customWidth="1"/>
    <col min="14851" max="14851" width="10.85546875" style="136"/>
    <col min="14852" max="14852" width="31.140625" style="136" customWidth="1"/>
    <col min="14853" max="14853" width="70.140625" style="136" customWidth="1"/>
    <col min="14854" max="14854" width="17.42578125" style="136" customWidth="1"/>
    <col min="14855" max="14856" width="21.85546875" style="136" customWidth="1"/>
    <col min="14857" max="14857" width="19.42578125" style="136" customWidth="1"/>
    <col min="14858" max="14858" width="42" style="136" customWidth="1"/>
    <col min="14859" max="15104" width="10.85546875" style="136"/>
    <col min="15105" max="15105" width="72" style="136" bestFit="1" customWidth="1"/>
    <col min="15106" max="15106" width="78.42578125" style="136" customWidth="1"/>
    <col min="15107" max="15107" width="10.85546875" style="136"/>
    <col min="15108" max="15108" width="31.140625" style="136" customWidth="1"/>
    <col min="15109" max="15109" width="70.140625" style="136" customWidth="1"/>
    <col min="15110" max="15110" width="17.42578125" style="136" customWidth="1"/>
    <col min="15111" max="15112" width="21.85546875" style="136" customWidth="1"/>
    <col min="15113" max="15113" width="19.42578125" style="136" customWidth="1"/>
    <col min="15114" max="15114" width="42" style="136" customWidth="1"/>
    <col min="15115" max="15360" width="10.85546875" style="136"/>
    <col min="15361" max="15361" width="72" style="136" bestFit="1" customWidth="1"/>
    <col min="15362" max="15362" width="78.42578125" style="136" customWidth="1"/>
    <col min="15363" max="15363" width="10.85546875" style="136"/>
    <col min="15364" max="15364" width="31.140625" style="136" customWidth="1"/>
    <col min="15365" max="15365" width="70.140625" style="136" customWidth="1"/>
    <col min="15366" max="15366" width="17.42578125" style="136" customWidth="1"/>
    <col min="15367" max="15368" width="21.85546875" style="136" customWidth="1"/>
    <col min="15369" max="15369" width="19.42578125" style="136" customWidth="1"/>
    <col min="15370" max="15370" width="42" style="136" customWidth="1"/>
    <col min="15371" max="15616" width="10.85546875" style="136"/>
    <col min="15617" max="15617" width="72" style="136" bestFit="1" customWidth="1"/>
    <col min="15618" max="15618" width="78.42578125" style="136" customWidth="1"/>
    <col min="15619" max="15619" width="10.85546875" style="136"/>
    <col min="15620" max="15620" width="31.140625" style="136" customWidth="1"/>
    <col min="15621" max="15621" width="70.140625" style="136" customWidth="1"/>
    <col min="15622" max="15622" width="17.42578125" style="136" customWidth="1"/>
    <col min="15623" max="15624" width="21.85546875" style="136" customWidth="1"/>
    <col min="15625" max="15625" width="19.42578125" style="136" customWidth="1"/>
    <col min="15626" max="15626" width="42" style="136" customWidth="1"/>
    <col min="15627" max="15872" width="10.85546875" style="136"/>
    <col min="15873" max="15873" width="72" style="136" bestFit="1" customWidth="1"/>
    <col min="15874" max="15874" width="78.42578125" style="136" customWidth="1"/>
    <col min="15875" max="15875" width="10.85546875" style="136"/>
    <col min="15876" max="15876" width="31.140625" style="136" customWidth="1"/>
    <col min="15877" max="15877" width="70.140625" style="136" customWidth="1"/>
    <col min="15878" max="15878" width="17.42578125" style="136" customWidth="1"/>
    <col min="15879" max="15880" width="21.85546875" style="136" customWidth="1"/>
    <col min="15881" max="15881" width="19.42578125" style="136" customWidth="1"/>
    <col min="15882" max="15882" width="42" style="136" customWidth="1"/>
    <col min="15883" max="16128" width="10.85546875" style="136"/>
    <col min="16129" max="16129" width="72" style="136" bestFit="1" customWidth="1"/>
    <col min="16130" max="16130" width="78.42578125" style="136" customWidth="1"/>
    <col min="16131" max="16131" width="10.85546875" style="136"/>
    <col min="16132" max="16132" width="31.140625" style="136" customWidth="1"/>
    <col min="16133" max="16133" width="70.140625" style="136" customWidth="1"/>
    <col min="16134" max="16134" width="17.42578125" style="136" customWidth="1"/>
    <col min="16135" max="16136" width="21.85546875" style="136" customWidth="1"/>
    <col min="16137" max="16137" width="19.42578125" style="136" customWidth="1"/>
    <col min="16138" max="16138" width="42" style="136" customWidth="1"/>
    <col min="16139" max="16384" width="10.85546875" style="136"/>
  </cols>
  <sheetData>
    <row r="1" spans="1:2" ht="25.5" customHeight="1" x14ac:dyDescent="0.25">
      <c r="A1" s="328" t="s">
        <v>0</v>
      </c>
      <c r="B1" s="329"/>
    </row>
    <row r="2" spans="1:2" ht="25.5" customHeight="1" x14ac:dyDescent="0.25">
      <c r="A2" s="330" t="s">
        <v>1</v>
      </c>
      <c r="B2" s="331"/>
    </row>
    <row r="3" spans="1:2" ht="15" x14ac:dyDescent="0.25">
      <c r="A3" s="159" t="s">
        <v>2</v>
      </c>
      <c r="B3" s="160" t="s">
        <v>3</v>
      </c>
    </row>
    <row r="4" spans="1:2" ht="40.5" customHeight="1" x14ac:dyDescent="0.25">
      <c r="A4" s="140" t="s">
        <v>4</v>
      </c>
      <c r="B4" s="141" t="s">
        <v>5</v>
      </c>
    </row>
    <row r="5" spans="1:2" ht="28.5" x14ac:dyDescent="0.25">
      <c r="A5" s="140" t="s">
        <v>6</v>
      </c>
      <c r="B5" s="142" t="s">
        <v>7</v>
      </c>
    </row>
    <row r="6" spans="1:2" ht="124.5" customHeight="1" x14ac:dyDescent="0.25">
      <c r="A6" s="140" t="s">
        <v>8</v>
      </c>
      <c r="B6" s="137" t="s">
        <v>9</v>
      </c>
    </row>
    <row r="7" spans="1:2" ht="26.45" customHeight="1" x14ac:dyDescent="0.25">
      <c r="A7" s="324" t="s">
        <v>10</v>
      </c>
      <c r="B7" s="325"/>
    </row>
    <row r="8" spans="1:2" ht="42.75" x14ac:dyDescent="0.25">
      <c r="A8" s="140" t="s">
        <v>11</v>
      </c>
      <c r="B8" s="142" t="s">
        <v>12</v>
      </c>
    </row>
    <row r="9" spans="1:2" ht="28.5" x14ac:dyDescent="0.25">
      <c r="A9" s="140" t="s">
        <v>13</v>
      </c>
      <c r="B9" s="142" t="s">
        <v>14</v>
      </c>
    </row>
    <row r="10" spans="1:2" ht="42.75" x14ac:dyDescent="0.25">
      <c r="A10" s="140" t="s">
        <v>15</v>
      </c>
      <c r="B10" s="142" t="s">
        <v>16</v>
      </c>
    </row>
    <row r="11" spans="1:2" ht="40.5" customHeight="1" x14ac:dyDescent="0.25">
      <c r="A11" s="140" t="s">
        <v>17</v>
      </c>
      <c r="B11" s="141" t="s">
        <v>18</v>
      </c>
    </row>
    <row r="12" spans="1:2" ht="38.25" customHeight="1" x14ac:dyDescent="0.25">
      <c r="A12" s="140" t="s">
        <v>19</v>
      </c>
      <c r="B12" s="141" t="s">
        <v>20</v>
      </c>
    </row>
    <row r="13" spans="1:2" ht="42.75" x14ac:dyDescent="0.25">
      <c r="A13" s="140" t="s">
        <v>21</v>
      </c>
      <c r="B13" s="143" t="s">
        <v>22</v>
      </c>
    </row>
    <row r="14" spans="1:2" ht="23.45" customHeight="1" x14ac:dyDescent="0.25">
      <c r="A14" s="144" t="s">
        <v>23</v>
      </c>
      <c r="B14" s="145"/>
    </row>
    <row r="15" spans="1:2" ht="42.75" x14ac:dyDescent="0.25">
      <c r="A15" s="140" t="s">
        <v>24</v>
      </c>
      <c r="B15" s="146" t="s">
        <v>25</v>
      </c>
    </row>
    <row r="16" spans="1:2" ht="42.75" x14ac:dyDescent="0.25">
      <c r="A16" s="140" t="s">
        <v>26</v>
      </c>
      <c r="B16" s="146" t="s">
        <v>27</v>
      </c>
    </row>
    <row r="17" spans="1:3" ht="42.75" x14ac:dyDescent="0.25">
      <c r="A17" s="140" t="s">
        <v>28</v>
      </c>
      <c r="B17" s="146" t="s">
        <v>29</v>
      </c>
    </row>
    <row r="18" spans="1:3" ht="8.25" customHeight="1" x14ac:dyDescent="0.25">
      <c r="A18" s="144"/>
      <c r="B18" s="147"/>
    </row>
    <row r="19" spans="1:3" ht="28.5" x14ac:dyDescent="0.25">
      <c r="A19" s="140" t="s">
        <v>30</v>
      </c>
      <c r="B19" s="146" t="s">
        <v>31</v>
      </c>
    </row>
    <row r="20" spans="1:3" ht="28.5" x14ac:dyDescent="0.25">
      <c r="A20" s="140" t="s">
        <v>32</v>
      </c>
      <c r="B20" s="146" t="s">
        <v>33</v>
      </c>
    </row>
    <row r="21" spans="1:3" ht="42.75" x14ac:dyDescent="0.25">
      <c r="A21" s="140" t="s">
        <v>34</v>
      </c>
      <c r="B21" s="146" t="s">
        <v>35</v>
      </c>
    </row>
    <row r="22" spans="1:3" ht="20.25" customHeight="1" x14ac:dyDescent="0.25">
      <c r="A22" s="322" t="s">
        <v>233</v>
      </c>
      <c r="B22" s="323"/>
    </row>
    <row r="23" spans="1:3" ht="42.75" x14ac:dyDescent="0.25">
      <c r="A23" s="140" t="s">
        <v>36</v>
      </c>
      <c r="B23" s="146" t="s">
        <v>37</v>
      </c>
    </row>
    <row r="24" spans="1:3" ht="54" customHeight="1" x14ac:dyDescent="0.25">
      <c r="A24" s="140" t="s">
        <v>38</v>
      </c>
      <c r="B24" s="146" t="s">
        <v>39</v>
      </c>
    </row>
    <row r="25" spans="1:3" ht="144" customHeight="1" x14ac:dyDescent="0.25">
      <c r="A25" s="140" t="s">
        <v>40</v>
      </c>
      <c r="B25" s="148" t="s">
        <v>41</v>
      </c>
    </row>
    <row r="26" spans="1:3" ht="57" x14ac:dyDescent="0.25">
      <c r="A26" s="140" t="s">
        <v>42</v>
      </c>
      <c r="B26" s="146" t="s">
        <v>43</v>
      </c>
    </row>
    <row r="27" spans="1:3" ht="57" x14ac:dyDescent="0.25">
      <c r="A27" s="140" t="s">
        <v>44</v>
      </c>
      <c r="B27" s="146" t="s">
        <v>45</v>
      </c>
    </row>
    <row r="28" spans="1:3" ht="28.5" x14ac:dyDescent="0.25">
      <c r="A28" s="140" t="s">
        <v>46</v>
      </c>
      <c r="B28" s="146" t="s">
        <v>47</v>
      </c>
    </row>
    <row r="29" spans="1:3" ht="57" x14ac:dyDescent="0.25">
      <c r="A29" s="140" t="s">
        <v>48</v>
      </c>
      <c r="B29" s="146" t="s">
        <v>49</v>
      </c>
      <c r="C29" s="138"/>
    </row>
    <row r="30" spans="1:3" ht="90" customHeight="1" x14ac:dyDescent="0.25">
      <c r="A30" s="149" t="s">
        <v>50</v>
      </c>
      <c r="B30" s="146" t="s">
        <v>51</v>
      </c>
    </row>
    <row r="31" spans="1:3" ht="81.599999999999994" customHeight="1" x14ac:dyDescent="0.25">
      <c r="A31" s="149" t="s">
        <v>52</v>
      </c>
      <c r="B31" s="146" t="s">
        <v>53</v>
      </c>
    </row>
    <row r="32" spans="1:3" ht="54" customHeight="1" x14ac:dyDescent="0.25">
      <c r="A32" s="149" t="s">
        <v>54</v>
      </c>
      <c r="B32" s="146" t="s">
        <v>55</v>
      </c>
    </row>
    <row r="33" spans="1:3" ht="28.5" customHeight="1" x14ac:dyDescent="0.25">
      <c r="A33" s="334" t="s">
        <v>56</v>
      </c>
      <c r="B33" s="335"/>
    </row>
    <row r="34" spans="1:3" ht="71.25" x14ac:dyDescent="0.25">
      <c r="A34" s="149" t="s">
        <v>57</v>
      </c>
      <c r="B34" s="146" t="s">
        <v>58</v>
      </c>
    </row>
    <row r="35" spans="1:3" ht="57" x14ac:dyDescent="0.25">
      <c r="A35" s="149" t="s">
        <v>59</v>
      </c>
      <c r="B35" s="146" t="s">
        <v>60</v>
      </c>
    </row>
    <row r="36" spans="1:3" ht="36" customHeight="1" x14ac:dyDescent="0.25">
      <c r="A36" s="149" t="s">
        <v>61</v>
      </c>
      <c r="B36" s="146" t="s">
        <v>62</v>
      </c>
      <c r="C36" s="139"/>
    </row>
    <row r="37" spans="1:3" ht="28.5" x14ac:dyDescent="0.25">
      <c r="A37" s="149" t="s">
        <v>63</v>
      </c>
      <c r="B37" s="146" t="s">
        <v>64</v>
      </c>
    </row>
    <row r="38" spans="1:3" ht="71.25" x14ac:dyDescent="0.25">
      <c r="A38" s="149" t="s">
        <v>65</v>
      </c>
      <c r="B38" s="146" t="s">
        <v>66</v>
      </c>
    </row>
    <row r="39" spans="1:3" ht="28.5" x14ac:dyDescent="0.25">
      <c r="A39" s="140" t="s">
        <v>67</v>
      </c>
      <c r="B39" s="146" t="s">
        <v>68</v>
      </c>
    </row>
    <row r="40" spans="1:3" ht="25.5" customHeight="1" x14ac:dyDescent="0.25">
      <c r="A40" s="324" t="s">
        <v>69</v>
      </c>
      <c r="B40" s="325"/>
    </row>
    <row r="41" spans="1:3" ht="24" customHeight="1" x14ac:dyDescent="0.25">
      <c r="A41" s="144" t="s">
        <v>2</v>
      </c>
      <c r="B41" s="161" t="s">
        <v>3</v>
      </c>
    </row>
    <row r="42" spans="1:3" ht="28.5" x14ac:dyDescent="0.25">
      <c r="A42" s="140" t="s">
        <v>21</v>
      </c>
      <c r="B42" s="150" t="s">
        <v>70</v>
      </c>
    </row>
    <row r="43" spans="1:3" ht="42.75" x14ac:dyDescent="0.25">
      <c r="A43" s="140" t="s">
        <v>71</v>
      </c>
      <c r="B43" s="150" t="s">
        <v>72</v>
      </c>
    </row>
    <row r="44" spans="1:3" ht="42.75" x14ac:dyDescent="0.25">
      <c r="A44" s="140" t="s">
        <v>73</v>
      </c>
      <c r="B44" s="150" t="s">
        <v>74</v>
      </c>
    </row>
    <row r="45" spans="1:3" ht="42.75" x14ac:dyDescent="0.25">
      <c r="A45" s="140" t="s">
        <v>75</v>
      </c>
      <c r="B45" s="150" t="s">
        <v>76</v>
      </c>
    </row>
    <row r="46" spans="1:3" ht="42.75" x14ac:dyDescent="0.25">
      <c r="A46" s="140" t="s">
        <v>77</v>
      </c>
      <c r="B46" s="150" t="s">
        <v>78</v>
      </c>
    </row>
    <row r="47" spans="1:3" ht="28.5" x14ac:dyDescent="0.25">
      <c r="A47" s="140" t="s">
        <v>79</v>
      </c>
      <c r="B47" s="150" t="s">
        <v>80</v>
      </c>
    </row>
    <row r="48" spans="1:3" ht="152.25" customHeight="1" x14ac:dyDescent="0.25">
      <c r="A48" s="140" t="s">
        <v>81</v>
      </c>
      <c r="B48" s="151" t="s">
        <v>82</v>
      </c>
    </row>
    <row r="49" spans="1:2" ht="23.1" customHeight="1" x14ac:dyDescent="0.25">
      <c r="A49" s="322" t="s">
        <v>83</v>
      </c>
      <c r="B49" s="323"/>
    </row>
    <row r="50" spans="1:2" ht="71.25" x14ac:dyDescent="0.25">
      <c r="A50" s="140" t="s">
        <v>84</v>
      </c>
      <c r="B50" s="146" t="s">
        <v>85</v>
      </c>
    </row>
    <row r="51" spans="1:2" ht="28.5" x14ac:dyDescent="0.25">
      <c r="A51" s="140" t="s">
        <v>86</v>
      </c>
      <c r="B51" s="146" t="s">
        <v>87</v>
      </c>
    </row>
    <row r="52" spans="1:2" ht="57" x14ac:dyDescent="0.25">
      <c r="A52" s="140" t="s">
        <v>88</v>
      </c>
      <c r="B52" s="146" t="s">
        <v>89</v>
      </c>
    </row>
    <row r="53" spans="1:2" ht="99.75" x14ac:dyDescent="0.25">
      <c r="A53" s="140" t="s">
        <v>90</v>
      </c>
      <c r="B53" s="146" t="s">
        <v>91</v>
      </c>
    </row>
    <row r="54" spans="1:2" ht="85.5" x14ac:dyDescent="0.25">
      <c r="A54" s="140" t="s">
        <v>92</v>
      </c>
      <c r="B54" s="146" t="s">
        <v>53</v>
      </c>
    </row>
    <row r="55" spans="1:2" ht="71.25" x14ac:dyDescent="0.25">
      <c r="A55" s="140" t="s">
        <v>93</v>
      </c>
      <c r="B55" s="146" t="s">
        <v>94</v>
      </c>
    </row>
    <row r="56" spans="1:2" ht="28.5" x14ac:dyDescent="0.25">
      <c r="A56" s="140" t="s">
        <v>95</v>
      </c>
      <c r="B56" s="146" t="s">
        <v>96</v>
      </c>
    </row>
    <row r="57" spans="1:2" ht="24" customHeight="1" x14ac:dyDescent="0.25">
      <c r="A57" s="336" t="s">
        <v>97</v>
      </c>
      <c r="B57" s="337"/>
    </row>
    <row r="58" spans="1:2" ht="23.45" customHeight="1" x14ac:dyDescent="0.25">
      <c r="A58" s="322" t="s">
        <v>98</v>
      </c>
      <c r="B58" s="323"/>
    </row>
    <row r="59" spans="1:2" ht="42.75" x14ac:dyDescent="0.25">
      <c r="A59" s="140" t="s">
        <v>99</v>
      </c>
      <c r="B59" s="150" t="s">
        <v>100</v>
      </c>
    </row>
    <row r="60" spans="1:2" ht="28.5" x14ac:dyDescent="0.25">
      <c r="A60" s="140" t="s">
        <v>101</v>
      </c>
      <c r="B60" s="150" t="s">
        <v>102</v>
      </c>
    </row>
    <row r="61" spans="1:2" ht="42.75" x14ac:dyDescent="0.25">
      <c r="A61" s="140" t="s">
        <v>13</v>
      </c>
      <c r="B61" s="150" t="s">
        <v>103</v>
      </c>
    </row>
    <row r="62" spans="1:2" ht="57" x14ac:dyDescent="0.25">
      <c r="A62" s="140" t="s">
        <v>26</v>
      </c>
      <c r="B62" s="146" t="s">
        <v>104</v>
      </c>
    </row>
    <row r="63" spans="1:2" ht="57" x14ac:dyDescent="0.25">
      <c r="A63" s="140" t="s">
        <v>28</v>
      </c>
      <c r="B63" s="146" t="s">
        <v>105</v>
      </c>
    </row>
    <row r="64" spans="1:2" ht="42.75" x14ac:dyDescent="0.25">
      <c r="A64" s="140" t="s">
        <v>106</v>
      </c>
      <c r="B64" s="150" t="s">
        <v>107</v>
      </c>
    </row>
    <row r="65" spans="1:2" ht="25.5" customHeight="1" x14ac:dyDescent="0.25">
      <c r="A65" s="324" t="s">
        <v>108</v>
      </c>
      <c r="B65" s="325"/>
    </row>
    <row r="66" spans="1:2" ht="23.1" customHeight="1" x14ac:dyDescent="0.25">
      <c r="A66" s="332" t="s">
        <v>109</v>
      </c>
      <c r="B66" s="333"/>
    </row>
    <row r="67" spans="1:2" ht="94.35" customHeight="1" x14ac:dyDescent="0.25">
      <c r="A67" s="326" t="s">
        <v>110</v>
      </c>
      <c r="B67" s="327"/>
    </row>
    <row r="68" spans="1:2" ht="39.75" customHeight="1" x14ac:dyDescent="0.25">
      <c r="A68" s="140" t="s">
        <v>111</v>
      </c>
      <c r="B68" s="152" t="s">
        <v>112</v>
      </c>
    </row>
    <row r="69" spans="1:2" ht="42.75" x14ac:dyDescent="0.25">
      <c r="A69" s="140" t="s">
        <v>113</v>
      </c>
      <c r="B69" s="153" t="s">
        <v>114</v>
      </c>
    </row>
    <row r="70" spans="1:2" ht="37.5" customHeight="1" x14ac:dyDescent="0.25">
      <c r="A70" s="149" t="s">
        <v>115</v>
      </c>
      <c r="B70" s="153" t="s">
        <v>116</v>
      </c>
    </row>
    <row r="71" spans="1:2" ht="37.5" customHeight="1" x14ac:dyDescent="0.25">
      <c r="A71" s="140" t="s">
        <v>117</v>
      </c>
      <c r="B71" s="153" t="s">
        <v>118</v>
      </c>
    </row>
    <row r="72" spans="1:2" ht="37.5" customHeight="1" x14ac:dyDescent="0.25">
      <c r="A72" s="149" t="s">
        <v>119</v>
      </c>
      <c r="B72" s="153" t="s">
        <v>120</v>
      </c>
    </row>
    <row r="73" spans="1:2" ht="25.5" customHeight="1" x14ac:dyDescent="0.25">
      <c r="A73" s="324" t="s">
        <v>121</v>
      </c>
      <c r="B73" s="325"/>
    </row>
    <row r="74" spans="1:2" ht="28.5" x14ac:dyDescent="0.25">
      <c r="A74" s="140" t="s">
        <v>122</v>
      </c>
      <c r="B74" s="150" t="s">
        <v>123</v>
      </c>
    </row>
    <row r="75" spans="1:2" ht="28.5" x14ac:dyDescent="0.25">
      <c r="A75" s="140" t="s">
        <v>124</v>
      </c>
      <c r="B75" s="150" t="s">
        <v>125</v>
      </c>
    </row>
    <row r="76" spans="1:2" ht="28.5" x14ac:dyDescent="0.25">
      <c r="A76" s="140" t="s">
        <v>126</v>
      </c>
      <c r="B76" s="150" t="s">
        <v>127</v>
      </c>
    </row>
    <row r="77" spans="1:2" ht="28.5" x14ac:dyDescent="0.25">
      <c r="A77" s="140" t="s">
        <v>128</v>
      </c>
      <c r="B77" s="150" t="s">
        <v>129</v>
      </c>
    </row>
    <row r="78" spans="1:2" ht="28.5" x14ac:dyDescent="0.25">
      <c r="A78" s="140" t="s">
        <v>130</v>
      </c>
      <c r="B78" s="150" t="s">
        <v>131</v>
      </c>
    </row>
    <row r="79" spans="1:2" ht="42.75" x14ac:dyDescent="0.25">
      <c r="A79" s="140" t="s">
        <v>132</v>
      </c>
      <c r="B79" s="150" t="s">
        <v>133</v>
      </c>
    </row>
    <row r="80" spans="1:2" ht="28.5" x14ac:dyDescent="0.25">
      <c r="A80" s="140" t="s">
        <v>134</v>
      </c>
      <c r="B80" s="150" t="s">
        <v>135</v>
      </c>
    </row>
    <row r="81" spans="1:2" ht="15" x14ac:dyDescent="0.25">
      <c r="A81" s="140" t="s">
        <v>136</v>
      </c>
      <c r="B81" s="150" t="s">
        <v>137</v>
      </c>
    </row>
    <row r="82" spans="1:2" ht="42.75" x14ac:dyDescent="0.25">
      <c r="A82" s="157" t="s">
        <v>138</v>
      </c>
      <c r="B82" s="150" t="s">
        <v>139</v>
      </c>
    </row>
    <row r="83" spans="1:2" ht="42.75" x14ac:dyDescent="0.25">
      <c r="A83" s="149" t="s">
        <v>140</v>
      </c>
      <c r="B83" s="150" t="s">
        <v>141</v>
      </c>
    </row>
    <row r="84" spans="1:2" ht="42.75" x14ac:dyDescent="0.25">
      <c r="A84" s="140" t="s">
        <v>142</v>
      </c>
      <c r="B84" s="150" t="s">
        <v>143</v>
      </c>
    </row>
    <row r="85" spans="1:2" ht="28.5" x14ac:dyDescent="0.25">
      <c r="A85" s="140" t="s">
        <v>44</v>
      </c>
      <c r="B85" s="150" t="s">
        <v>144</v>
      </c>
    </row>
    <row r="86" spans="1:2" ht="28.5" x14ac:dyDescent="0.25">
      <c r="A86" s="140" t="s">
        <v>145</v>
      </c>
      <c r="B86" s="150" t="s">
        <v>146</v>
      </c>
    </row>
    <row r="87" spans="1:2" ht="42.75" x14ac:dyDescent="0.25">
      <c r="A87" s="140" t="s">
        <v>147</v>
      </c>
      <c r="B87" s="150" t="s">
        <v>148</v>
      </c>
    </row>
    <row r="88" spans="1:2" ht="18.600000000000001" customHeight="1" x14ac:dyDescent="0.25">
      <c r="A88" s="324" t="s">
        <v>228</v>
      </c>
      <c r="B88" s="325"/>
    </row>
    <row r="89" spans="1:2" ht="28.5" x14ac:dyDescent="0.25">
      <c r="A89" s="158" t="s">
        <v>224</v>
      </c>
      <c r="B89" s="156" t="s">
        <v>229</v>
      </c>
    </row>
    <row r="90" spans="1:2" ht="15" x14ac:dyDescent="0.25">
      <c r="A90" s="158" t="s">
        <v>225</v>
      </c>
      <c r="B90" s="156" t="s">
        <v>230</v>
      </c>
    </row>
    <row r="91" spans="1:2" ht="15" x14ac:dyDescent="0.25">
      <c r="A91" s="158" t="s">
        <v>226</v>
      </c>
      <c r="B91" s="156" t="s">
        <v>231</v>
      </c>
    </row>
    <row r="92" spans="1:2" ht="15" x14ac:dyDescent="0.25">
      <c r="A92" s="158" t="s">
        <v>227</v>
      </c>
      <c r="B92" s="156" t="s">
        <v>232</v>
      </c>
    </row>
    <row r="93" spans="1:2" ht="15" x14ac:dyDescent="0.25">
      <c r="A93" s="320" t="s">
        <v>149</v>
      </c>
      <c r="B93" s="321"/>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I5" zoomScale="85" zoomScaleNormal="85" workbookViewId="0">
      <selection activeCell="N24" sqref="N24:N29"/>
    </sheetView>
  </sheetViews>
  <sheetFormatPr baseColWidth="10" defaultColWidth="10.85546875" defaultRowHeight="14.25" x14ac:dyDescent="0.25"/>
  <cols>
    <col min="1" max="1" width="49.7109375" style="1" customWidth="1"/>
    <col min="2" max="2" width="43.28515625" style="1" customWidth="1"/>
    <col min="3" max="3" width="46.42578125" style="1" customWidth="1"/>
    <col min="4" max="4" width="88.140625" style="1" customWidth="1"/>
    <col min="5" max="5" width="82.85546875" style="1" customWidth="1"/>
    <col min="6" max="6" width="89.28515625" style="1" customWidth="1"/>
    <col min="7" max="7" width="87.28515625" style="1" customWidth="1"/>
    <col min="8" max="8" width="35.7109375" style="1" customWidth="1"/>
    <col min="9" max="9" width="91.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22.35" customHeight="1" thickBot="1" x14ac:dyDescent="0.3">
      <c r="A1" s="392"/>
      <c r="B1" s="281" t="s">
        <v>150</v>
      </c>
      <c r="C1" s="282"/>
      <c r="D1" s="282"/>
      <c r="E1" s="282"/>
      <c r="F1" s="282"/>
      <c r="G1" s="282"/>
      <c r="H1" s="282"/>
      <c r="I1" s="282"/>
      <c r="J1" s="282"/>
      <c r="K1" s="282"/>
      <c r="L1" s="283"/>
      <c r="M1" s="317" t="s">
        <v>234</v>
      </c>
      <c r="N1" s="318"/>
      <c r="O1" s="319"/>
    </row>
    <row r="2" spans="1:15" s="66" customFormat="1" ht="18" customHeight="1" thickBot="1" x14ac:dyDescent="0.3">
      <c r="A2" s="393"/>
      <c r="B2" s="284" t="s">
        <v>151</v>
      </c>
      <c r="C2" s="285"/>
      <c r="D2" s="285"/>
      <c r="E2" s="285"/>
      <c r="F2" s="285"/>
      <c r="G2" s="285"/>
      <c r="H2" s="285"/>
      <c r="I2" s="285"/>
      <c r="J2" s="285"/>
      <c r="K2" s="285"/>
      <c r="L2" s="286"/>
      <c r="M2" s="317" t="s">
        <v>235</v>
      </c>
      <c r="N2" s="318"/>
      <c r="O2" s="319"/>
    </row>
    <row r="3" spans="1:15" s="66" customFormat="1" ht="20.100000000000001" customHeight="1" thickBot="1" x14ac:dyDescent="0.3">
      <c r="A3" s="393"/>
      <c r="B3" s="284" t="s">
        <v>0</v>
      </c>
      <c r="C3" s="285"/>
      <c r="D3" s="285"/>
      <c r="E3" s="285"/>
      <c r="F3" s="285"/>
      <c r="G3" s="285"/>
      <c r="H3" s="285"/>
      <c r="I3" s="285"/>
      <c r="J3" s="285"/>
      <c r="K3" s="285"/>
      <c r="L3" s="286"/>
      <c r="M3" s="317" t="s">
        <v>236</v>
      </c>
      <c r="N3" s="318"/>
      <c r="O3" s="319"/>
    </row>
    <row r="4" spans="1:15" s="66" customFormat="1" ht="21.75" customHeight="1" thickBot="1" x14ac:dyDescent="0.3">
      <c r="A4" s="394"/>
      <c r="B4" s="292" t="s">
        <v>152</v>
      </c>
      <c r="C4" s="293"/>
      <c r="D4" s="293"/>
      <c r="E4" s="293"/>
      <c r="F4" s="293"/>
      <c r="G4" s="293"/>
      <c r="H4" s="293"/>
      <c r="I4" s="293"/>
      <c r="J4" s="293"/>
      <c r="K4" s="293"/>
      <c r="L4" s="294"/>
      <c r="M4" s="317" t="s">
        <v>237</v>
      </c>
      <c r="N4" s="318"/>
      <c r="O4" s="319"/>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0" t="s">
        <v>154</v>
      </c>
      <c r="B6" s="402" t="s">
        <v>241</v>
      </c>
      <c r="C6" s="403"/>
      <c r="D6" s="403"/>
      <c r="E6" s="403"/>
      <c r="F6" s="403"/>
      <c r="G6" s="403"/>
      <c r="H6" s="403"/>
      <c r="I6" s="403"/>
      <c r="J6" s="403"/>
      <c r="K6" s="404"/>
      <c r="L6" s="103" t="s">
        <v>155</v>
      </c>
      <c r="M6" s="405">
        <v>2024110010311</v>
      </c>
      <c r="N6" s="406"/>
      <c r="O6" s="407"/>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279" t="s">
        <v>6</v>
      </c>
      <c r="B8" s="103" t="s">
        <v>156</v>
      </c>
      <c r="C8" s="228"/>
      <c r="D8" s="103" t="s">
        <v>157</v>
      </c>
      <c r="E8" s="228"/>
      <c r="F8" s="103" t="s">
        <v>158</v>
      </c>
      <c r="G8" s="86" t="s">
        <v>261</v>
      </c>
      <c r="H8" s="103" t="s">
        <v>159</v>
      </c>
      <c r="I8" s="88"/>
      <c r="J8" s="381" t="s">
        <v>8</v>
      </c>
      <c r="K8" s="280"/>
      <c r="L8" s="102" t="s">
        <v>160</v>
      </c>
      <c r="M8" s="287"/>
      <c r="N8" s="287"/>
      <c r="O8" s="287"/>
    </row>
    <row r="9" spans="1:15" s="66" customFormat="1" ht="21.75" customHeight="1" thickBot="1" x14ac:dyDescent="0.3">
      <c r="A9" s="279"/>
      <c r="B9" s="104" t="s">
        <v>161</v>
      </c>
      <c r="C9" s="89"/>
      <c r="D9" s="103" t="s">
        <v>162</v>
      </c>
      <c r="E9" s="90"/>
      <c r="F9" s="103" t="s">
        <v>163</v>
      </c>
      <c r="G9" s="90"/>
      <c r="H9" s="103" t="s">
        <v>164</v>
      </c>
      <c r="I9" s="88"/>
      <c r="J9" s="381"/>
      <c r="K9" s="280"/>
      <c r="L9" s="102" t="s">
        <v>165</v>
      </c>
      <c r="M9" s="287"/>
      <c r="N9" s="287"/>
      <c r="O9" s="287"/>
    </row>
    <row r="10" spans="1:15" s="66" customFormat="1" ht="21.75" customHeight="1" thickBot="1" x14ac:dyDescent="0.3">
      <c r="A10" s="279"/>
      <c r="B10" s="103" t="s">
        <v>166</v>
      </c>
      <c r="C10" s="86"/>
      <c r="D10" s="103" t="s">
        <v>167</v>
      </c>
      <c r="E10" s="90"/>
      <c r="F10" s="103" t="s">
        <v>168</v>
      </c>
      <c r="G10" s="90"/>
      <c r="H10" s="103" t="s">
        <v>169</v>
      </c>
      <c r="I10" s="88"/>
      <c r="J10" s="381"/>
      <c r="K10" s="280"/>
      <c r="L10" s="102" t="s">
        <v>170</v>
      </c>
      <c r="M10" s="287" t="s">
        <v>262</v>
      </c>
      <c r="N10" s="287"/>
      <c r="O10" s="287"/>
    </row>
    <row r="11" spans="1:15" ht="15" customHeight="1" thickBot="1" x14ac:dyDescent="0.3">
      <c r="A11" s="4"/>
      <c r="B11" s="5"/>
      <c r="C11" s="5"/>
      <c r="D11" s="7"/>
      <c r="E11" s="6"/>
      <c r="F11" s="6"/>
      <c r="G11" s="130"/>
      <c r="H11" s="130"/>
      <c r="I11" s="8"/>
      <c r="J11" s="8"/>
      <c r="K11" s="5"/>
      <c r="L11" s="5"/>
      <c r="M11" s="5"/>
      <c r="N11" s="5"/>
      <c r="O11" s="5"/>
    </row>
    <row r="12" spans="1:15" ht="15" customHeight="1" x14ac:dyDescent="0.25">
      <c r="A12" s="399" t="s">
        <v>171</v>
      </c>
      <c r="B12" s="382" t="s">
        <v>242</v>
      </c>
      <c r="C12" s="383"/>
      <c r="D12" s="383"/>
      <c r="E12" s="383"/>
      <c r="F12" s="383"/>
      <c r="G12" s="383"/>
      <c r="H12" s="383"/>
      <c r="I12" s="383"/>
      <c r="J12" s="383"/>
      <c r="K12" s="383"/>
      <c r="L12" s="383"/>
      <c r="M12" s="383"/>
      <c r="N12" s="383"/>
      <c r="O12" s="384"/>
    </row>
    <row r="13" spans="1:15" ht="15" customHeight="1" x14ac:dyDescent="0.25">
      <c r="A13" s="400"/>
      <c r="B13" s="385"/>
      <c r="C13" s="386"/>
      <c r="D13" s="386"/>
      <c r="E13" s="386"/>
      <c r="F13" s="386"/>
      <c r="G13" s="386"/>
      <c r="H13" s="386"/>
      <c r="I13" s="386"/>
      <c r="J13" s="386"/>
      <c r="K13" s="386"/>
      <c r="L13" s="386"/>
      <c r="M13" s="386"/>
      <c r="N13" s="386"/>
      <c r="O13" s="387"/>
    </row>
    <row r="14" spans="1:15" ht="15" customHeight="1" thickBot="1" x14ac:dyDescent="0.3">
      <c r="A14" s="401"/>
      <c r="B14" s="388"/>
      <c r="C14" s="389"/>
      <c r="D14" s="389"/>
      <c r="E14" s="389"/>
      <c r="F14" s="389"/>
      <c r="G14" s="389"/>
      <c r="H14" s="389"/>
      <c r="I14" s="389"/>
      <c r="J14" s="389"/>
      <c r="K14" s="389"/>
      <c r="L14" s="389"/>
      <c r="M14" s="389"/>
      <c r="N14" s="389"/>
      <c r="O14" s="390"/>
    </row>
    <row r="15" spans="1:15" ht="9" customHeight="1" thickBot="1" x14ac:dyDescent="0.3">
      <c r="A15" s="12"/>
      <c r="B15" s="170"/>
      <c r="C15" s="171"/>
      <c r="D15" s="171"/>
      <c r="E15" s="171"/>
      <c r="F15" s="171"/>
      <c r="G15" s="172"/>
      <c r="H15" s="172"/>
      <c r="I15" s="172"/>
      <c r="J15" s="172"/>
      <c r="K15" s="172"/>
      <c r="L15" s="173"/>
      <c r="M15" s="173"/>
      <c r="N15" s="173"/>
      <c r="O15" s="173"/>
    </row>
    <row r="16" spans="1:15" s="13" customFormat="1" ht="37.5" customHeight="1" thickBot="1" x14ac:dyDescent="0.3">
      <c r="A16" s="40" t="s">
        <v>13</v>
      </c>
      <c r="B16" s="391" t="s">
        <v>243</v>
      </c>
      <c r="C16" s="391"/>
      <c r="D16" s="391"/>
      <c r="E16" s="391"/>
      <c r="F16" s="391"/>
      <c r="G16" s="395" t="s">
        <v>15</v>
      </c>
      <c r="H16" s="395"/>
      <c r="I16" s="391" t="s">
        <v>245</v>
      </c>
      <c r="J16" s="391"/>
      <c r="K16" s="391"/>
      <c r="L16" s="391"/>
      <c r="M16" s="391"/>
      <c r="N16" s="391"/>
      <c r="O16" s="391"/>
    </row>
    <row r="17" spans="1:15" ht="9" customHeight="1" x14ac:dyDescent="0.25">
      <c r="A17" s="12"/>
      <c r="B17" s="172"/>
      <c r="C17" s="171"/>
      <c r="D17" s="171"/>
      <c r="E17" s="171"/>
      <c r="F17" s="171"/>
      <c r="G17" s="172"/>
      <c r="H17" s="172"/>
      <c r="I17" s="172"/>
      <c r="J17" s="172"/>
      <c r="K17" s="172"/>
      <c r="L17" s="173"/>
      <c r="M17" s="173"/>
      <c r="N17" s="173"/>
      <c r="O17" s="173"/>
    </row>
    <row r="18" spans="1:15" ht="56.25" customHeight="1" x14ac:dyDescent="0.25">
      <c r="A18" s="40" t="s">
        <v>17</v>
      </c>
      <c r="B18" s="397" t="s">
        <v>244</v>
      </c>
      <c r="C18" s="397"/>
      <c r="D18" s="397"/>
      <c r="E18" s="397"/>
      <c r="F18" s="174" t="s">
        <v>19</v>
      </c>
      <c r="G18" s="396" t="s">
        <v>246</v>
      </c>
      <c r="H18" s="396"/>
      <c r="I18" s="396"/>
      <c r="J18" s="174" t="s">
        <v>21</v>
      </c>
      <c r="K18" s="391" t="s">
        <v>272</v>
      </c>
      <c r="L18" s="391"/>
      <c r="M18" s="391"/>
      <c r="N18" s="391"/>
      <c r="O18" s="391"/>
    </row>
    <row r="19" spans="1:15" ht="9" customHeight="1" x14ac:dyDescent="0.25">
      <c r="A19" s="3"/>
      <c r="B19" s="2"/>
      <c r="C19" s="398"/>
      <c r="D19" s="398"/>
      <c r="E19" s="398"/>
      <c r="F19" s="398"/>
      <c r="G19" s="398"/>
      <c r="H19" s="398"/>
      <c r="I19" s="398"/>
      <c r="J19" s="398"/>
      <c r="K19" s="398"/>
      <c r="L19" s="398"/>
      <c r="M19" s="398"/>
      <c r="N19" s="398"/>
      <c r="O19" s="398"/>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379" t="s">
        <v>23</v>
      </c>
      <c r="B21" s="380"/>
      <c r="C21" s="380"/>
      <c r="D21" s="380"/>
      <c r="E21" s="380"/>
      <c r="F21" s="380"/>
      <c r="G21" s="380"/>
      <c r="H21" s="380"/>
      <c r="I21" s="380"/>
      <c r="J21" s="380"/>
      <c r="K21" s="380"/>
      <c r="L21" s="380"/>
      <c r="M21" s="380"/>
      <c r="N21" s="380"/>
      <c r="O21" s="381"/>
    </row>
    <row r="22" spans="1:15" ht="32.1" customHeight="1" thickBot="1" x14ac:dyDescent="0.3">
      <c r="A22" s="379" t="s">
        <v>172</v>
      </c>
      <c r="B22" s="380"/>
      <c r="C22" s="380"/>
      <c r="D22" s="380"/>
      <c r="E22" s="380"/>
      <c r="F22" s="380"/>
      <c r="G22" s="380"/>
      <c r="H22" s="380"/>
      <c r="I22" s="380"/>
      <c r="J22" s="380"/>
      <c r="K22" s="380"/>
      <c r="L22" s="380"/>
      <c r="M22" s="380"/>
      <c r="N22" s="380"/>
      <c r="O22" s="381"/>
    </row>
    <row r="23" spans="1:15" ht="32.1" customHeight="1"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row>
    <row r="24" spans="1:15" ht="32.1" customHeight="1" x14ac:dyDescent="0.25">
      <c r="A24" s="16" t="s">
        <v>24</v>
      </c>
      <c r="B24" s="133">
        <v>499899000</v>
      </c>
      <c r="C24" s="133"/>
      <c r="D24" s="133"/>
      <c r="E24" s="133"/>
      <c r="F24" s="133"/>
      <c r="G24" s="133">
        <v>145679000</v>
      </c>
      <c r="H24" s="133">
        <v>101192000</v>
      </c>
      <c r="I24" s="133"/>
      <c r="J24" s="133"/>
      <c r="K24" s="133"/>
      <c r="L24" s="133"/>
      <c r="M24" s="133"/>
      <c r="N24" s="242">
        <f>SUM(B24:M24)</f>
        <v>746770000</v>
      </c>
      <c r="O24" s="219">
        <v>1</v>
      </c>
    </row>
    <row r="25" spans="1:15" ht="32.1" customHeight="1" x14ac:dyDescent="0.25">
      <c r="A25" s="16" t="s">
        <v>26</v>
      </c>
      <c r="B25" s="131">
        <v>471227931</v>
      </c>
      <c r="C25" s="131">
        <f>471227931-B25</f>
        <v>0</v>
      </c>
      <c r="D25" s="133">
        <f>471058873-B25-C25</f>
        <v>-169058</v>
      </c>
      <c r="E25" s="133"/>
      <c r="F25" s="133"/>
      <c r="G25" s="133"/>
      <c r="H25" s="133"/>
      <c r="I25" s="133"/>
      <c r="J25" s="133"/>
      <c r="K25" s="133"/>
      <c r="L25" s="133"/>
      <c r="M25" s="133"/>
      <c r="N25" s="242">
        <f t="shared" ref="N25:N29" si="0">SUM(B25:M25)</f>
        <v>471058873</v>
      </c>
      <c r="O25" s="220">
        <f>N25/N24</f>
        <v>0.6307951216572707</v>
      </c>
    </row>
    <row r="26" spans="1:15" ht="32.1" customHeight="1" x14ac:dyDescent="0.25">
      <c r="A26" s="16" t="s">
        <v>28</v>
      </c>
      <c r="B26" s="132">
        <v>0</v>
      </c>
      <c r="C26" s="131">
        <f>7185181-B26</f>
        <v>7185181</v>
      </c>
      <c r="D26" s="131">
        <f>33234058-B26-C26</f>
        <v>26048877</v>
      </c>
      <c r="E26" s="134"/>
      <c r="F26" s="134"/>
      <c r="G26" s="134"/>
      <c r="H26" s="134"/>
      <c r="I26" s="134"/>
      <c r="J26" s="134"/>
      <c r="K26" s="134"/>
      <c r="L26" s="134"/>
      <c r="M26" s="134"/>
      <c r="N26" s="242">
        <f t="shared" si="0"/>
        <v>33234058</v>
      </c>
      <c r="O26" s="220">
        <f>N26/N24</f>
        <v>4.4503740107395849E-2</v>
      </c>
    </row>
    <row r="27" spans="1:15" ht="32.1" customHeight="1" x14ac:dyDescent="0.25">
      <c r="A27" s="16" t="s">
        <v>175</v>
      </c>
      <c r="B27" s="133">
        <v>19008876</v>
      </c>
      <c r="C27" s="133">
        <v>19923918</v>
      </c>
      <c r="D27" s="133">
        <v>13630000</v>
      </c>
      <c r="E27" s="133">
        <v>21880000</v>
      </c>
      <c r="F27" s="133">
        <v>6630000</v>
      </c>
      <c r="G27" s="133">
        <v>2652000</v>
      </c>
      <c r="H27" s="133"/>
      <c r="I27" s="133"/>
      <c r="J27" s="133"/>
      <c r="K27" s="133"/>
      <c r="L27" s="133"/>
      <c r="M27" s="133"/>
      <c r="N27" s="242">
        <f t="shared" si="0"/>
        <v>83724794</v>
      </c>
      <c r="O27" s="220">
        <v>1</v>
      </c>
    </row>
    <row r="28" spans="1:15" ht="32.1" customHeight="1" x14ac:dyDescent="0.25">
      <c r="A28" s="16" t="s">
        <v>176</v>
      </c>
      <c r="B28" s="134">
        <v>0</v>
      </c>
      <c r="C28" s="134">
        <v>0</v>
      </c>
      <c r="D28" s="134"/>
      <c r="E28" s="134"/>
      <c r="F28" s="134"/>
      <c r="G28" s="134"/>
      <c r="H28" s="134"/>
      <c r="I28" s="134"/>
      <c r="J28" s="134"/>
      <c r="K28" s="134"/>
      <c r="L28" s="134"/>
      <c r="M28" s="134"/>
      <c r="N28" s="242">
        <f t="shared" si="0"/>
        <v>0</v>
      </c>
      <c r="O28" s="220">
        <f>N28/N27</f>
        <v>0</v>
      </c>
    </row>
    <row r="29" spans="1:15" ht="32.1" customHeight="1" thickBot="1" x14ac:dyDescent="0.3">
      <c r="A29" s="19" t="s">
        <v>34</v>
      </c>
      <c r="B29" s="133">
        <v>29997962</v>
      </c>
      <c r="C29" s="133">
        <f>43753962-B29</f>
        <v>13756000</v>
      </c>
      <c r="D29" s="133">
        <f>59933805-B29-C29</f>
        <v>16179843</v>
      </c>
      <c r="E29" s="135"/>
      <c r="F29" s="135"/>
      <c r="G29" s="135"/>
      <c r="H29" s="135"/>
      <c r="I29" s="135"/>
      <c r="J29" s="135"/>
      <c r="K29" s="135"/>
      <c r="L29" s="135"/>
      <c r="M29" s="135"/>
      <c r="N29" s="579">
        <f t="shared" si="0"/>
        <v>59933805</v>
      </c>
      <c r="O29" s="221">
        <f>N29/N27</f>
        <v>0.71584296761602062</v>
      </c>
    </row>
    <row r="30" spans="1:15" s="21" customFormat="1" ht="16.5" customHeight="1" x14ac:dyDescent="0.2"/>
    <row r="31" spans="1:15" s="21" customFormat="1" ht="17.25" customHeight="1" x14ac:dyDescent="0.2"/>
    <row r="32" spans="1:15" ht="5.25" customHeight="1" thickBot="1" x14ac:dyDescent="0.3"/>
    <row r="33" spans="1:13" ht="48" customHeight="1" thickBot="1" x14ac:dyDescent="0.3">
      <c r="A33" s="355" t="s">
        <v>177</v>
      </c>
      <c r="B33" s="356"/>
      <c r="C33" s="356"/>
      <c r="D33" s="356"/>
      <c r="E33" s="356"/>
      <c r="F33" s="356"/>
      <c r="G33" s="356"/>
      <c r="H33" s="356"/>
      <c r="I33" s="357"/>
      <c r="J33" s="26"/>
    </row>
    <row r="34" spans="1:13" ht="50.25" customHeight="1" thickBot="1" x14ac:dyDescent="0.3">
      <c r="A34" s="30" t="s">
        <v>178</v>
      </c>
      <c r="B34" s="358" t="str">
        <f>+B12</f>
        <v>Implementar 3 estrategias que contribuyan al reconocimiento y garantía de los  derechos de las mujeres en sus diferencias y diversidad</v>
      </c>
      <c r="C34" s="359"/>
      <c r="D34" s="359"/>
      <c r="E34" s="359"/>
      <c r="F34" s="359"/>
      <c r="G34" s="359"/>
      <c r="H34" s="359"/>
      <c r="I34" s="360"/>
      <c r="J34" s="24"/>
      <c r="M34" s="116"/>
    </row>
    <row r="35" spans="1:13" ht="50.25" customHeight="1" thickBot="1" x14ac:dyDescent="0.3">
      <c r="A35" s="369" t="s">
        <v>38</v>
      </c>
      <c r="B35" s="72">
        <v>2024</v>
      </c>
      <c r="C35" s="72">
        <v>2025</v>
      </c>
      <c r="D35" s="72">
        <v>2026</v>
      </c>
      <c r="E35" s="72">
        <v>2027</v>
      </c>
      <c r="F35" s="72" t="s">
        <v>179</v>
      </c>
      <c r="G35" s="371" t="s">
        <v>40</v>
      </c>
      <c r="H35" s="372" t="s">
        <v>274</v>
      </c>
      <c r="I35" s="373"/>
      <c r="J35" s="24"/>
      <c r="M35" s="116"/>
    </row>
    <row r="36" spans="1:13" ht="50.25" customHeight="1" thickBot="1" x14ac:dyDescent="0.3">
      <c r="A36" s="370"/>
      <c r="B36" s="111">
        <v>3</v>
      </c>
      <c r="C36" s="111">
        <v>3</v>
      </c>
      <c r="D36" s="111">
        <v>3</v>
      </c>
      <c r="E36" s="111">
        <v>3</v>
      </c>
      <c r="F36" s="112">
        <v>3</v>
      </c>
      <c r="G36" s="371"/>
      <c r="H36" s="374"/>
      <c r="I36" s="375"/>
      <c r="J36" s="24"/>
      <c r="M36" s="116"/>
    </row>
    <row r="37" spans="1:13" ht="52.5" customHeight="1" thickBot="1" x14ac:dyDescent="0.3">
      <c r="A37" s="31" t="s">
        <v>42</v>
      </c>
      <c r="B37" s="361">
        <v>0.3</v>
      </c>
      <c r="C37" s="362"/>
      <c r="D37" s="366" t="s">
        <v>180</v>
      </c>
      <c r="E37" s="367"/>
      <c r="F37" s="367"/>
      <c r="G37" s="367"/>
      <c r="H37" s="367"/>
      <c r="I37" s="368"/>
    </row>
    <row r="38" spans="1:13" s="25" customFormat="1" ht="48" customHeight="1" x14ac:dyDescent="0.25">
      <c r="A38" s="376" t="s">
        <v>181</v>
      </c>
      <c r="B38" s="193" t="s">
        <v>182</v>
      </c>
      <c r="C38" s="193" t="s">
        <v>86</v>
      </c>
      <c r="D38" s="363" t="s">
        <v>88</v>
      </c>
      <c r="E38" s="363"/>
      <c r="F38" s="363" t="s">
        <v>90</v>
      </c>
      <c r="G38" s="363"/>
      <c r="H38" s="193" t="s">
        <v>92</v>
      </c>
      <c r="I38" s="194" t="s">
        <v>93</v>
      </c>
      <c r="M38" s="118"/>
    </row>
    <row r="39" spans="1:13" ht="287.10000000000002" customHeight="1" x14ac:dyDescent="0.25">
      <c r="A39" s="353"/>
      <c r="B39" s="195">
        <v>3</v>
      </c>
      <c r="C39" s="168">
        <v>3</v>
      </c>
      <c r="D39" s="275" t="s">
        <v>384</v>
      </c>
      <c r="E39" s="275"/>
      <c r="F39" s="275" t="s">
        <v>415</v>
      </c>
      <c r="G39" s="275"/>
      <c r="H39" s="114" t="s">
        <v>296</v>
      </c>
      <c r="I39" s="229" t="s">
        <v>295</v>
      </c>
      <c r="M39" s="116"/>
    </row>
    <row r="40" spans="1:13" s="25" customFormat="1" ht="54" customHeight="1" x14ac:dyDescent="0.25">
      <c r="A40" s="353" t="s">
        <v>183</v>
      </c>
      <c r="B40" s="197" t="s">
        <v>182</v>
      </c>
      <c r="C40" s="197" t="s">
        <v>86</v>
      </c>
      <c r="D40" s="344" t="s">
        <v>88</v>
      </c>
      <c r="E40" s="344"/>
      <c r="F40" s="344" t="s">
        <v>90</v>
      </c>
      <c r="G40" s="344"/>
      <c r="H40" s="197" t="s">
        <v>92</v>
      </c>
      <c r="I40" s="198" t="s">
        <v>93</v>
      </c>
    </row>
    <row r="41" spans="1:13" ht="291.95" customHeight="1" x14ac:dyDescent="0.25">
      <c r="A41" s="353"/>
      <c r="B41" s="195">
        <v>3</v>
      </c>
      <c r="C41" s="168">
        <v>3</v>
      </c>
      <c r="D41" s="364" t="s">
        <v>385</v>
      </c>
      <c r="E41" s="364"/>
      <c r="F41" s="275" t="s">
        <v>386</v>
      </c>
      <c r="G41" s="275"/>
      <c r="H41" s="114" t="s">
        <v>296</v>
      </c>
      <c r="I41" s="229" t="s">
        <v>295</v>
      </c>
    </row>
    <row r="42" spans="1:13" s="25" customFormat="1" ht="45" customHeight="1" x14ac:dyDescent="0.25">
      <c r="A42" s="353" t="s">
        <v>184</v>
      </c>
      <c r="B42" s="197" t="s">
        <v>182</v>
      </c>
      <c r="C42" s="197" t="s">
        <v>86</v>
      </c>
      <c r="D42" s="344" t="s">
        <v>88</v>
      </c>
      <c r="E42" s="344"/>
      <c r="F42" s="344" t="s">
        <v>90</v>
      </c>
      <c r="G42" s="344"/>
      <c r="H42" s="197" t="s">
        <v>92</v>
      </c>
      <c r="I42" s="198" t="s">
        <v>93</v>
      </c>
    </row>
    <row r="43" spans="1:13" ht="408.95" customHeight="1" x14ac:dyDescent="0.25">
      <c r="A43" s="353"/>
      <c r="B43" s="195">
        <v>3</v>
      </c>
      <c r="C43" s="244">
        <v>3</v>
      </c>
      <c r="D43" s="365" t="s">
        <v>414</v>
      </c>
      <c r="E43" s="365"/>
      <c r="F43" s="377" t="s">
        <v>427</v>
      </c>
      <c r="G43" s="378"/>
      <c r="H43" s="114" t="s">
        <v>296</v>
      </c>
      <c r="I43" s="229" t="s">
        <v>295</v>
      </c>
    </row>
    <row r="44" spans="1:13" s="25" customFormat="1" ht="44.25" customHeight="1" x14ac:dyDescent="0.25">
      <c r="A44" s="353" t="s">
        <v>185</v>
      </c>
      <c r="B44" s="197" t="s">
        <v>182</v>
      </c>
      <c r="C44" s="197" t="s">
        <v>86</v>
      </c>
      <c r="D44" s="344" t="s">
        <v>88</v>
      </c>
      <c r="E44" s="344"/>
      <c r="F44" s="344" t="s">
        <v>90</v>
      </c>
      <c r="G44" s="344"/>
      <c r="H44" s="197" t="s">
        <v>92</v>
      </c>
      <c r="I44" s="198" t="s">
        <v>93</v>
      </c>
    </row>
    <row r="45" spans="1:13" ht="120.75" customHeight="1" x14ac:dyDescent="0.25">
      <c r="A45" s="353"/>
      <c r="B45" s="195">
        <v>3</v>
      </c>
      <c r="C45" s="168"/>
      <c r="D45" s="423"/>
      <c r="E45" s="423"/>
      <c r="F45" s="424"/>
      <c r="G45" s="424"/>
      <c r="H45" s="199"/>
      <c r="I45" s="200"/>
    </row>
    <row r="46" spans="1:13" s="25" customFormat="1" ht="47.25" customHeight="1" x14ac:dyDescent="0.25">
      <c r="A46" s="353" t="s">
        <v>186</v>
      </c>
      <c r="B46" s="197" t="s">
        <v>182</v>
      </c>
      <c r="C46" s="197" t="s">
        <v>86</v>
      </c>
      <c r="D46" s="344" t="s">
        <v>88</v>
      </c>
      <c r="E46" s="344"/>
      <c r="F46" s="344" t="s">
        <v>90</v>
      </c>
      <c r="G46" s="344"/>
      <c r="H46" s="197" t="s">
        <v>92</v>
      </c>
      <c r="I46" s="198" t="s">
        <v>93</v>
      </c>
    </row>
    <row r="47" spans="1:13" ht="120.75" customHeight="1" x14ac:dyDescent="0.25">
      <c r="A47" s="353"/>
      <c r="B47" s="195">
        <v>3</v>
      </c>
      <c r="C47" s="168"/>
      <c r="D47" s="345"/>
      <c r="E47" s="345"/>
      <c r="F47" s="345"/>
      <c r="G47" s="345"/>
      <c r="H47" s="168"/>
      <c r="I47" s="201"/>
    </row>
    <row r="48" spans="1:13" s="25" customFormat="1" ht="52.5" customHeight="1" x14ac:dyDescent="0.25">
      <c r="A48" s="353" t="s">
        <v>187</v>
      </c>
      <c r="B48" s="197" t="s">
        <v>182</v>
      </c>
      <c r="C48" s="197" t="s">
        <v>86</v>
      </c>
      <c r="D48" s="344" t="s">
        <v>88</v>
      </c>
      <c r="E48" s="344"/>
      <c r="F48" s="344" t="s">
        <v>90</v>
      </c>
      <c r="G48" s="344"/>
      <c r="H48" s="197" t="s">
        <v>92</v>
      </c>
      <c r="I48" s="198" t="s">
        <v>93</v>
      </c>
    </row>
    <row r="49" spans="1:9" ht="120.75" customHeight="1" x14ac:dyDescent="0.25">
      <c r="A49" s="353"/>
      <c r="B49" s="195">
        <v>3</v>
      </c>
      <c r="C49" s="168"/>
      <c r="D49" s="345"/>
      <c r="E49" s="345"/>
      <c r="F49" s="345"/>
      <c r="G49" s="345"/>
      <c r="H49" s="168"/>
      <c r="I49" s="201"/>
    </row>
    <row r="50" spans="1:9" ht="35.1" customHeight="1" x14ac:dyDescent="0.25">
      <c r="A50" s="353" t="s">
        <v>188</v>
      </c>
      <c r="B50" s="197" t="s">
        <v>182</v>
      </c>
      <c r="C50" s="197" t="s">
        <v>86</v>
      </c>
      <c r="D50" s="344" t="s">
        <v>88</v>
      </c>
      <c r="E50" s="344"/>
      <c r="F50" s="344" t="s">
        <v>90</v>
      </c>
      <c r="G50" s="344"/>
      <c r="H50" s="197" t="s">
        <v>92</v>
      </c>
      <c r="I50" s="198" t="s">
        <v>93</v>
      </c>
    </row>
    <row r="51" spans="1:9" ht="120.75" customHeight="1" x14ac:dyDescent="0.25">
      <c r="A51" s="353"/>
      <c r="B51" s="195">
        <v>3</v>
      </c>
      <c r="C51" s="168"/>
      <c r="D51" s="345"/>
      <c r="E51" s="345"/>
      <c r="F51" s="345"/>
      <c r="G51" s="345"/>
      <c r="H51" s="168"/>
      <c r="I51" s="201"/>
    </row>
    <row r="52" spans="1:9" ht="35.1" customHeight="1" x14ac:dyDescent="0.25">
      <c r="A52" s="353" t="s">
        <v>189</v>
      </c>
      <c r="B52" s="197" t="s">
        <v>182</v>
      </c>
      <c r="C52" s="197" t="s">
        <v>86</v>
      </c>
      <c r="D52" s="344" t="s">
        <v>88</v>
      </c>
      <c r="E52" s="344"/>
      <c r="F52" s="344" t="s">
        <v>90</v>
      </c>
      <c r="G52" s="344"/>
      <c r="H52" s="197" t="s">
        <v>92</v>
      </c>
      <c r="I52" s="198" t="s">
        <v>93</v>
      </c>
    </row>
    <row r="53" spans="1:9" ht="120.75" customHeight="1" x14ac:dyDescent="0.25">
      <c r="A53" s="353"/>
      <c r="B53" s="195">
        <v>3</v>
      </c>
      <c r="C53" s="168"/>
      <c r="D53" s="345"/>
      <c r="E53" s="345"/>
      <c r="F53" s="345"/>
      <c r="G53" s="345"/>
      <c r="H53" s="168"/>
      <c r="I53" s="201"/>
    </row>
    <row r="54" spans="1:9" ht="35.1" customHeight="1" x14ac:dyDescent="0.25">
      <c r="A54" s="353" t="s">
        <v>190</v>
      </c>
      <c r="B54" s="197" t="s">
        <v>182</v>
      </c>
      <c r="C54" s="197" t="s">
        <v>86</v>
      </c>
      <c r="D54" s="344" t="s">
        <v>88</v>
      </c>
      <c r="E54" s="344"/>
      <c r="F54" s="344" t="s">
        <v>90</v>
      </c>
      <c r="G54" s="344"/>
      <c r="H54" s="197" t="s">
        <v>92</v>
      </c>
      <c r="I54" s="198" t="s">
        <v>93</v>
      </c>
    </row>
    <row r="55" spans="1:9" ht="120.75" customHeight="1" x14ac:dyDescent="0.25">
      <c r="A55" s="353"/>
      <c r="B55" s="195">
        <v>3</v>
      </c>
      <c r="C55" s="168"/>
      <c r="D55" s="345"/>
      <c r="E55" s="345"/>
      <c r="F55" s="345"/>
      <c r="G55" s="345"/>
      <c r="H55" s="168"/>
      <c r="I55" s="201"/>
    </row>
    <row r="56" spans="1:9" ht="35.1" customHeight="1" x14ac:dyDescent="0.25">
      <c r="A56" s="353" t="s">
        <v>191</v>
      </c>
      <c r="B56" s="197" t="s">
        <v>182</v>
      </c>
      <c r="C56" s="197" t="s">
        <v>86</v>
      </c>
      <c r="D56" s="344" t="s">
        <v>88</v>
      </c>
      <c r="E56" s="344"/>
      <c r="F56" s="344" t="s">
        <v>90</v>
      </c>
      <c r="G56" s="344"/>
      <c r="H56" s="197" t="s">
        <v>92</v>
      </c>
      <c r="I56" s="198" t="s">
        <v>93</v>
      </c>
    </row>
    <row r="57" spans="1:9" ht="120.75" customHeight="1" x14ac:dyDescent="0.25">
      <c r="A57" s="353"/>
      <c r="B57" s="195">
        <v>3</v>
      </c>
      <c r="C57" s="168"/>
      <c r="D57" s="345"/>
      <c r="E57" s="345"/>
      <c r="F57" s="345"/>
      <c r="G57" s="345"/>
      <c r="H57" s="168"/>
      <c r="I57" s="201"/>
    </row>
    <row r="58" spans="1:9" ht="35.1" customHeight="1" x14ac:dyDescent="0.25">
      <c r="A58" s="353" t="s">
        <v>192</v>
      </c>
      <c r="B58" s="197" t="s">
        <v>182</v>
      </c>
      <c r="C58" s="197" t="s">
        <v>86</v>
      </c>
      <c r="D58" s="344" t="s">
        <v>88</v>
      </c>
      <c r="E58" s="344"/>
      <c r="F58" s="344" t="s">
        <v>90</v>
      </c>
      <c r="G58" s="344"/>
      <c r="H58" s="197" t="s">
        <v>92</v>
      </c>
      <c r="I58" s="198" t="s">
        <v>93</v>
      </c>
    </row>
    <row r="59" spans="1:9" ht="120.75" customHeight="1" x14ac:dyDescent="0.25">
      <c r="A59" s="353"/>
      <c r="B59" s="195">
        <v>3</v>
      </c>
      <c r="C59" s="168"/>
      <c r="D59" s="345"/>
      <c r="E59" s="345"/>
      <c r="F59" s="345"/>
      <c r="G59" s="345"/>
      <c r="H59" s="168"/>
      <c r="I59" s="201"/>
    </row>
    <row r="60" spans="1:9" ht="35.1" customHeight="1" x14ac:dyDescent="0.25">
      <c r="A60" s="353" t="s">
        <v>193</v>
      </c>
      <c r="B60" s="197" t="s">
        <v>182</v>
      </c>
      <c r="C60" s="197" t="s">
        <v>86</v>
      </c>
      <c r="D60" s="344" t="s">
        <v>88</v>
      </c>
      <c r="E60" s="344"/>
      <c r="F60" s="344" t="s">
        <v>90</v>
      </c>
      <c r="G60" s="344"/>
      <c r="H60" s="197" t="s">
        <v>92</v>
      </c>
      <c r="I60" s="198" t="s">
        <v>93</v>
      </c>
    </row>
    <row r="61" spans="1:9" ht="120.75" customHeight="1" thickBot="1" x14ac:dyDescent="0.3">
      <c r="A61" s="354"/>
      <c r="B61" s="202">
        <v>3</v>
      </c>
      <c r="C61" s="203"/>
      <c r="D61" s="346"/>
      <c r="E61" s="346"/>
      <c r="F61" s="346"/>
      <c r="G61" s="346"/>
      <c r="H61" s="203"/>
      <c r="I61" s="204"/>
    </row>
    <row r="62" spans="1:9" x14ac:dyDescent="0.25">
      <c r="B62" s="113"/>
    </row>
    <row r="64" spans="1:9" s="24" customFormat="1" ht="30" customHeight="1" x14ac:dyDescent="0.25">
      <c r="A64" s="1"/>
      <c r="B64" s="1"/>
      <c r="C64" s="1"/>
      <c r="D64" s="1"/>
      <c r="E64" s="1"/>
      <c r="F64" s="1"/>
      <c r="G64" s="1"/>
      <c r="H64" s="1"/>
      <c r="I64" s="1"/>
    </row>
    <row r="65" spans="1:9" ht="34.5" customHeight="1" x14ac:dyDescent="0.25">
      <c r="A65" s="410" t="s">
        <v>56</v>
      </c>
      <c r="B65" s="410"/>
      <c r="C65" s="410"/>
      <c r="D65" s="410"/>
      <c r="E65" s="410"/>
      <c r="F65" s="410"/>
      <c r="G65" s="410"/>
      <c r="H65" s="410"/>
      <c r="I65" s="410"/>
    </row>
    <row r="66" spans="1:9" ht="171.95" customHeight="1" x14ac:dyDescent="0.25">
      <c r="A66" s="32" t="s">
        <v>57</v>
      </c>
      <c r="B66" s="351" t="s">
        <v>279</v>
      </c>
      <c r="C66" s="352"/>
      <c r="D66" s="351" t="s">
        <v>293</v>
      </c>
      <c r="E66" s="352"/>
      <c r="F66" s="351" t="s">
        <v>294</v>
      </c>
      <c r="G66" s="352"/>
      <c r="H66" s="351" t="s">
        <v>292</v>
      </c>
      <c r="I66" s="352"/>
    </row>
    <row r="67" spans="1:9" ht="45.75" customHeight="1" x14ac:dyDescent="0.25">
      <c r="A67" s="32" t="s">
        <v>194</v>
      </c>
      <c r="B67" s="417">
        <v>0.1</v>
      </c>
      <c r="C67" s="418"/>
      <c r="D67" s="417">
        <v>0.05</v>
      </c>
      <c r="E67" s="418"/>
      <c r="F67" s="417">
        <v>0.05</v>
      </c>
      <c r="G67" s="418"/>
      <c r="H67" s="417">
        <v>0.1</v>
      </c>
      <c r="I67" s="418"/>
    </row>
    <row r="68" spans="1:9" ht="30" customHeight="1" x14ac:dyDescent="0.25">
      <c r="A68" s="408" t="s">
        <v>156</v>
      </c>
      <c r="B68" s="74" t="s">
        <v>84</v>
      </c>
      <c r="C68" s="74" t="s">
        <v>86</v>
      </c>
      <c r="D68" s="74" t="s">
        <v>84</v>
      </c>
      <c r="E68" s="74" t="s">
        <v>86</v>
      </c>
      <c r="F68" s="74" t="s">
        <v>84</v>
      </c>
      <c r="G68" s="74" t="s">
        <v>86</v>
      </c>
      <c r="H68" s="74" t="s">
        <v>84</v>
      </c>
      <c r="I68" s="74" t="s">
        <v>86</v>
      </c>
    </row>
    <row r="69" spans="1:9" ht="30" customHeight="1" x14ac:dyDescent="0.25">
      <c r="A69" s="409"/>
      <c r="B69" s="34">
        <v>0.02</v>
      </c>
      <c r="C69" s="34">
        <v>0.02</v>
      </c>
      <c r="D69" s="34">
        <v>0.02</v>
      </c>
      <c r="E69" s="34">
        <v>0.02</v>
      </c>
      <c r="F69" s="34">
        <v>0.02</v>
      </c>
      <c r="G69" s="34">
        <v>0.02</v>
      </c>
      <c r="H69" s="38">
        <v>0</v>
      </c>
      <c r="I69" s="34">
        <v>0</v>
      </c>
    </row>
    <row r="70" spans="1:9" ht="266.10000000000002" customHeight="1" x14ac:dyDescent="0.25">
      <c r="A70" s="32" t="s">
        <v>195</v>
      </c>
      <c r="B70" s="377" t="s">
        <v>304</v>
      </c>
      <c r="C70" s="411"/>
      <c r="D70" s="412" t="s">
        <v>364</v>
      </c>
      <c r="E70" s="413"/>
      <c r="F70" s="377" t="s">
        <v>366</v>
      </c>
      <c r="G70" s="411"/>
      <c r="H70" s="412" t="s">
        <v>306</v>
      </c>
      <c r="I70" s="413"/>
    </row>
    <row r="71" spans="1:9" ht="93.95" customHeight="1" x14ac:dyDescent="0.25">
      <c r="A71" s="32" t="s">
        <v>196</v>
      </c>
      <c r="B71" s="415" t="s">
        <v>326</v>
      </c>
      <c r="C71" s="416"/>
      <c r="D71" s="415" t="s">
        <v>327</v>
      </c>
      <c r="E71" s="348"/>
      <c r="F71" s="347" t="s">
        <v>305</v>
      </c>
      <c r="G71" s="348"/>
      <c r="H71" s="422"/>
      <c r="I71" s="421"/>
    </row>
    <row r="72" spans="1:9" ht="30.75" customHeight="1" x14ac:dyDescent="0.25">
      <c r="A72" s="408" t="s">
        <v>157</v>
      </c>
      <c r="B72" s="74" t="s">
        <v>84</v>
      </c>
      <c r="C72" s="74" t="s">
        <v>86</v>
      </c>
      <c r="D72" s="74" t="s">
        <v>84</v>
      </c>
      <c r="E72" s="74" t="s">
        <v>86</v>
      </c>
      <c r="F72" s="74" t="s">
        <v>84</v>
      </c>
      <c r="G72" s="74" t="s">
        <v>86</v>
      </c>
      <c r="H72" s="74" t="s">
        <v>84</v>
      </c>
      <c r="I72" s="74" t="s">
        <v>86</v>
      </c>
    </row>
    <row r="73" spans="1:9" ht="30.75" customHeight="1" x14ac:dyDescent="0.25">
      <c r="A73" s="409"/>
      <c r="B73" s="34">
        <v>0.03</v>
      </c>
      <c r="C73" s="34">
        <v>0.03</v>
      </c>
      <c r="D73" s="34">
        <v>0.03</v>
      </c>
      <c r="E73" s="34">
        <v>0.03</v>
      </c>
      <c r="F73" s="34">
        <v>0.03</v>
      </c>
      <c r="G73" s="34">
        <v>0.03</v>
      </c>
      <c r="H73" s="38">
        <v>0.05</v>
      </c>
      <c r="I73" s="35">
        <v>0.05</v>
      </c>
    </row>
    <row r="74" spans="1:9" ht="408" customHeight="1" x14ac:dyDescent="0.25">
      <c r="A74" s="32" t="s">
        <v>195</v>
      </c>
      <c r="B74" s="412" t="s">
        <v>333</v>
      </c>
      <c r="C74" s="413"/>
      <c r="D74" s="412" t="s">
        <v>365</v>
      </c>
      <c r="E74" s="413"/>
      <c r="F74" s="412" t="s">
        <v>381</v>
      </c>
      <c r="G74" s="413"/>
      <c r="H74" s="419" t="s">
        <v>334</v>
      </c>
      <c r="I74" s="420"/>
    </row>
    <row r="75" spans="1:9" ht="57.95" customHeight="1" x14ac:dyDescent="0.25">
      <c r="A75" s="32" t="s">
        <v>196</v>
      </c>
      <c r="B75" s="347" t="s">
        <v>349</v>
      </c>
      <c r="C75" s="348"/>
      <c r="D75" s="347" t="s">
        <v>350</v>
      </c>
      <c r="E75" s="348"/>
      <c r="F75" s="347" t="s">
        <v>351</v>
      </c>
      <c r="G75" s="348"/>
      <c r="H75" s="347" t="s">
        <v>352</v>
      </c>
      <c r="I75" s="421"/>
    </row>
    <row r="76" spans="1:9" ht="30.75" customHeight="1" x14ac:dyDescent="0.25">
      <c r="A76" s="408" t="s">
        <v>158</v>
      </c>
      <c r="B76" s="74" t="s">
        <v>84</v>
      </c>
      <c r="C76" s="74" t="s">
        <v>86</v>
      </c>
      <c r="D76" s="74" t="s">
        <v>84</v>
      </c>
      <c r="E76" s="74" t="s">
        <v>86</v>
      </c>
      <c r="F76" s="74" t="s">
        <v>84</v>
      </c>
      <c r="G76" s="74" t="s">
        <v>86</v>
      </c>
      <c r="H76" s="74" t="s">
        <v>84</v>
      </c>
      <c r="I76" s="74" t="s">
        <v>86</v>
      </c>
    </row>
    <row r="77" spans="1:9" ht="30.75" customHeight="1" x14ac:dyDescent="0.25">
      <c r="A77" s="409"/>
      <c r="B77" s="34">
        <v>0.1</v>
      </c>
      <c r="C77" s="34">
        <v>0.1</v>
      </c>
      <c r="D77" s="34">
        <v>0.1</v>
      </c>
      <c r="E77" s="34">
        <v>0.1</v>
      </c>
      <c r="F77" s="34">
        <v>0.1</v>
      </c>
      <c r="G77" s="34">
        <v>0.1</v>
      </c>
      <c r="H77" s="34">
        <v>0.1</v>
      </c>
      <c r="I77" s="34">
        <v>0.1</v>
      </c>
    </row>
    <row r="78" spans="1:9" ht="408.95" customHeight="1" x14ac:dyDescent="0.25">
      <c r="A78" s="32" t="s">
        <v>195</v>
      </c>
      <c r="B78" s="349" t="s">
        <v>379</v>
      </c>
      <c r="C78" s="350"/>
      <c r="D78" s="349" t="s">
        <v>380</v>
      </c>
      <c r="E78" s="350"/>
      <c r="F78" s="349" t="s">
        <v>382</v>
      </c>
      <c r="G78" s="350"/>
      <c r="H78" s="349" t="s">
        <v>383</v>
      </c>
      <c r="I78" s="350"/>
    </row>
    <row r="79" spans="1:9" s="187" customFormat="1" ht="51" customHeight="1" x14ac:dyDescent="0.25">
      <c r="A79" s="32" t="s">
        <v>196</v>
      </c>
      <c r="B79" s="347" t="s">
        <v>402</v>
      </c>
      <c r="C79" s="348"/>
      <c r="D79" s="347" t="s">
        <v>403</v>
      </c>
      <c r="E79" s="348"/>
      <c r="F79" s="347" t="s">
        <v>404</v>
      </c>
      <c r="G79" s="348"/>
      <c r="H79" s="415" t="s">
        <v>418</v>
      </c>
      <c r="I79" s="577"/>
    </row>
    <row r="80" spans="1:9" ht="30.75" customHeight="1" x14ac:dyDescent="0.25">
      <c r="A80" s="408" t="s">
        <v>159</v>
      </c>
      <c r="B80" s="74" t="s">
        <v>84</v>
      </c>
      <c r="C80" s="74" t="s">
        <v>86</v>
      </c>
      <c r="D80" s="74" t="s">
        <v>84</v>
      </c>
      <c r="E80" s="74" t="s">
        <v>86</v>
      </c>
      <c r="F80" s="74" t="s">
        <v>84</v>
      </c>
      <c r="G80" s="74" t="s">
        <v>86</v>
      </c>
      <c r="H80" s="74" t="s">
        <v>84</v>
      </c>
      <c r="I80" s="74" t="s">
        <v>86</v>
      </c>
    </row>
    <row r="81" spans="1:9" ht="30.75" customHeight="1" x14ac:dyDescent="0.25">
      <c r="A81" s="409"/>
      <c r="B81" s="34">
        <v>0.1</v>
      </c>
      <c r="C81" s="34"/>
      <c r="D81" s="34">
        <v>0.1</v>
      </c>
      <c r="E81" s="34"/>
      <c r="F81" s="34">
        <v>0.1</v>
      </c>
      <c r="G81" s="34"/>
      <c r="H81" s="34">
        <v>0.1</v>
      </c>
      <c r="I81" s="34"/>
    </row>
    <row r="82" spans="1:9" ht="87" customHeight="1" x14ac:dyDescent="0.25">
      <c r="A82" s="32" t="s">
        <v>195</v>
      </c>
      <c r="B82" s="342"/>
      <c r="C82" s="343"/>
      <c r="D82" s="342"/>
      <c r="E82" s="343"/>
      <c r="F82" s="342"/>
      <c r="G82" s="343"/>
      <c r="H82" s="342"/>
      <c r="I82" s="343"/>
    </row>
    <row r="83" spans="1:9" ht="81" customHeight="1" x14ac:dyDescent="0.25">
      <c r="A83" s="32" t="s">
        <v>196</v>
      </c>
      <c r="B83" s="414"/>
      <c r="C83" s="348"/>
      <c r="D83" s="414"/>
      <c r="E83" s="348"/>
      <c r="F83" s="414"/>
      <c r="G83" s="348"/>
      <c r="H83" s="414"/>
      <c r="I83" s="348"/>
    </row>
    <row r="84" spans="1:9" ht="30" customHeight="1" x14ac:dyDescent="0.25">
      <c r="A84" s="408" t="s">
        <v>161</v>
      </c>
      <c r="B84" s="74" t="s">
        <v>84</v>
      </c>
      <c r="C84" s="74" t="s">
        <v>86</v>
      </c>
      <c r="D84" s="74" t="s">
        <v>84</v>
      </c>
      <c r="E84" s="74" t="s">
        <v>86</v>
      </c>
      <c r="F84" s="74" t="s">
        <v>84</v>
      </c>
      <c r="G84" s="74" t="s">
        <v>86</v>
      </c>
      <c r="H84" s="74" t="s">
        <v>84</v>
      </c>
      <c r="I84" s="74" t="s">
        <v>86</v>
      </c>
    </row>
    <row r="85" spans="1:9" ht="30" customHeight="1" x14ac:dyDescent="0.25">
      <c r="A85" s="409"/>
      <c r="B85" s="34">
        <v>0.1</v>
      </c>
      <c r="C85" s="34"/>
      <c r="D85" s="34">
        <v>0.1</v>
      </c>
      <c r="E85" s="34"/>
      <c r="F85" s="34">
        <v>0.1</v>
      </c>
      <c r="G85" s="34"/>
      <c r="H85" s="34">
        <v>0.1</v>
      </c>
      <c r="I85" s="34"/>
    </row>
    <row r="86" spans="1:9" ht="80.25" customHeight="1" x14ac:dyDescent="0.25">
      <c r="A86" s="32" t="s">
        <v>195</v>
      </c>
      <c r="B86" s="345"/>
      <c r="C86" s="345"/>
      <c r="D86" s="345"/>
      <c r="E86" s="345"/>
      <c r="F86" s="345"/>
      <c r="G86" s="345"/>
      <c r="H86" s="345"/>
      <c r="I86" s="345"/>
    </row>
    <row r="87" spans="1:9" ht="80.25" customHeight="1" x14ac:dyDescent="0.25">
      <c r="A87" s="32" t="s">
        <v>196</v>
      </c>
      <c r="B87" s="339"/>
      <c r="C87" s="340"/>
      <c r="D87" s="339"/>
      <c r="E87" s="340"/>
      <c r="F87" s="339"/>
      <c r="G87" s="340"/>
      <c r="H87" s="339"/>
      <c r="I87" s="340"/>
    </row>
    <row r="88" spans="1:9" ht="29.25" customHeight="1" x14ac:dyDescent="0.25">
      <c r="A88" s="408" t="s">
        <v>162</v>
      </c>
      <c r="B88" s="74" t="s">
        <v>84</v>
      </c>
      <c r="C88" s="74" t="s">
        <v>86</v>
      </c>
      <c r="D88" s="74" t="s">
        <v>84</v>
      </c>
      <c r="E88" s="74" t="s">
        <v>86</v>
      </c>
      <c r="F88" s="74" t="s">
        <v>84</v>
      </c>
      <c r="G88" s="74" t="s">
        <v>86</v>
      </c>
      <c r="H88" s="74" t="s">
        <v>84</v>
      </c>
      <c r="I88" s="74" t="s">
        <v>86</v>
      </c>
    </row>
    <row r="89" spans="1:9" ht="29.25" customHeight="1" x14ac:dyDescent="0.25">
      <c r="A89" s="409"/>
      <c r="B89" s="34">
        <v>0.1</v>
      </c>
      <c r="C89" s="36"/>
      <c r="D89" s="34">
        <v>0.1</v>
      </c>
      <c r="E89" s="36"/>
      <c r="F89" s="34">
        <v>0.1</v>
      </c>
      <c r="G89" s="36"/>
      <c r="H89" s="34">
        <v>0.1</v>
      </c>
      <c r="I89" s="36"/>
    </row>
    <row r="90" spans="1:9" ht="80.25" customHeight="1" x14ac:dyDescent="0.25">
      <c r="A90" s="32" t="s">
        <v>195</v>
      </c>
      <c r="B90" s="338"/>
      <c r="C90" s="338"/>
      <c r="D90" s="338"/>
      <c r="E90" s="338"/>
      <c r="F90" s="338"/>
      <c r="G90" s="338"/>
      <c r="H90" s="338"/>
      <c r="I90" s="338"/>
    </row>
    <row r="91" spans="1:9" ht="80.25" customHeight="1" x14ac:dyDescent="0.25">
      <c r="A91" s="32" t="s">
        <v>196</v>
      </c>
      <c r="B91" s="339"/>
      <c r="C91" s="340"/>
      <c r="D91" s="339"/>
      <c r="E91" s="340"/>
      <c r="F91" s="339"/>
      <c r="G91" s="340"/>
      <c r="H91" s="339"/>
      <c r="I91" s="340"/>
    </row>
    <row r="92" spans="1:9" ht="24.95" customHeight="1" x14ac:dyDescent="0.25">
      <c r="A92" s="408" t="s">
        <v>163</v>
      </c>
      <c r="B92" s="74" t="s">
        <v>84</v>
      </c>
      <c r="C92" s="74" t="s">
        <v>86</v>
      </c>
      <c r="D92" s="74" t="s">
        <v>84</v>
      </c>
      <c r="E92" s="74" t="s">
        <v>86</v>
      </c>
      <c r="F92" s="74" t="s">
        <v>84</v>
      </c>
      <c r="G92" s="74" t="s">
        <v>86</v>
      </c>
      <c r="H92" s="74" t="s">
        <v>84</v>
      </c>
      <c r="I92" s="74" t="s">
        <v>86</v>
      </c>
    </row>
    <row r="93" spans="1:9" ht="24.95" customHeight="1" x14ac:dyDescent="0.25">
      <c r="A93" s="409"/>
      <c r="B93" s="34">
        <v>0.15</v>
      </c>
      <c r="C93" s="36"/>
      <c r="D93" s="34">
        <v>0.15</v>
      </c>
      <c r="E93" s="36"/>
      <c r="F93" s="34">
        <v>0.15</v>
      </c>
      <c r="G93" s="36"/>
      <c r="H93" s="34">
        <v>0.15</v>
      </c>
      <c r="I93" s="36"/>
    </row>
    <row r="94" spans="1:9" ht="80.25" customHeight="1" x14ac:dyDescent="0.25">
      <c r="A94" s="32" t="s">
        <v>195</v>
      </c>
      <c r="B94" s="338"/>
      <c r="C94" s="338"/>
      <c r="D94" s="338"/>
      <c r="E94" s="338"/>
      <c r="F94" s="338"/>
      <c r="G94" s="338"/>
      <c r="H94" s="338"/>
      <c r="I94" s="338"/>
    </row>
    <row r="95" spans="1:9" ht="80.25" customHeight="1" x14ac:dyDescent="0.25">
      <c r="A95" s="32" t="s">
        <v>196</v>
      </c>
      <c r="B95" s="339"/>
      <c r="C95" s="340"/>
      <c r="D95" s="339"/>
      <c r="E95" s="340"/>
      <c r="F95" s="339"/>
      <c r="G95" s="340"/>
      <c r="H95" s="339"/>
      <c r="I95" s="340"/>
    </row>
    <row r="96" spans="1:9" ht="24.95" customHeight="1" x14ac:dyDescent="0.25">
      <c r="A96" s="408" t="s">
        <v>164</v>
      </c>
      <c r="B96" s="74" t="s">
        <v>84</v>
      </c>
      <c r="C96" s="74" t="s">
        <v>86</v>
      </c>
      <c r="D96" s="74" t="s">
        <v>84</v>
      </c>
      <c r="E96" s="74" t="s">
        <v>86</v>
      </c>
      <c r="F96" s="74" t="s">
        <v>84</v>
      </c>
      <c r="G96" s="74" t="s">
        <v>86</v>
      </c>
      <c r="H96" s="74" t="s">
        <v>84</v>
      </c>
      <c r="I96" s="74" t="s">
        <v>86</v>
      </c>
    </row>
    <row r="97" spans="1:9" ht="24.95" customHeight="1" x14ac:dyDescent="0.25">
      <c r="A97" s="409"/>
      <c r="B97" s="34">
        <v>0.15</v>
      </c>
      <c r="C97" s="36"/>
      <c r="D97" s="34">
        <v>0.15</v>
      </c>
      <c r="E97" s="36"/>
      <c r="F97" s="34">
        <v>0.15</v>
      </c>
      <c r="G97" s="36"/>
      <c r="H97" s="34">
        <v>0.15</v>
      </c>
      <c r="I97" s="36"/>
    </row>
    <row r="98" spans="1:9" ht="80.25" customHeight="1" x14ac:dyDescent="0.25">
      <c r="A98" s="32" t="s">
        <v>195</v>
      </c>
      <c r="B98" s="338"/>
      <c r="C98" s="338"/>
      <c r="D98" s="338"/>
      <c r="E98" s="338"/>
      <c r="F98" s="338"/>
      <c r="G98" s="338"/>
      <c r="H98" s="338"/>
      <c r="I98" s="338"/>
    </row>
    <row r="99" spans="1:9" ht="80.25" customHeight="1" x14ac:dyDescent="0.25">
      <c r="A99" s="32" t="s">
        <v>196</v>
      </c>
      <c r="B99" s="339"/>
      <c r="C99" s="340"/>
      <c r="D99" s="339"/>
      <c r="E99" s="340"/>
      <c r="F99" s="339"/>
      <c r="G99" s="340"/>
      <c r="H99" s="339"/>
      <c r="I99" s="340"/>
    </row>
    <row r="100" spans="1:9" ht="24.95" customHeight="1" x14ac:dyDescent="0.25">
      <c r="A100" s="408" t="s">
        <v>166</v>
      </c>
      <c r="B100" s="74" t="s">
        <v>84</v>
      </c>
      <c r="C100" s="74" t="s">
        <v>86</v>
      </c>
      <c r="D100" s="74" t="s">
        <v>84</v>
      </c>
      <c r="E100" s="74" t="s">
        <v>86</v>
      </c>
      <c r="F100" s="74" t="s">
        <v>84</v>
      </c>
      <c r="G100" s="74" t="s">
        <v>86</v>
      </c>
      <c r="H100" s="74" t="s">
        <v>84</v>
      </c>
      <c r="I100" s="74" t="s">
        <v>86</v>
      </c>
    </row>
    <row r="101" spans="1:9" ht="24.95" customHeight="1" x14ac:dyDescent="0.25">
      <c r="A101" s="409"/>
      <c r="B101" s="34">
        <v>0.1</v>
      </c>
      <c r="C101" s="36"/>
      <c r="D101" s="34">
        <v>0.1</v>
      </c>
      <c r="E101" s="36"/>
      <c r="F101" s="34">
        <v>0.1</v>
      </c>
      <c r="G101" s="36"/>
      <c r="H101" s="34">
        <v>0.1</v>
      </c>
      <c r="I101" s="36"/>
    </row>
    <row r="102" spans="1:9" ht="80.25" customHeight="1" x14ac:dyDescent="0.25">
      <c r="A102" s="32" t="s">
        <v>195</v>
      </c>
      <c r="B102" s="338"/>
      <c r="C102" s="338"/>
      <c r="D102" s="338"/>
      <c r="E102" s="338"/>
      <c r="F102" s="338"/>
      <c r="G102" s="338"/>
      <c r="H102" s="338"/>
      <c r="I102" s="338"/>
    </row>
    <row r="103" spans="1:9" ht="80.25" customHeight="1" x14ac:dyDescent="0.25">
      <c r="A103" s="32" t="s">
        <v>196</v>
      </c>
      <c r="B103" s="339"/>
      <c r="C103" s="340"/>
      <c r="D103" s="339"/>
      <c r="E103" s="340"/>
      <c r="F103" s="339"/>
      <c r="G103" s="340"/>
      <c r="H103" s="339"/>
      <c r="I103" s="340"/>
    </row>
    <row r="104" spans="1:9" ht="24.95" customHeight="1" x14ac:dyDescent="0.25">
      <c r="A104" s="408" t="s">
        <v>167</v>
      </c>
      <c r="B104" s="74" t="s">
        <v>84</v>
      </c>
      <c r="C104" s="74" t="s">
        <v>86</v>
      </c>
      <c r="D104" s="74" t="s">
        <v>84</v>
      </c>
      <c r="E104" s="74" t="s">
        <v>86</v>
      </c>
      <c r="F104" s="74" t="s">
        <v>84</v>
      </c>
      <c r="G104" s="74" t="s">
        <v>86</v>
      </c>
      <c r="H104" s="74" t="s">
        <v>84</v>
      </c>
      <c r="I104" s="74" t="s">
        <v>86</v>
      </c>
    </row>
    <row r="105" spans="1:9" ht="24.95" customHeight="1" x14ac:dyDescent="0.25">
      <c r="A105" s="409"/>
      <c r="B105" s="34">
        <v>0.1</v>
      </c>
      <c r="C105" s="36"/>
      <c r="D105" s="34">
        <v>0.1</v>
      </c>
      <c r="E105" s="36"/>
      <c r="F105" s="34">
        <v>0.1</v>
      </c>
      <c r="G105" s="36"/>
      <c r="H105" s="34">
        <v>0.1</v>
      </c>
      <c r="I105" s="36"/>
    </row>
    <row r="106" spans="1:9" ht="80.25" customHeight="1" x14ac:dyDescent="0.25">
      <c r="A106" s="32" t="s">
        <v>195</v>
      </c>
      <c r="B106" s="338"/>
      <c r="C106" s="338"/>
      <c r="D106" s="338"/>
      <c r="E106" s="338"/>
      <c r="F106" s="338"/>
      <c r="G106" s="338"/>
      <c r="H106" s="338"/>
      <c r="I106" s="338"/>
    </row>
    <row r="107" spans="1:9" ht="80.25" customHeight="1" x14ac:dyDescent="0.25">
      <c r="A107" s="32" t="s">
        <v>196</v>
      </c>
      <c r="B107" s="339"/>
      <c r="C107" s="340"/>
      <c r="D107" s="339"/>
      <c r="E107" s="340"/>
      <c r="F107" s="339"/>
      <c r="G107" s="340"/>
      <c r="H107" s="339"/>
      <c r="I107" s="340"/>
    </row>
    <row r="108" spans="1:9" ht="24.95" customHeight="1" x14ac:dyDescent="0.25">
      <c r="A108" s="408" t="s">
        <v>168</v>
      </c>
      <c r="B108" s="74" t="s">
        <v>84</v>
      </c>
      <c r="C108" s="74" t="s">
        <v>86</v>
      </c>
      <c r="D108" s="74" t="s">
        <v>84</v>
      </c>
      <c r="E108" s="74" t="s">
        <v>86</v>
      </c>
      <c r="F108" s="74" t="s">
        <v>84</v>
      </c>
      <c r="G108" s="74" t="s">
        <v>86</v>
      </c>
      <c r="H108" s="74" t="s">
        <v>84</v>
      </c>
      <c r="I108" s="74" t="s">
        <v>86</v>
      </c>
    </row>
    <row r="109" spans="1:9" ht="24.95" customHeight="1" x14ac:dyDescent="0.25">
      <c r="A109" s="409"/>
      <c r="B109" s="34">
        <v>0.03</v>
      </c>
      <c r="C109" s="36"/>
      <c r="D109" s="34">
        <v>0.03</v>
      </c>
      <c r="E109" s="36"/>
      <c r="F109" s="34">
        <v>0.03</v>
      </c>
      <c r="G109" s="36"/>
      <c r="H109" s="34">
        <v>0.03</v>
      </c>
      <c r="I109" s="36"/>
    </row>
    <row r="110" spans="1:9" ht="80.25" customHeight="1" x14ac:dyDescent="0.25">
      <c r="A110" s="32" t="s">
        <v>195</v>
      </c>
      <c r="B110" s="338"/>
      <c r="C110" s="338"/>
      <c r="D110" s="338"/>
      <c r="E110" s="338"/>
      <c r="F110" s="338"/>
      <c r="G110" s="338"/>
      <c r="H110" s="338"/>
      <c r="I110" s="338"/>
    </row>
    <row r="111" spans="1:9" ht="80.25" customHeight="1" x14ac:dyDescent="0.25">
      <c r="A111" s="32" t="s">
        <v>196</v>
      </c>
      <c r="B111" s="339"/>
      <c r="C111" s="340"/>
      <c r="D111" s="339"/>
      <c r="E111" s="340"/>
      <c r="F111" s="339"/>
      <c r="G111" s="340"/>
      <c r="H111" s="339"/>
      <c r="I111" s="340"/>
    </row>
    <row r="112" spans="1:9" ht="24.95" customHeight="1" x14ac:dyDescent="0.25">
      <c r="A112" s="408" t="s">
        <v>169</v>
      </c>
      <c r="B112" s="74" t="s">
        <v>84</v>
      </c>
      <c r="C112" s="74" t="s">
        <v>86</v>
      </c>
      <c r="D112" s="74" t="s">
        <v>84</v>
      </c>
      <c r="E112" s="74" t="s">
        <v>86</v>
      </c>
      <c r="F112" s="74" t="s">
        <v>84</v>
      </c>
      <c r="G112" s="74" t="s">
        <v>86</v>
      </c>
      <c r="H112" s="74" t="s">
        <v>84</v>
      </c>
      <c r="I112" s="74" t="s">
        <v>86</v>
      </c>
    </row>
    <row r="113" spans="1:9" ht="24.95" customHeight="1" x14ac:dyDescent="0.25">
      <c r="A113" s="409"/>
      <c r="B113" s="34">
        <v>0.02</v>
      </c>
      <c r="C113" s="109"/>
      <c r="D113" s="34">
        <v>0.02</v>
      </c>
      <c r="E113" s="109"/>
      <c r="F113" s="34">
        <v>0.02</v>
      </c>
      <c r="G113" s="109"/>
      <c r="H113" s="34">
        <v>0.02</v>
      </c>
      <c r="I113" s="109"/>
    </row>
    <row r="114" spans="1:9" ht="80.25" customHeight="1" x14ac:dyDescent="0.25">
      <c r="A114" s="32" t="s">
        <v>195</v>
      </c>
      <c r="B114" s="341"/>
      <c r="C114" s="341"/>
      <c r="D114" s="341"/>
      <c r="E114" s="341"/>
      <c r="F114" s="341"/>
      <c r="G114" s="341"/>
      <c r="H114" s="341"/>
      <c r="I114" s="341"/>
    </row>
    <row r="115" spans="1:9" ht="80.25" customHeight="1" x14ac:dyDescent="0.25">
      <c r="A115" s="32" t="s">
        <v>196</v>
      </c>
      <c r="B115" s="339"/>
      <c r="C115" s="340"/>
      <c r="D115" s="339"/>
      <c r="E115" s="340"/>
      <c r="F115" s="339"/>
      <c r="G115" s="340"/>
      <c r="H115" s="339"/>
      <c r="I115" s="340"/>
    </row>
    <row r="116" spans="1:9" ht="16.5" x14ac:dyDescent="0.25">
      <c r="A116" s="33" t="s">
        <v>197</v>
      </c>
      <c r="B116" s="37">
        <f t="shared" ref="B116:I116" si="1">(B69+B73+B77+B81+B85+B89+B93+B97+B101+B105+B109+B113)</f>
        <v>1</v>
      </c>
      <c r="C116" s="37">
        <f t="shared" si="1"/>
        <v>0.15000000000000002</v>
      </c>
      <c r="D116" s="37">
        <f t="shared" si="1"/>
        <v>1</v>
      </c>
      <c r="E116" s="37">
        <f t="shared" si="1"/>
        <v>0.15000000000000002</v>
      </c>
      <c r="F116" s="37">
        <f t="shared" si="1"/>
        <v>1</v>
      </c>
      <c r="G116" s="37">
        <f t="shared" si="1"/>
        <v>0.15000000000000002</v>
      </c>
      <c r="H116" s="37">
        <f t="shared" si="1"/>
        <v>1</v>
      </c>
      <c r="I116" s="37">
        <f t="shared" si="1"/>
        <v>0.15000000000000002</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F50:G50"/>
    <mergeCell ref="F52:G52"/>
    <mergeCell ref="A44:A45"/>
    <mergeCell ref="A46:A47"/>
    <mergeCell ref="A48:A49"/>
    <mergeCell ref="F46:G46"/>
    <mergeCell ref="F47:G47"/>
    <mergeCell ref="B67:C67"/>
    <mergeCell ref="D67:E67"/>
    <mergeCell ref="F67:G67"/>
    <mergeCell ref="F49:G49"/>
    <mergeCell ref="F48:G48"/>
    <mergeCell ref="D49:E49"/>
    <mergeCell ref="D45:E45"/>
    <mergeCell ref="F44:G44"/>
    <mergeCell ref="D44:E44"/>
    <mergeCell ref="D46:E46"/>
    <mergeCell ref="D48:E48"/>
    <mergeCell ref="D47:E47"/>
    <mergeCell ref="A50:A51"/>
    <mergeCell ref="A52:A53"/>
    <mergeCell ref="A54:A55"/>
    <mergeCell ref="A56:A57"/>
    <mergeCell ref="F45:G45"/>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3:I33"/>
    <mergeCell ref="B34:I34"/>
    <mergeCell ref="B37:C37"/>
    <mergeCell ref="D38:E38"/>
    <mergeCell ref="D39:E39"/>
    <mergeCell ref="F38:G38"/>
    <mergeCell ref="D42:E42"/>
    <mergeCell ref="D41:E41"/>
    <mergeCell ref="D43:E43"/>
    <mergeCell ref="D37:I37"/>
    <mergeCell ref="F41:G41"/>
    <mergeCell ref="F42:G42"/>
    <mergeCell ref="D40:E40"/>
    <mergeCell ref="F40:G40"/>
    <mergeCell ref="A42:A43"/>
    <mergeCell ref="F39:G39"/>
    <mergeCell ref="A35:A36"/>
    <mergeCell ref="G35:G36"/>
    <mergeCell ref="H35:I36"/>
    <mergeCell ref="A38:A39"/>
    <mergeCell ref="A40:A41"/>
    <mergeCell ref="F43:G43"/>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hyperlinks>
    <hyperlink ref="F71" r:id="rId1" xr:uid="{F0503580-F71C-2647-967F-0FBAA22DAFE7}"/>
    <hyperlink ref="B71" r:id="rId2" xr:uid="{804DEC39-A79F-0042-9D6B-AAF2455CB288}"/>
    <hyperlink ref="D71" r:id="rId3" xr:uid="{32AC4058-60C3-FA4F-AD55-B1729EC16E57}"/>
    <hyperlink ref="B75" r:id="rId4" xr:uid="{241CDE1B-70FB-F440-BF12-5A01FD569A93}"/>
    <hyperlink ref="D75" r:id="rId5" xr:uid="{C5DC7294-C616-5C41-9254-BDF0AFADA86E}"/>
    <hyperlink ref="F75" r:id="rId6" xr:uid="{0BD3BE50-0E03-E94A-A0B3-00C89969BCD8}"/>
    <hyperlink ref="H75" r:id="rId7" xr:uid="{9ED9C8EB-2FF9-7243-A5FF-4906951EDC86}"/>
    <hyperlink ref="B79" r:id="rId8" xr:uid="{16104281-6D98-9348-B492-576DC9364CF0}"/>
    <hyperlink ref="D79" r:id="rId9" xr:uid="{3BFB9051-69BC-DF45-B54C-CDCE2119FD91}"/>
    <hyperlink ref="F79" r:id="rId10" xr:uid="{95383C77-FE44-0E4A-B364-6B229D413ED5}"/>
    <hyperlink ref="H79" r:id="rId11" xr:uid="{7458F820-341D-5C4D-9BEF-1982AEC2F98E}"/>
  </hyperlinks>
  <pageMargins left="0.25" right="0.25" top="0.75" bottom="0.75" header="0.3" footer="0.3"/>
  <pageSetup scale="21" orientation="landscape" r:id="rId12"/>
  <drawing r:id="rId13"/>
  <legacy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B63-DE8B-084A-A910-BB946BAE5057}">
  <dimension ref="A1:P120"/>
  <sheetViews>
    <sheetView topLeftCell="F6" zoomScale="85" zoomScaleNormal="85" workbookViewId="0">
      <selection activeCell="N24" sqref="N24:N29"/>
    </sheetView>
  </sheetViews>
  <sheetFormatPr baseColWidth="10" defaultColWidth="24.28515625" defaultRowHeight="15" x14ac:dyDescent="0.25"/>
  <cols>
    <col min="2" max="2" width="51.28515625" customWidth="1"/>
    <col min="3" max="3" width="51.85546875" customWidth="1"/>
    <col min="4" max="4" width="29.140625" customWidth="1"/>
    <col min="5" max="5" width="37" customWidth="1"/>
    <col min="6" max="6" width="32.140625" customWidth="1"/>
    <col min="7" max="7" width="29.7109375" customWidth="1"/>
    <col min="9" max="9" width="62" customWidth="1"/>
  </cols>
  <sheetData>
    <row r="1" spans="1:16" ht="16.5" thickBot="1" x14ac:dyDescent="0.3">
      <c r="A1" s="392"/>
      <c r="B1" s="281" t="s">
        <v>150</v>
      </c>
      <c r="C1" s="282"/>
      <c r="D1" s="282"/>
      <c r="E1" s="282"/>
      <c r="F1" s="282"/>
      <c r="G1" s="282"/>
      <c r="H1" s="282"/>
      <c r="I1" s="282"/>
      <c r="J1" s="282"/>
      <c r="K1" s="282"/>
      <c r="L1" s="283"/>
      <c r="M1" s="317" t="s">
        <v>234</v>
      </c>
      <c r="N1" s="318"/>
      <c r="O1" s="319"/>
      <c r="P1" s="66"/>
    </row>
    <row r="2" spans="1:16" ht="16.5" thickBot="1" x14ac:dyDescent="0.3">
      <c r="A2" s="393"/>
      <c r="B2" s="284" t="s">
        <v>151</v>
      </c>
      <c r="C2" s="285"/>
      <c r="D2" s="285"/>
      <c r="E2" s="285"/>
      <c r="F2" s="285"/>
      <c r="G2" s="285"/>
      <c r="H2" s="285"/>
      <c r="I2" s="285"/>
      <c r="J2" s="285"/>
      <c r="K2" s="285"/>
      <c r="L2" s="286"/>
      <c r="M2" s="317" t="s">
        <v>235</v>
      </c>
      <c r="N2" s="318"/>
      <c r="O2" s="319"/>
      <c r="P2" s="66"/>
    </row>
    <row r="3" spans="1:16" ht="16.5" thickBot="1" x14ac:dyDescent="0.3">
      <c r="A3" s="393"/>
      <c r="B3" s="284" t="s">
        <v>0</v>
      </c>
      <c r="C3" s="285"/>
      <c r="D3" s="285"/>
      <c r="E3" s="285"/>
      <c r="F3" s="285"/>
      <c r="G3" s="285"/>
      <c r="H3" s="285"/>
      <c r="I3" s="285"/>
      <c r="J3" s="285"/>
      <c r="K3" s="285"/>
      <c r="L3" s="286"/>
      <c r="M3" s="317" t="s">
        <v>236</v>
      </c>
      <c r="N3" s="318"/>
      <c r="O3" s="319"/>
      <c r="P3" s="66"/>
    </row>
    <row r="4" spans="1:16" ht="16.5" thickBot="1" x14ac:dyDescent="0.3">
      <c r="A4" s="394"/>
      <c r="B4" s="292" t="s">
        <v>152</v>
      </c>
      <c r="C4" s="293"/>
      <c r="D4" s="293"/>
      <c r="E4" s="293"/>
      <c r="F4" s="293"/>
      <c r="G4" s="293"/>
      <c r="H4" s="293"/>
      <c r="I4" s="293"/>
      <c r="J4" s="293"/>
      <c r="K4" s="293"/>
      <c r="L4" s="294"/>
      <c r="M4" s="317" t="s">
        <v>237</v>
      </c>
      <c r="N4" s="318"/>
      <c r="O4" s="319"/>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402" t="s">
        <v>241</v>
      </c>
      <c r="C6" s="403"/>
      <c r="D6" s="403"/>
      <c r="E6" s="403"/>
      <c r="F6" s="403"/>
      <c r="G6" s="403"/>
      <c r="H6" s="403"/>
      <c r="I6" s="403"/>
      <c r="J6" s="403"/>
      <c r="K6" s="404"/>
      <c r="L6" s="103" t="s">
        <v>155</v>
      </c>
      <c r="M6" s="405">
        <v>2024110010311</v>
      </c>
      <c r="N6" s="406"/>
      <c r="O6" s="407"/>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279" t="s">
        <v>6</v>
      </c>
      <c r="B8" s="103" t="s">
        <v>156</v>
      </c>
      <c r="C8" s="228"/>
      <c r="D8" s="103" t="s">
        <v>157</v>
      </c>
      <c r="E8" s="228"/>
      <c r="F8" s="103" t="s">
        <v>158</v>
      </c>
      <c r="G8" s="86" t="s">
        <v>261</v>
      </c>
      <c r="H8" s="103" t="s">
        <v>159</v>
      </c>
      <c r="I8" s="88"/>
      <c r="J8" s="381" t="s">
        <v>8</v>
      </c>
      <c r="K8" s="280"/>
      <c r="L8" s="102" t="s">
        <v>160</v>
      </c>
      <c r="M8" s="287"/>
      <c r="N8" s="287"/>
      <c r="O8" s="287"/>
      <c r="P8" s="66"/>
    </row>
    <row r="9" spans="1:16" ht="18.75" thickBot="1" x14ac:dyDescent="0.3">
      <c r="A9" s="279"/>
      <c r="B9" s="104" t="s">
        <v>161</v>
      </c>
      <c r="C9" s="89"/>
      <c r="D9" s="103" t="s">
        <v>162</v>
      </c>
      <c r="E9" s="90"/>
      <c r="F9" s="103" t="s">
        <v>163</v>
      </c>
      <c r="G9" s="90"/>
      <c r="H9" s="103" t="s">
        <v>164</v>
      </c>
      <c r="I9" s="88"/>
      <c r="J9" s="381"/>
      <c r="K9" s="280"/>
      <c r="L9" s="102" t="s">
        <v>165</v>
      </c>
      <c r="M9" s="287"/>
      <c r="N9" s="287"/>
      <c r="O9" s="287"/>
      <c r="P9" s="66"/>
    </row>
    <row r="10" spans="1:16" ht="18.75" thickBot="1" x14ac:dyDescent="0.3">
      <c r="A10" s="279"/>
      <c r="B10" s="103" t="s">
        <v>166</v>
      </c>
      <c r="C10" s="86"/>
      <c r="D10" s="103" t="s">
        <v>167</v>
      </c>
      <c r="E10" s="90"/>
      <c r="F10" s="103" t="s">
        <v>168</v>
      </c>
      <c r="G10" s="90"/>
      <c r="H10" s="103" t="s">
        <v>169</v>
      </c>
      <c r="I10" s="88"/>
      <c r="J10" s="381"/>
      <c r="K10" s="280"/>
      <c r="L10" s="102" t="s">
        <v>170</v>
      </c>
      <c r="M10" s="287" t="s">
        <v>261</v>
      </c>
      <c r="N10" s="287"/>
      <c r="O10" s="287"/>
      <c r="P10" s="66"/>
    </row>
    <row r="11" spans="1:16" ht="15.75" thickBot="1" x14ac:dyDescent="0.3">
      <c r="A11" s="4"/>
      <c r="B11" s="5"/>
      <c r="C11" s="5"/>
      <c r="D11" s="7"/>
      <c r="E11" s="6"/>
      <c r="F11" s="6"/>
      <c r="G11" s="130"/>
      <c r="H11" s="130"/>
      <c r="I11" s="8"/>
      <c r="J11" s="8"/>
      <c r="K11" s="5"/>
      <c r="L11" s="5"/>
      <c r="M11" s="5"/>
      <c r="N11" s="5"/>
      <c r="O11" s="5"/>
      <c r="P11" s="1"/>
    </row>
    <row r="12" spans="1:16" s="176" customFormat="1" x14ac:dyDescent="0.25">
      <c r="A12" s="399" t="s">
        <v>171</v>
      </c>
      <c r="B12" s="451" t="s">
        <v>247</v>
      </c>
      <c r="C12" s="452"/>
      <c r="D12" s="452"/>
      <c r="E12" s="452"/>
      <c r="F12" s="452"/>
      <c r="G12" s="452"/>
      <c r="H12" s="452"/>
      <c r="I12" s="452"/>
      <c r="J12" s="452"/>
      <c r="K12" s="452"/>
      <c r="L12" s="452"/>
      <c r="M12" s="452"/>
      <c r="N12" s="452"/>
      <c r="O12" s="453"/>
      <c r="P12" s="175"/>
    </row>
    <row r="13" spans="1:16" s="176" customFormat="1" x14ac:dyDescent="0.25">
      <c r="A13" s="400"/>
      <c r="B13" s="454"/>
      <c r="C13" s="455"/>
      <c r="D13" s="455"/>
      <c r="E13" s="455"/>
      <c r="F13" s="455"/>
      <c r="G13" s="455"/>
      <c r="H13" s="455"/>
      <c r="I13" s="455"/>
      <c r="J13" s="455"/>
      <c r="K13" s="455"/>
      <c r="L13" s="455"/>
      <c r="M13" s="455"/>
      <c r="N13" s="455"/>
      <c r="O13" s="456"/>
      <c r="P13" s="175"/>
    </row>
    <row r="14" spans="1:16" s="176" customFormat="1" ht="15.75" thickBot="1" x14ac:dyDescent="0.3">
      <c r="A14" s="401"/>
      <c r="B14" s="457"/>
      <c r="C14" s="458"/>
      <c r="D14" s="458"/>
      <c r="E14" s="458"/>
      <c r="F14" s="458"/>
      <c r="G14" s="458"/>
      <c r="H14" s="458"/>
      <c r="I14" s="458"/>
      <c r="J14" s="458"/>
      <c r="K14" s="458"/>
      <c r="L14" s="458"/>
      <c r="M14" s="458"/>
      <c r="N14" s="458"/>
      <c r="O14" s="459"/>
      <c r="P14" s="175"/>
    </row>
    <row r="15" spans="1:16" s="176" customFormat="1" ht="15.75" thickBot="1" x14ac:dyDescent="0.3">
      <c r="A15" s="177"/>
      <c r="B15" s="178"/>
      <c r="C15" s="179"/>
      <c r="D15" s="179"/>
      <c r="E15" s="179"/>
      <c r="F15" s="179"/>
      <c r="G15" s="164"/>
      <c r="H15" s="164"/>
      <c r="I15" s="164"/>
      <c r="J15" s="164"/>
      <c r="K15" s="164"/>
      <c r="L15" s="180"/>
      <c r="M15" s="180"/>
      <c r="N15" s="180"/>
      <c r="O15" s="180"/>
      <c r="P15" s="175"/>
    </row>
    <row r="16" spans="1:16" s="176" customFormat="1" ht="27.95" customHeight="1" thickBot="1" x14ac:dyDescent="0.3">
      <c r="A16" s="163" t="s">
        <v>13</v>
      </c>
      <c r="B16" s="460" t="s">
        <v>243</v>
      </c>
      <c r="C16" s="460"/>
      <c r="D16" s="460"/>
      <c r="E16" s="460"/>
      <c r="F16" s="460"/>
      <c r="G16" s="279" t="s">
        <v>15</v>
      </c>
      <c r="H16" s="279"/>
      <c r="I16" s="460" t="s">
        <v>248</v>
      </c>
      <c r="J16" s="460"/>
      <c r="K16" s="460"/>
      <c r="L16" s="460"/>
      <c r="M16" s="460"/>
      <c r="N16" s="460"/>
      <c r="O16" s="460"/>
      <c r="P16" s="181"/>
    </row>
    <row r="17" spans="1:16" s="176" customFormat="1" ht="15.75" thickBot="1" x14ac:dyDescent="0.3">
      <c r="A17" s="177"/>
      <c r="B17" s="164"/>
      <c r="C17" s="179"/>
      <c r="D17" s="179"/>
      <c r="E17" s="179"/>
      <c r="F17" s="179"/>
      <c r="G17" s="164"/>
      <c r="H17" s="164"/>
      <c r="I17" s="164"/>
      <c r="J17" s="164"/>
      <c r="K17" s="164"/>
      <c r="L17" s="180"/>
      <c r="M17" s="180"/>
      <c r="N17" s="180"/>
      <c r="O17" s="180"/>
      <c r="P17" s="175"/>
    </row>
    <row r="18" spans="1:16" s="176" customFormat="1" ht="81.75" customHeight="1" thickBot="1" x14ac:dyDescent="0.3">
      <c r="A18" s="163" t="s">
        <v>17</v>
      </c>
      <c r="B18" s="461" t="s">
        <v>244</v>
      </c>
      <c r="C18" s="461"/>
      <c r="D18" s="461"/>
      <c r="E18" s="461"/>
      <c r="F18" s="163" t="s">
        <v>19</v>
      </c>
      <c r="G18" s="462" t="s">
        <v>246</v>
      </c>
      <c r="H18" s="462"/>
      <c r="I18" s="462"/>
      <c r="J18" s="163" t="s">
        <v>21</v>
      </c>
      <c r="K18" s="460" t="s">
        <v>272</v>
      </c>
      <c r="L18" s="460"/>
      <c r="M18" s="460"/>
      <c r="N18" s="460"/>
      <c r="O18" s="460"/>
      <c r="P18" s="175"/>
    </row>
    <row r="19" spans="1:16" x14ac:dyDescent="0.25">
      <c r="A19" s="3"/>
      <c r="B19" s="2"/>
      <c r="C19" s="398"/>
      <c r="D19" s="398"/>
      <c r="E19" s="398"/>
      <c r="F19" s="398"/>
      <c r="G19" s="398"/>
      <c r="H19" s="398"/>
      <c r="I19" s="398"/>
      <c r="J19" s="398"/>
      <c r="K19" s="398"/>
      <c r="L19" s="398"/>
      <c r="M19" s="398"/>
      <c r="N19" s="398"/>
      <c r="O19" s="398"/>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79" t="s">
        <v>23</v>
      </c>
      <c r="B21" s="380"/>
      <c r="C21" s="380"/>
      <c r="D21" s="380"/>
      <c r="E21" s="380"/>
      <c r="F21" s="380"/>
      <c r="G21" s="380"/>
      <c r="H21" s="380"/>
      <c r="I21" s="380"/>
      <c r="J21" s="380"/>
      <c r="K21" s="380"/>
      <c r="L21" s="380"/>
      <c r="M21" s="380"/>
      <c r="N21" s="380"/>
      <c r="O21" s="381"/>
      <c r="P21" s="1"/>
    </row>
    <row r="22" spans="1:16" ht="15.75" thickBot="1" x14ac:dyDescent="0.3">
      <c r="A22" s="379" t="s">
        <v>172</v>
      </c>
      <c r="B22" s="380"/>
      <c r="C22" s="380"/>
      <c r="D22" s="380"/>
      <c r="E22" s="380"/>
      <c r="F22" s="380"/>
      <c r="G22" s="380"/>
      <c r="H22" s="380"/>
      <c r="I22" s="380"/>
      <c r="J22" s="380"/>
      <c r="K22" s="380"/>
      <c r="L22" s="380"/>
      <c r="M22" s="380"/>
      <c r="N22" s="380"/>
      <c r="O22" s="381"/>
      <c r="P22" s="1"/>
    </row>
    <row r="23" spans="1:16" ht="30.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3" customHeight="1" x14ac:dyDescent="0.25">
      <c r="A24" s="16" t="s">
        <v>24</v>
      </c>
      <c r="B24" s="133">
        <v>204162000</v>
      </c>
      <c r="C24" s="133"/>
      <c r="D24" s="133"/>
      <c r="E24" s="133"/>
      <c r="F24" s="133"/>
      <c r="G24" s="133"/>
      <c r="H24" s="133"/>
      <c r="I24" s="133"/>
      <c r="J24" s="133"/>
      <c r="K24" s="133"/>
      <c r="L24" s="133"/>
      <c r="M24" s="133"/>
      <c r="N24" s="242">
        <f>SUM(B24:M24)</f>
        <v>204162000</v>
      </c>
      <c r="O24" s="219">
        <v>1</v>
      </c>
      <c r="P24" s="1"/>
    </row>
    <row r="25" spans="1:16" ht="33" customHeight="1" x14ac:dyDescent="0.25">
      <c r="A25" s="16" t="s">
        <v>26</v>
      </c>
      <c r="B25" s="131">
        <v>175863997</v>
      </c>
      <c r="C25" s="131">
        <f>175863997-B25</f>
        <v>0</v>
      </c>
      <c r="D25" s="133">
        <f>175863993-B25-C25</f>
        <v>-4</v>
      </c>
      <c r="E25" s="245"/>
      <c r="F25" s="133"/>
      <c r="G25" s="133"/>
      <c r="H25" s="133"/>
      <c r="I25" s="133"/>
      <c r="J25" s="133"/>
      <c r="K25" s="133"/>
      <c r="L25" s="133"/>
      <c r="M25" s="133"/>
      <c r="N25" s="242">
        <f t="shared" ref="N25:N29" si="0">SUM(B25:M25)</f>
        <v>175863993</v>
      </c>
      <c r="O25" s="220">
        <f>N25/N24</f>
        <v>0.86139434860551911</v>
      </c>
      <c r="P25" s="1"/>
    </row>
    <row r="26" spans="1:16" ht="33" customHeight="1" x14ac:dyDescent="0.25">
      <c r="A26" s="16" t="s">
        <v>28</v>
      </c>
      <c r="B26" s="132">
        <v>0</v>
      </c>
      <c r="C26" s="132">
        <f>1352527-B26</f>
        <v>1352527</v>
      </c>
      <c r="D26" s="134">
        <f>19639155-B26-C26</f>
        <v>18286628</v>
      </c>
      <c r="E26" s="245"/>
      <c r="F26" s="134"/>
      <c r="G26" s="134"/>
      <c r="H26" s="134"/>
      <c r="I26" s="134"/>
      <c r="J26" s="134"/>
      <c r="K26" s="134"/>
      <c r="L26" s="134"/>
      <c r="M26" s="134"/>
      <c r="N26" s="242">
        <f t="shared" si="0"/>
        <v>19639155</v>
      </c>
      <c r="O26" s="220">
        <f>N26/N24</f>
        <v>9.6193978311340994E-2</v>
      </c>
      <c r="P26" s="1"/>
    </row>
    <row r="27" spans="1:16" ht="33" customHeight="1" x14ac:dyDescent="0.25">
      <c r="A27" s="16" t="s">
        <v>175</v>
      </c>
      <c r="B27" s="133">
        <v>13536000</v>
      </c>
      <c r="C27" s="133">
        <v>6192682</v>
      </c>
      <c r="D27" s="133">
        <v>7000000</v>
      </c>
      <c r="E27" s="133">
        <v>10000000</v>
      </c>
      <c r="F27" s="133"/>
      <c r="G27" s="133"/>
      <c r="H27" s="133"/>
      <c r="I27" s="133"/>
      <c r="J27" s="133"/>
      <c r="K27" s="133"/>
      <c r="L27" s="133"/>
      <c r="M27" s="133"/>
      <c r="N27" s="242">
        <f t="shared" si="0"/>
        <v>36728682</v>
      </c>
      <c r="O27" s="220">
        <v>1</v>
      </c>
      <c r="P27" s="1"/>
    </row>
    <row r="28" spans="1:16" ht="33" customHeight="1" x14ac:dyDescent="0.25">
      <c r="A28" s="16" t="s">
        <v>176</v>
      </c>
      <c r="B28" s="134">
        <v>0</v>
      </c>
      <c r="C28" s="134"/>
      <c r="D28" s="134"/>
      <c r="E28" s="134"/>
      <c r="F28" s="134"/>
      <c r="G28" s="134"/>
      <c r="H28" s="134"/>
      <c r="I28" s="134"/>
      <c r="J28" s="134"/>
      <c r="K28" s="134"/>
      <c r="L28" s="134"/>
      <c r="M28" s="134"/>
      <c r="N28" s="242">
        <f t="shared" si="0"/>
        <v>0</v>
      </c>
      <c r="O28" s="220">
        <f>N28/N27</f>
        <v>0</v>
      </c>
      <c r="P28" s="1"/>
    </row>
    <row r="29" spans="1:16" ht="33" customHeight="1" thickBot="1" x14ac:dyDescent="0.3">
      <c r="A29" s="19" t="s">
        <v>34</v>
      </c>
      <c r="B29" s="135">
        <v>10670000</v>
      </c>
      <c r="C29" s="135">
        <f>10670000-B29</f>
        <v>0</v>
      </c>
      <c r="D29" s="135">
        <f>25020897-B29-C29</f>
        <v>14350897</v>
      </c>
      <c r="E29" s="135"/>
      <c r="F29" s="135"/>
      <c r="G29" s="135"/>
      <c r="H29" s="135"/>
      <c r="I29" s="135"/>
      <c r="J29" s="135"/>
      <c r="K29" s="135"/>
      <c r="L29" s="135"/>
      <c r="M29" s="135"/>
      <c r="N29" s="579">
        <f t="shared" si="0"/>
        <v>25020897</v>
      </c>
      <c r="O29" s="221">
        <f>N29/N27</f>
        <v>0.68123590713110804</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355" t="s">
        <v>177</v>
      </c>
      <c r="B33" s="356"/>
      <c r="C33" s="356"/>
      <c r="D33" s="356"/>
      <c r="E33" s="356"/>
      <c r="F33" s="356"/>
      <c r="G33" s="356"/>
      <c r="H33" s="356"/>
      <c r="I33" s="357"/>
      <c r="J33" s="26"/>
      <c r="K33" s="1"/>
      <c r="L33" s="1"/>
      <c r="M33" s="1"/>
      <c r="N33" s="1"/>
      <c r="O33" s="1"/>
      <c r="P33" s="1"/>
    </row>
    <row r="34" spans="1:16" ht="33.75" thickBot="1" x14ac:dyDescent="0.3">
      <c r="A34" s="30" t="s">
        <v>178</v>
      </c>
      <c r="B34" s="444" t="str">
        <f>+B12</f>
        <v xml:space="preserve"> Implementar 1 Estrategia Distrital de Cuidado Menstrual, con enfoque diferencial</v>
      </c>
      <c r="C34" s="445"/>
      <c r="D34" s="445"/>
      <c r="E34" s="445"/>
      <c r="F34" s="445"/>
      <c r="G34" s="445"/>
      <c r="H34" s="445"/>
      <c r="I34" s="446"/>
      <c r="J34" s="24"/>
      <c r="K34" s="1"/>
      <c r="L34" s="1"/>
      <c r="M34" s="116"/>
      <c r="N34" s="1"/>
      <c r="O34" s="1"/>
      <c r="P34" s="1"/>
    </row>
    <row r="35" spans="1:16" ht="18.75" customHeight="1" thickBot="1" x14ac:dyDescent="0.3">
      <c r="A35" s="369" t="s">
        <v>38</v>
      </c>
      <c r="B35" s="72">
        <v>2024</v>
      </c>
      <c r="C35" s="72">
        <v>2025</v>
      </c>
      <c r="D35" s="72">
        <v>2026</v>
      </c>
      <c r="E35" s="72">
        <v>2027</v>
      </c>
      <c r="F35" s="72" t="s">
        <v>179</v>
      </c>
      <c r="G35" s="371" t="s">
        <v>40</v>
      </c>
      <c r="H35" s="447" t="s">
        <v>274</v>
      </c>
      <c r="I35" s="448"/>
      <c r="J35" s="24"/>
      <c r="K35" s="1"/>
      <c r="L35" s="1"/>
      <c r="M35" s="116"/>
      <c r="N35" s="1"/>
      <c r="O35" s="1"/>
      <c r="P35" s="1"/>
    </row>
    <row r="36" spans="1:16" ht="17.25" thickBot="1" x14ac:dyDescent="0.3">
      <c r="A36" s="370"/>
      <c r="B36" s="111">
        <v>1</v>
      </c>
      <c r="C36" s="111">
        <v>1</v>
      </c>
      <c r="D36" s="111">
        <v>1</v>
      </c>
      <c r="E36" s="111">
        <v>1</v>
      </c>
      <c r="F36" s="112">
        <v>1</v>
      </c>
      <c r="G36" s="371"/>
      <c r="H36" s="449"/>
      <c r="I36" s="450"/>
      <c r="J36" s="24"/>
      <c r="K36" s="1"/>
      <c r="L36" s="1"/>
      <c r="M36" s="116"/>
      <c r="N36" s="1"/>
      <c r="O36" s="1"/>
      <c r="P36" s="1"/>
    </row>
    <row r="37" spans="1:16" ht="33.75" thickBot="1" x14ac:dyDescent="0.3">
      <c r="A37" s="31" t="s">
        <v>42</v>
      </c>
      <c r="B37" s="361">
        <v>0.2</v>
      </c>
      <c r="C37" s="362"/>
      <c r="D37" s="366" t="s">
        <v>180</v>
      </c>
      <c r="E37" s="367"/>
      <c r="F37" s="367"/>
      <c r="G37" s="367"/>
      <c r="H37" s="367"/>
      <c r="I37" s="368"/>
      <c r="J37" s="1"/>
      <c r="K37" s="1"/>
      <c r="L37" s="1"/>
      <c r="M37" s="1"/>
      <c r="N37" s="1"/>
      <c r="O37" s="1"/>
      <c r="P37" s="1"/>
    </row>
    <row r="38" spans="1:16" ht="66" x14ac:dyDescent="0.25">
      <c r="A38" s="376" t="s">
        <v>181</v>
      </c>
      <c r="B38" s="193" t="s">
        <v>182</v>
      </c>
      <c r="C38" s="193" t="s">
        <v>86</v>
      </c>
      <c r="D38" s="363" t="s">
        <v>88</v>
      </c>
      <c r="E38" s="363"/>
      <c r="F38" s="363" t="s">
        <v>90</v>
      </c>
      <c r="G38" s="363"/>
      <c r="H38" s="193" t="s">
        <v>92</v>
      </c>
      <c r="I38" s="194" t="s">
        <v>93</v>
      </c>
      <c r="J38" s="25"/>
      <c r="K38" s="25"/>
      <c r="L38" s="25"/>
      <c r="M38" s="118"/>
      <c r="N38" s="25"/>
      <c r="O38" s="25"/>
      <c r="P38" s="25"/>
    </row>
    <row r="39" spans="1:16" ht="242.1" customHeight="1" x14ac:dyDescent="0.25">
      <c r="A39" s="353"/>
      <c r="B39" s="195">
        <v>1</v>
      </c>
      <c r="C39" s="168">
        <v>1</v>
      </c>
      <c r="D39" s="443" t="s">
        <v>302</v>
      </c>
      <c r="E39" s="443"/>
      <c r="F39" s="443" t="s">
        <v>303</v>
      </c>
      <c r="G39" s="443"/>
      <c r="H39" s="230" t="s">
        <v>300</v>
      </c>
      <c r="I39" s="231" t="s">
        <v>299</v>
      </c>
      <c r="J39" s="1"/>
      <c r="K39" s="1"/>
      <c r="L39" s="1"/>
      <c r="M39" s="116"/>
      <c r="N39" s="1"/>
      <c r="O39" s="1"/>
      <c r="P39" s="1"/>
    </row>
    <row r="40" spans="1:16" ht="66" x14ac:dyDescent="0.25">
      <c r="A40" s="353" t="s">
        <v>183</v>
      </c>
      <c r="B40" s="197" t="s">
        <v>182</v>
      </c>
      <c r="C40" s="197" t="s">
        <v>86</v>
      </c>
      <c r="D40" s="344" t="s">
        <v>88</v>
      </c>
      <c r="E40" s="344"/>
      <c r="F40" s="344" t="s">
        <v>90</v>
      </c>
      <c r="G40" s="344"/>
      <c r="H40" s="197" t="s">
        <v>92</v>
      </c>
      <c r="I40" s="198" t="s">
        <v>93</v>
      </c>
      <c r="J40" s="25"/>
      <c r="K40" s="25"/>
      <c r="L40" s="25"/>
      <c r="M40" s="25"/>
      <c r="N40" s="25"/>
      <c r="O40" s="25"/>
      <c r="P40" s="25"/>
    </row>
    <row r="41" spans="1:16" s="188" customFormat="1" ht="290.10000000000002" customHeight="1" x14ac:dyDescent="0.25">
      <c r="A41" s="353"/>
      <c r="B41" s="241">
        <v>1</v>
      </c>
      <c r="C41" s="196">
        <v>1</v>
      </c>
      <c r="D41" s="365" t="s">
        <v>377</v>
      </c>
      <c r="E41" s="365"/>
      <c r="F41" s="443" t="s">
        <v>376</v>
      </c>
      <c r="G41" s="443"/>
      <c r="H41" s="230" t="s">
        <v>300</v>
      </c>
      <c r="I41" s="231" t="s">
        <v>299</v>
      </c>
      <c r="J41" s="187"/>
      <c r="K41" s="187"/>
      <c r="L41" s="187"/>
      <c r="M41" s="187"/>
      <c r="N41" s="187"/>
      <c r="O41" s="187"/>
      <c r="P41" s="187"/>
    </row>
    <row r="42" spans="1:16" ht="66" x14ac:dyDescent="0.25">
      <c r="A42" s="353" t="s">
        <v>184</v>
      </c>
      <c r="B42" s="197" t="s">
        <v>182</v>
      </c>
      <c r="C42" s="197" t="s">
        <v>86</v>
      </c>
      <c r="D42" s="344" t="s">
        <v>88</v>
      </c>
      <c r="E42" s="344"/>
      <c r="F42" s="344" t="s">
        <v>90</v>
      </c>
      <c r="G42" s="344"/>
      <c r="H42" s="197" t="s">
        <v>92</v>
      </c>
      <c r="I42" s="198" t="s">
        <v>93</v>
      </c>
      <c r="J42" s="25"/>
      <c r="K42" s="25"/>
      <c r="L42" s="25"/>
      <c r="M42" s="25"/>
      <c r="N42" s="25"/>
      <c r="O42" s="25"/>
      <c r="P42" s="25"/>
    </row>
    <row r="43" spans="1:16" ht="408.95" customHeight="1" x14ac:dyDescent="0.25">
      <c r="A43" s="353"/>
      <c r="B43" s="195">
        <v>1</v>
      </c>
      <c r="C43" s="244">
        <v>1</v>
      </c>
      <c r="D43" s="364" t="s">
        <v>390</v>
      </c>
      <c r="E43" s="364"/>
      <c r="F43" s="275" t="s">
        <v>391</v>
      </c>
      <c r="G43" s="275"/>
      <c r="H43" s="255" t="s">
        <v>300</v>
      </c>
      <c r="I43" s="256" t="s">
        <v>299</v>
      </c>
      <c r="J43" s="1"/>
      <c r="K43" s="1"/>
      <c r="L43" s="1"/>
      <c r="M43" s="1"/>
      <c r="N43" s="1"/>
      <c r="O43" s="1"/>
      <c r="P43" s="1"/>
    </row>
    <row r="44" spans="1:16" ht="66" x14ac:dyDescent="0.25">
      <c r="A44" s="353" t="s">
        <v>185</v>
      </c>
      <c r="B44" s="197" t="s">
        <v>182</v>
      </c>
      <c r="C44" s="197" t="s">
        <v>86</v>
      </c>
      <c r="D44" s="344" t="s">
        <v>88</v>
      </c>
      <c r="E44" s="344"/>
      <c r="F44" s="344" t="s">
        <v>90</v>
      </c>
      <c r="G44" s="344"/>
      <c r="H44" s="197" t="s">
        <v>92</v>
      </c>
      <c r="I44" s="198" t="s">
        <v>93</v>
      </c>
      <c r="J44" s="25"/>
      <c r="K44" s="25"/>
      <c r="L44" s="25"/>
      <c r="M44" s="25"/>
      <c r="N44" s="25"/>
      <c r="O44" s="25"/>
      <c r="P44" s="25"/>
    </row>
    <row r="45" spans="1:16" ht="16.5" x14ac:dyDescent="0.25">
      <c r="A45" s="353"/>
      <c r="B45" s="195">
        <v>1</v>
      </c>
      <c r="C45" s="168"/>
      <c r="D45" s="423"/>
      <c r="E45" s="423"/>
      <c r="F45" s="423"/>
      <c r="G45" s="423"/>
      <c r="H45" s="199"/>
      <c r="I45" s="200"/>
      <c r="J45" s="1"/>
      <c r="K45" s="1"/>
      <c r="L45" s="1"/>
      <c r="M45" s="1"/>
      <c r="N45" s="1"/>
      <c r="O45" s="1"/>
      <c r="P45" s="1"/>
    </row>
    <row r="46" spans="1:16" ht="66" x14ac:dyDescent="0.25">
      <c r="A46" s="353" t="s">
        <v>186</v>
      </c>
      <c r="B46" s="197" t="s">
        <v>182</v>
      </c>
      <c r="C46" s="197" t="s">
        <v>86</v>
      </c>
      <c r="D46" s="344" t="s">
        <v>88</v>
      </c>
      <c r="E46" s="344"/>
      <c r="F46" s="344" t="s">
        <v>90</v>
      </c>
      <c r="G46" s="344"/>
      <c r="H46" s="197" t="s">
        <v>92</v>
      </c>
      <c r="I46" s="198" t="s">
        <v>93</v>
      </c>
      <c r="J46" s="25"/>
      <c r="K46" s="25"/>
      <c r="L46" s="25"/>
      <c r="M46" s="25"/>
      <c r="N46" s="25"/>
      <c r="O46" s="25"/>
      <c r="P46" s="25"/>
    </row>
    <row r="47" spans="1:16" ht="16.5" x14ac:dyDescent="0.25">
      <c r="A47" s="353"/>
      <c r="B47" s="195">
        <v>1</v>
      </c>
      <c r="C47" s="168"/>
      <c r="D47" s="345"/>
      <c r="E47" s="345"/>
      <c r="F47" s="345"/>
      <c r="G47" s="345"/>
      <c r="H47" s="168"/>
      <c r="I47" s="201"/>
      <c r="J47" s="1"/>
      <c r="K47" s="1"/>
      <c r="L47" s="1"/>
      <c r="M47" s="1"/>
      <c r="N47" s="1"/>
      <c r="O47" s="1"/>
      <c r="P47" s="1"/>
    </row>
    <row r="48" spans="1:16" ht="66" x14ac:dyDescent="0.25">
      <c r="A48" s="353" t="s">
        <v>187</v>
      </c>
      <c r="B48" s="197" t="s">
        <v>182</v>
      </c>
      <c r="C48" s="197" t="s">
        <v>86</v>
      </c>
      <c r="D48" s="344" t="s">
        <v>88</v>
      </c>
      <c r="E48" s="344"/>
      <c r="F48" s="344" t="s">
        <v>90</v>
      </c>
      <c r="G48" s="344"/>
      <c r="H48" s="197" t="s">
        <v>92</v>
      </c>
      <c r="I48" s="198" t="s">
        <v>93</v>
      </c>
      <c r="J48" s="25"/>
      <c r="K48" s="25"/>
      <c r="L48" s="25"/>
      <c r="M48" s="25"/>
      <c r="N48" s="25"/>
      <c r="O48" s="25"/>
      <c r="P48" s="25"/>
    </row>
    <row r="49" spans="1:16" ht="16.5" x14ac:dyDescent="0.25">
      <c r="A49" s="353"/>
      <c r="B49" s="195">
        <v>1</v>
      </c>
      <c r="C49" s="168"/>
      <c r="D49" s="345"/>
      <c r="E49" s="345"/>
      <c r="F49" s="345"/>
      <c r="G49" s="345"/>
      <c r="H49" s="168"/>
      <c r="I49" s="201"/>
      <c r="J49" s="1"/>
      <c r="K49" s="1"/>
      <c r="L49" s="1"/>
      <c r="M49" s="1"/>
      <c r="N49" s="1"/>
      <c r="O49" s="1"/>
      <c r="P49" s="1"/>
    </row>
    <row r="50" spans="1:16" ht="66" x14ac:dyDescent="0.25">
      <c r="A50" s="353" t="s">
        <v>188</v>
      </c>
      <c r="B50" s="197" t="s">
        <v>182</v>
      </c>
      <c r="C50" s="197" t="s">
        <v>86</v>
      </c>
      <c r="D50" s="344" t="s">
        <v>88</v>
      </c>
      <c r="E50" s="344"/>
      <c r="F50" s="344" t="s">
        <v>90</v>
      </c>
      <c r="G50" s="344"/>
      <c r="H50" s="197" t="s">
        <v>92</v>
      </c>
      <c r="I50" s="198" t="s">
        <v>93</v>
      </c>
      <c r="J50" s="1"/>
      <c r="K50" s="1"/>
      <c r="L50" s="1"/>
      <c r="M50" s="1"/>
      <c r="N50" s="1"/>
      <c r="O50" s="1"/>
      <c r="P50" s="1"/>
    </row>
    <row r="51" spans="1:16" ht="16.5" x14ac:dyDescent="0.25">
      <c r="A51" s="353"/>
      <c r="B51" s="195">
        <v>1</v>
      </c>
      <c r="C51" s="168"/>
      <c r="D51" s="345"/>
      <c r="E51" s="345"/>
      <c r="F51" s="345"/>
      <c r="G51" s="345"/>
      <c r="H51" s="168"/>
      <c r="I51" s="201"/>
      <c r="J51" s="1"/>
      <c r="K51" s="1"/>
      <c r="L51" s="1"/>
      <c r="M51" s="1"/>
      <c r="N51" s="1"/>
      <c r="O51" s="1"/>
      <c r="P51" s="1"/>
    </row>
    <row r="52" spans="1:16" ht="66" x14ac:dyDescent="0.25">
      <c r="A52" s="353" t="s">
        <v>189</v>
      </c>
      <c r="B52" s="197" t="s">
        <v>182</v>
      </c>
      <c r="C52" s="197" t="s">
        <v>86</v>
      </c>
      <c r="D52" s="344" t="s">
        <v>88</v>
      </c>
      <c r="E52" s="344"/>
      <c r="F52" s="344" t="s">
        <v>90</v>
      </c>
      <c r="G52" s="344"/>
      <c r="H52" s="197" t="s">
        <v>92</v>
      </c>
      <c r="I52" s="198" t="s">
        <v>93</v>
      </c>
      <c r="J52" s="1"/>
      <c r="K52" s="1"/>
      <c r="L52" s="1"/>
      <c r="M52" s="1"/>
      <c r="N52" s="1"/>
      <c r="O52" s="1"/>
      <c r="P52" s="1"/>
    </row>
    <row r="53" spans="1:16" ht="16.5" x14ac:dyDescent="0.25">
      <c r="A53" s="353"/>
      <c r="B53" s="195">
        <v>1</v>
      </c>
      <c r="C53" s="168"/>
      <c r="D53" s="345"/>
      <c r="E53" s="345"/>
      <c r="F53" s="345"/>
      <c r="G53" s="345"/>
      <c r="H53" s="168"/>
      <c r="I53" s="201"/>
      <c r="J53" s="1"/>
      <c r="K53" s="1"/>
      <c r="L53" s="1"/>
      <c r="M53" s="1"/>
      <c r="N53" s="1"/>
      <c r="O53" s="1"/>
      <c r="P53" s="1"/>
    </row>
    <row r="54" spans="1:16" ht="66" x14ac:dyDescent="0.25">
      <c r="A54" s="353" t="s">
        <v>190</v>
      </c>
      <c r="B54" s="197" t="s">
        <v>182</v>
      </c>
      <c r="C54" s="197" t="s">
        <v>86</v>
      </c>
      <c r="D54" s="344" t="s">
        <v>88</v>
      </c>
      <c r="E54" s="344"/>
      <c r="F54" s="344" t="s">
        <v>90</v>
      </c>
      <c r="G54" s="344"/>
      <c r="H54" s="197" t="s">
        <v>92</v>
      </c>
      <c r="I54" s="198" t="s">
        <v>93</v>
      </c>
      <c r="J54" s="1"/>
      <c r="K54" s="1"/>
      <c r="L54" s="1"/>
      <c r="M54" s="1"/>
      <c r="N54" s="1"/>
      <c r="O54" s="1"/>
      <c r="P54" s="1"/>
    </row>
    <row r="55" spans="1:16" ht="16.5" x14ac:dyDescent="0.25">
      <c r="A55" s="353"/>
      <c r="B55" s="195">
        <v>1</v>
      </c>
      <c r="C55" s="168"/>
      <c r="D55" s="345"/>
      <c r="E55" s="345"/>
      <c r="F55" s="345"/>
      <c r="G55" s="345"/>
      <c r="H55" s="168"/>
      <c r="I55" s="201"/>
      <c r="J55" s="1"/>
      <c r="K55" s="1"/>
      <c r="L55" s="1"/>
      <c r="M55" s="1"/>
      <c r="N55" s="1"/>
      <c r="O55" s="1"/>
      <c r="P55" s="1"/>
    </row>
    <row r="56" spans="1:16" ht="66" x14ac:dyDescent="0.25">
      <c r="A56" s="353" t="s">
        <v>191</v>
      </c>
      <c r="B56" s="197" t="s">
        <v>182</v>
      </c>
      <c r="C56" s="197" t="s">
        <v>86</v>
      </c>
      <c r="D56" s="344" t="s">
        <v>88</v>
      </c>
      <c r="E56" s="344"/>
      <c r="F56" s="344" t="s">
        <v>90</v>
      </c>
      <c r="G56" s="344"/>
      <c r="H56" s="197" t="s">
        <v>92</v>
      </c>
      <c r="I56" s="198" t="s">
        <v>93</v>
      </c>
      <c r="J56" s="1"/>
      <c r="K56" s="1"/>
      <c r="L56" s="1"/>
      <c r="M56" s="1"/>
      <c r="N56" s="1"/>
      <c r="O56" s="1"/>
      <c r="P56" s="1"/>
    </row>
    <row r="57" spans="1:16" ht="16.5" x14ac:dyDescent="0.25">
      <c r="A57" s="353"/>
      <c r="B57" s="195">
        <v>1</v>
      </c>
      <c r="C57" s="168"/>
      <c r="D57" s="345"/>
      <c r="E57" s="345"/>
      <c r="F57" s="345"/>
      <c r="G57" s="345"/>
      <c r="H57" s="168"/>
      <c r="I57" s="201"/>
      <c r="J57" s="1"/>
      <c r="K57" s="1"/>
      <c r="L57" s="1"/>
      <c r="M57" s="1"/>
      <c r="N57" s="1"/>
      <c r="O57" s="1"/>
      <c r="P57" s="1"/>
    </row>
    <row r="58" spans="1:16" ht="66" x14ac:dyDescent="0.25">
      <c r="A58" s="353" t="s">
        <v>192</v>
      </c>
      <c r="B58" s="197" t="s">
        <v>182</v>
      </c>
      <c r="C58" s="197" t="s">
        <v>86</v>
      </c>
      <c r="D58" s="344" t="s">
        <v>88</v>
      </c>
      <c r="E58" s="344"/>
      <c r="F58" s="344" t="s">
        <v>90</v>
      </c>
      <c r="G58" s="344"/>
      <c r="H58" s="197" t="s">
        <v>92</v>
      </c>
      <c r="I58" s="198" t="s">
        <v>93</v>
      </c>
      <c r="J58" s="1"/>
      <c r="K58" s="1"/>
      <c r="L58" s="1"/>
      <c r="M58" s="1"/>
      <c r="N58" s="1"/>
      <c r="O58" s="1"/>
      <c r="P58" s="1"/>
    </row>
    <row r="59" spans="1:16" ht="16.5" x14ac:dyDescent="0.25">
      <c r="A59" s="353"/>
      <c r="B59" s="195">
        <v>1</v>
      </c>
      <c r="C59" s="168"/>
      <c r="D59" s="345"/>
      <c r="E59" s="345"/>
      <c r="F59" s="345"/>
      <c r="G59" s="345"/>
      <c r="H59" s="168"/>
      <c r="I59" s="201"/>
      <c r="J59" s="1"/>
      <c r="K59" s="1"/>
      <c r="L59" s="1"/>
      <c r="M59" s="1"/>
      <c r="N59" s="1"/>
      <c r="O59" s="1"/>
      <c r="P59" s="1"/>
    </row>
    <row r="60" spans="1:16" ht="66" x14ac:dyDescent="0.25">
      <c r="A60" s="353" t="s">
        <v>193</v>
      </c>
      <c r="B60" s="197" t="s">
        <v>182</v>
      </c>
      <c r="C60" s="197" t="s">
        <v>86</v>
      </c>
      <c r="D60" s="344" t="s">
        <v>88</v>
      </c>
      <c r="E60" s="344"/>
      <c r="F60" s="344" t="s">
        <v>90</v>
      </c>
      <c r="G60" s="344"/>
      <c r="H60" s="197" t="s">
        <v>92</v>
      </c>
      <c r="I60" s="198" t="s">
        <v>93</v>
      </c>
      <c r="J60" s="1"/>
      <c r="K60" s="1"/>
      <c r="L60" s="1"/>
      <c r="M60" s="1"/>
      <c r="N60" s="1"/>
      <c r="O60" s="1"/>
      <c r="P60" s="1"/>
    </row>
    <row r="61" spans="1:16" ht="17.25" thickBot="1" x14ac:dyDescent="0.3">
      <c r="A61" s="354"/>
      <c r="B61" s="202">
        <v>1</v>
      </c>
      <c r="C61" s="203"/>
      <c r="D61" s="346"/>
      <c r="E61" s="346"/>
      <c r="F61" s="346"/>
      <c r="G61" s="346"/>
      <c r="H61" s="203"/>
      <c r="I61" s="204"/>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410" t="s">
        <v>56</v>
      </c>
      <c r="B65" s="410"/>
      <c r="C65" s="410"/>
      <c r="D65" s="410"/>
      <c r="E65" s="410"/>
      <c r="F65" s="410"/>
      <c r="G65" s="410"/>
      <c r="H65" s="410"/>
      <c r="I65" s="410"/>
      <c r="J65" s="1"/>
      <c r="K65" s="1"/>
      <c r="L65" s="1"/>
      <c r="M65" s="1"/>
      <c r="N65" s="1"/>
      <c r="O65" s="1"/>
      <c r="P65" s="1"/>
    </row>
    <row r="66" spans="1:16" ht="141.94999999999999" customHeight="1" x14ac:dyDescent="0.25">
      <c r="A66" s="32" t="s">
        <v>57</v>
      </c>
      <c r="B66" s="351" t="s">
        <v>280</v>
      </c>
      <c r="C66" s="352"/>
      <c r="D66" s="351" t="s">
        <v>281</v>
      </c>
      <c r="E66" s="352"/>
      <c r="F66" s="351" t="s">
        <v>282</v>
      </c>
      <c r="G66" s="352"/>
      <c r="H66" s="441"/>
      <c r="I66" s="442"/>
      <c r="J66" s="1"/>
      <c r="K66" s="1">
        <f>((2/2)+(2/2)+0)/2</f>
        <v>1</v>
      </c>
      <c r="L66" s="1"/>
      <c r="M66" s="1"/>
      <c r="N66" s="1"/>
      <c r="O66" s="1"/>
      <c r="P66" s="1"/>
    </row>
    <row r="67" spans="1:16" ht="49.5" x14ac:dyDescent="0.25">
      <c r="A67" s="32" t="s">
        <v>194</v>
      </c>
      <c r="B67" s="417">
        <v>0.05</v>
      </c>
      <c r="C67" s="418"/>
      <c r="D67" s="417">
        <v>0.1</v>
      </c>
      <c r="E67" s="418"/>
      <c r="F67" s="417">
        <v>0.05</v>
      </c>
      <c r="G67" s="418"/>
      <c r="H67" s="417"/>
      <c r="I67" s="418"/>
      <c r="J67" s="1"/>
      <c r="K67" s="1"/>
      <c r="L67" s="1"/>
      <c r="M67" s="1"/>
      <c r="N67" s="1"/>
      <c r="O67" s="1"/>
      <c r="P67" s="1"/>
    </row>
    <row r="68" spans="1:16" ht="16.5" x14ac:dyDescent="0.25">
      <c r="A68" s="408"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409"/>
      <c r="B69" s="34">
        <v>0.02</v>
      </c>
      <c r="C69" s="34">
        <v>0.02</v>
      </c>
      <c r="D69" s="34">
        <v>0.02</v>
      </c>
      <c r="E69" s="34">
        <v>0.02</v>
      </c>
      <c r="F69" s="34">
        <v>0</v>
      </c>
      <c r="G69" s="34">
        <v>0</v>
      </c>
      <c r="H69" s="38"/>
      <c r="I69" s="34"/>
      <c r="J69" s="1"/>
      <c r="K69" s="1"/>
      <c r="L69" s="1"/>
      <c r="M69" s="1"/>
      <c r="N69" s="1"/>
      <c r="O69" s="1"/>
      <c r="P69" s="1"/>
    </row>
    <row r="70" spans="1:16" ht="82.5" x14ac:dyDescent="0.25">
      <c r="A70" s="32" t="s">
        <v>195</v>
      </c>
      <c r="B70" s="412" t="s">
        <v>301</v>
      </c>
      <c r="C70" s="413"/>
      <c r="D70" s="439" t="s">
        <v>298</v>
      </c>
      <c r="E70" s="413"/>
      <c r="F70" s="439" t="s">
        <v>297</v>
      </c>
      <c r="G70" s="413"/>
      <c r="H70" s="427"/>
      <c r="I70" s="440"/>
      <c r="J70" s="1"/>
      <c r="K70" s="1"/>
      <c r="L70" s="1"/>
      <c r="M70" s="1"/>
      <c r="N70" s="1"/>
      <c r="O70" s="1"/>
      <c r="P70" s="1"/>
    </row>
    <row r="71" spans="1:16" ht="123" customHeight="1" x14ac:dyDescent="0.25">
      <c r="A71" s="32" t="s">
        <v>196</v>
      </c>
      <c r="B71" s="347" t="s">
        <v>307</v>
      </c>
      <c r="C71" s="348"/>
      <c r="D71" s="347" t="s">
        <v>307</v>
      </c>
      <c r="E71" s="348"/>
      <c r="F71" s="414"/>
      <c r="G71" s="348"/>
      <c r="H71" s="422"/>
      <c r="I71" s="421"/>
      <c r="J71" s="1"/>
      <c r="K71" s="1"/>
      <c r="L71" s="1"/>
      <c r="M71" s="1"/>
      <c r="N71" s="1"/>
      <c r="O71" s="1"/>
      <c r="P71" s="1"/>
    </row>
    <row r="72" spans="1:16" ht="16.5" x14ac:dyDescent="0.25">
      <c r="A72" s="408"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409"/>
      <c r="B73" s="34">
        <v>0.05</v>
      </c>
      <c r="C73" s="34">
        <v>0.05</v>
      </c>
      <c r="D73" s="34">
        <v>0.03</v>
      </c>
      <c r="E73" s="34">
        <v>0.03</v>
      </c>
      <c r="F73" s="34">
        <v>0</v>
      </c>
      <c r="G73" s="35">
        <v>0.05</v>
      </c>
      <c r="H73" s="38"/>
      <c r="I73" s="35"/>
      <c r="J73" s="1"/>
      <c r="K73" s="1"/>
      <c r="L73" s="1"/>
      <c r="M73" s="1"/>
      <c r="N73" s="1"/>
      <c r="O73" s="1"/>
      <c r="P73" s="1"/>
    </row>
    <row r="74" spans="1:16" ht="408.95" customHeight="1" x14ac:dyDescent="0.25">
      <c r="A74" s="32" t="s">
        <v>195</v>
      </c>
      <c r="B74" s="432" t="s">
        <v>335</v>
      </c>
      <c r="C74" s="433"/>
      <c r="D74" s="434" t="s">
        <v>336</v>
      </c>
      <c r="E74" s="435"/>
      <c r="F74" s="436" t="s">
        <v>378</v>
      </c>
      <c r="G74" s="411"/>
      <c r="H74" s="437"/>
      <c r="I74" s="438"/>
      <c r="J74" s="1"/>
      <c r="K74" s="1"/>
      <c r="L74" s="1"/>
      <c r="M74" s="1"/>
      <c r="N74" s="1"/>
      <c r="O74" s="1"/>
      <c r="P74" s="1"/>
    </row>
    <row r="75" spans="1:16" ht="104.1" customHeight="1" x14ac:dyDescent="0.25">
      <c r="A75" s="32" t="s">
        <v>196</v>
      </c>
      <c r="B75" s="347" t="s">
        <v>354</v>
      </c>
      <c r="C75" s="348"/>
      <c r="D75" s="347" t="s">
        <v>355</v>
      </c>
      <c r="E75" s="348"/>
      <c r="F75" s="347" t="s">
        <v>353</v>
      </c>
      <c r="G75" s="348"/>
      <c r="H75" s="422"/>
      <c r="I75" s="421"/>
      <c r="J75" s="1"/>
      <c r="K75" s="1"/>
      <c r="L75" s="1"/>
      <c r="M75" s="1"/>
      <c r="N75" s="1"/>
      <c r="O75" s="1"/>
      <c r="P75" s="1"/>
    </row>
    <row r="76" spans="1:16" ht="16.5" x14ac:dyDescent="0.25">
      <c r="A76" s="408"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409"/>
      <c r="B77" s="34">
        <v>7.0000000000000007E-2</v>
      </c>
      <c r="C77" s="34">
        <v>7.0000000000000007E-2</v>
      </c>
      <c r="D77" s="34">
        <v>0.08</v>
      </c>
      <c r="E77" s="34">
        <v>0.08</v>
      </c>
      <c r="F77" s="34">
        <v>0.1</v>
      </c>
      <c r="G77" s="35">
        <v>0.1</v>
      </c>
      <c r="H77" s="38"/>
      <c r="I77" s="35"/>
      <c r="J77" s="1"/>
      <c r="K77" s="1"/>
      <c r="L77" s="1"/>
      <c r="M77" s="1"/>
      <c r="N77" s="1"/>
      <c r="O77" s="1"/>
      <c r="P77" s="1"/>
    </row>
    <row r="78" spans="1:16" ht="315.95" customHeight="1" x14ac:dyDescent="0.25">
      <c r="A78" s="32" t="s">
        <v>195</v>
      </c>
      <c r="B78" s="429" t="s">
        <v>387</v>
      </c>
      <c r="C78" s="430"/>
      <c r="D78" s="429" t="s">
        <v>388</v>
      </c>
      <c r="E78" s="430"/>
      <c r="F78" s="429" t="s">
        <v>389</v>
      </c>
      <c r="G78" s="430"/>
      <c r="H78" s="422"/>
      <c r="I78" s="421"/>
      <c r="J78" s="1"/>
      <c r="K78" s="1"/>
      <c r="L78" s="1"/>
      <c r="M78" s="1"/>
      <c r="N78" s="1"/>
      <c r="O78" s="1"/>
      <c r="P78" s="1"/>
    </row>
    <row r="79" spans="1:16" s="188" customFormat="1" ht="75.95" customHeight="1" x14ac:dyDescent="0.25">
      <c r="A79" s="32" t="s">
        <v>196</v>
      </c>
      <c r="B79" s="347" t="s">
        <v>405</v>
      </c>
      <c r="C79" s="348"/>
      <c r="D79" s="347" t="s">
        <v>406</v>
      </c>
      <c r="E79" s="348"/>
      <c r="F79" s="347" t="s">
        <v>407</v>
      </c>
      <c r="G79" s="431"/>
      <c r="H79" s="422"/>
      <c r="I79" s="421"/>
      <c r="J79" s="187"/>
      <c r="K79" s="187"/>
      <c r="L79" s="187"/>
      <c r="M79" s="187"/>
      <c r="N79" s="187"/>
      <c r="O79" s="187"/>
      <c r="P79" s="187"/>
    </row>
    <row r="80" spans="1:16" ht="16.5" x14ac:dyDescent="0.25">
      <c r="A80" s="408"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409"/>
      <c r="B81" s="34">
        <v>0.1</v>
      </c>
      <c r="C81" s="34"/>
      <c r="D81" s="34">
        <v>0.1</v>
      </c>
      <c r="E81" s="34"/>
      <c r="F81" s="34">
        <v>0.1</v>
      </c>
      <c r="G81" s="35"/>
      <c r="H81" s="38"/>
      <c r="I81" s="35"/>
      <c r="J81" s="1"/>
      <c r="K81" s="1"/>
      <c r="L81" s="1"/>
      <c r="M81" s="1"/>
      <c r="N81" s="1"/>
      <c r="O81" s="1"/>
      <c r="P81" s="1"/>
    </row>
    <row r="82" spans="1:16" ht="82.5" x14ac:dyDescent="0.25">
      <c r="A82" s="32" t="s">
        <v>195</v>
      </c>
      <c r="B82" s="342"/>
      <c r="C82" s="343"/>
      <c r="D82" s="342"/>
      <c r="E82" s="343"/>
      <c r="F82" s="427"/>
      <c r="G82" s="428"/>
      <c r="H82" s="422"/>
      <c r="I82" s="421"/>
      <c r="J82" s="1"/>
      <c r="K82" s="1"/>
      <c r="L82" s="1"/>
      <c r="M82" s="1"/>
      <c r="N82" s="1"/>
      <c r="O82" s="1"/>
      <c r="P82" s="1"/>
    </row>
    <row r="83" spans="1:16" ht="33" x14ac:dyDescent="0.25">
      <c r="A83" s="32" t="s">
        <v>196</v>
      </c>
      <c r="B83" s="414"/>
      <c r="C83" s="348"/>
      <c r="D83" s="414"/>
      <c r="E83" s="348"/>
      <c r="F83" s="422"/>
      <c r="G83" s="421"/>
      <c r="H83" s="422"/>
      <c r="I83" s="421"/>
      <c r="J83" s="1"/>
      <c r="K83" s="1"/>
      <c r="L83" s="1"/>
      <c r="M83" s="1"/>
      <c r="N83" s="1"/>
      <c r="O83" s="1"/>
      <c r="P83" s="1"/>
    </row>
    <row r="84" spans="1:16" ht="16.5" x14ac:dyDescent="0.25">
      <c r="A84" s="408"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409"/>
      <c r="B85" s="34">
        <v>0.1</v>
      </c>
      <c r="C85" s="34"/>
      <c r="D85" s="34">
        <v>0.1</v>
      </c>
      <c r="E85" s="34"/>
      <c r="F85" s="34">
        <v>0.1</v>
      </c>
      <c r="G85" s="35"/>
      <c r="H85" s="38"/>
      <c r="I85" s="35"/>
      <c r="J85" s="1"/>
      <c r="K85" s="1"/>
      <c r="L85" s="1"/>
      <c r="M85" s="1"/>
      <c r="N85" s="1"/>
      <c r="O85" s="1"/>
      <c r="P85" s="1"/>
    </row>
    <row r="86" spans="1:16" ht="82.5" x14ac:dyDescent="0.25">
      <c r="A86" s="32" t="s">
        <v>195</v>
      </c>
      <c r="B86" s="345"/>
      <c r="C86" s="345"/>
      <c r="D86" s="345"/>
      <c r="E86" s="345"/>
      <c r="F86" s="339"/>
      <c r="G86" s="340"/>
      <c r="H86" s="345"/>
      <c r="I86" s="345"/>
      <c r="J86" s="1"/>
      <c r="K86" s="1"/>
      <c r="L86" s="1"/>
      <c r="M86" s="1"/>
      <c r="N86" s="1"/>
      <c r="O86" s="1"/>
      <c r="P86" s="1"/>
    </row>
    <row r="87" spans="1:16" ht="33" x14ac:dyDescent="0.25">
      <c r="A87" s="32" t="s">
        <v>196</v>
      </c>
      <c r="B87" s="339"/>
      <c r="C87" s="340"/>
      <c r="D87" s="339"/>
      <c r="E87" s="340"/>
      <c r="F87" s="339"/>
      <c r="G87" s="340"/>
      <c r="H87" s="339"/>
      <c r="I87" s="340"/>
      <c r="J87" s="1"/>
      <c r="K87" s="1"/>
      <c r="L87" s="1"/>
      <c r="M87" s="1"/>
      <c r="N87" s="1"/>
      <c r="O87" s="1"/>
      <c r="P87" s="1"/>
    </row>
    <row r="88" spans="1:16" ht="16.5" x14ac:dyDescent="0.25">
      <c r="A88" s="408"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409"/>
      <c r="B89" s="34">
        <v>0.1</v>
      </c>
      <c r="C89" s="36"/>
      <c r="D89" s="34">
        <v>0.1</v>
      </c>
      <c r="E89" s="34"/>
      <c r="F89" s="34">
        <v>0.1</v>
      </c>
      <c r="G89" s="35"/>
      <c r="H89" s="38"/>
      <c r="I89" s="35"/>
      <c r="J89" s="1"/>
      <c r="K89" s="1"/>
      <c r="L89" s="1"/>
      <c r="M89" s="1"/>
      <c r="N89" s="1"/>
      <c r="O89" s="1"/>
      <c r="P89" s="1"/>
    </row>
    <row r="90" spans="1:16" ht="82.5" x14ac:dyDescent="0.25">
      <c r="A90" s="32" t="s">
        <v>195</v>
      </c>
      <c r="B90" s="338"/>
      <c r="C90" s="338"/>
      <c r="D90" s="338"/>
      <c r="E90" s="338"/>
      <c r="F90" s="425"/>
      <c r="G90" s="426"/>
      <c r="H90" s="338"/>
      <c r="I90" s="338"/>
      <c r="J90" s="1"/>
      <c r="K90" s="1"/>
      <c r="L90" s="1"/>
      <c r="M90" s="1"/>
      <c r="N90" s="1"/>
      <c r="O90" s="1"/>
      <c r="P90" s="1"/>
    </row>
    <row r="91" spans="1:16" ht="33" x14ac:dyDescent="0.25">
      <c r="A91" s="32" t="s">
        <v>196</v>
      </c>
      <c r="B91" s="339"/>
      <c r="C91" s="340"/>
      <c r="D91" s="339"/>
      <c r="E91" s="340"/>
      <c r="F91" s="339"/>
      <c r="G91" s="340"/>
      <c r="H91" s="339"/>
      <c r="I91" s="340"/>
      <c r="J91" s="1"/>
      <c r="K91" s="1"/>
      <c r="L91" s="1"/>
      <c r="M91" s="1"/>
      <c r="N91" s="1"/>
      <c r="O91" s="1"/>
      <c r="P91" s="1"/>
    </row>
    <row r="92" spans="1:16" ht="16.5" x14ac:dyDescent="0.25">
      <c r="A92" s="408"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409"/>
      <c r="B93" s="34">
        <v>0.12</v>
      </c>
      <c r="C93" s="36"/>
      <c r="D93" s="34">
        <v>0.1</v>
      </c>
      <c r="E93" s="34"/>
      <c r="F93" s="34">
        <v>0.1</v>
      </c>
      <c r="G93" s="35"/>
      <c r="H93" s="38"/>
      <c r="I93" s="35"/>
      <c r="J93" s="1"/>
      <c r="K93" s="1"/>
      <c r="L93" s="1"/>
      <c r="M93" s="1"/>
      <c r="N93" s="1"/>
      <c r="O93" s="1"/>
      <c r="P93" s="1"/>
    </row>
    <row r="94" spans="1:16" ht="82.5" x14ac:dyDescent="0.25">
      <c r="A94" s="32" t="s">
        <v>195</v>
      </c>
      <c r="B94" s="338"/>
      <c r="C94" s="338"/>
      <c r="D94" s="338"/>
      <c r="E94" s="338"/>
      <c r="F94" s="425"/>
      <c r="G94" s="426"/>
      <c r="H94" s="338"/>
      <c r="I94" s="338"/>
      <c r="J94" s="1"/>
      <c r="K94" s="1"/>
      <c r="L94" s="1"/>
      <c r="M94" s="1"/>
      <c r="N94" s="1"/>
      <c r="O94" s="1"/>
      <c r="P94" s="1"/>
    </row>
    <row r="95" spans="1:16" ht="33" x14ac:dyDescent="0.25">
      <c r="A95" s="32" t="s">
        <v>196</v>
      </c>
      <c r="B95" s="339"/>
      <c r="C95" s="340"/>
      <c r="D95" s="339"/>
      <c r="E95" s="340"/>
      <c r="F95" s="339"/>
      <c r="G95" s="340"/>
      <c r="H95" s="339"/>
      <c r="I95" s="340"/>
      <c r="J95" s="1"/>
      <c r="K95" s="1"/>
      <c r="L95" s="1"/>
      <c r="M95" s="1"/>
      <c r="N95" s="1"/>
      <c r="O95" s="1"/>
      <c r="P95" s="1"/>
    </row>
    <row r="96" spans="1:16" ht="16.5" x14ac:dyDescent="0.25">
      <c r="A96" s="408"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409"/>
      <c r="B97" s="34">
        <v>0.12</v>
      </c>
      <c r="C97" s="36"/>
      <c r="D97" s="34">
        <v>0.1</v>
      </c>
      <c r="E97" s="34"/>
      <c r="F97" s="34">
        <v>0.1</v>
      </c>
      <c r="G97" s="35"/>
      <c r="H97" s="38"/>
      <c r="I97" s="35"/>
      <c r="J97" s="1"/>
      <c r="K97" s="1"/>
      <c r="L97" s="1"/>
      <c r="M97" s="1"/>
      <c r="N97" s="1"/>
      <c r="O97" s="1"/>
      <c r="P97" s="1"/>
    </row>
    <row r="98" spans="1:16" ht="82.5" x14ac:dyDescent="0.25">
      <c r="A98" s="32" t="s">
        <v>195</v>
      </c>
      <c r="B98" s="338"/>
      <c r="C98" s="338"/>
      <c r="D98" s="338"/>
      <c r="E98" s="338"/>
      <c r="F98" s="338"/>
      <c r="G98" s="338"/>
      <c r="H98" s="338"/>
      <c r="I98" s="338"/>
      <c r="J98" s="1"/>
      <c r="K98" s="1"/>
      <c r="L98" s="1"/>
      <c r="M98" s="1"/>
      <c r="N98" s="1"/>
      <c r="O98" s="1"/>
      <c r="P98" s="1"/>
    </row>
    <row r="99" spans="1:16" ht="33" x14ac:dyDescent="0.25">
      <c r="A99" s="32" t="s">
        <v>196</v>
      </c>
      <c r="B99" s="339"/>
      <c r="C99" s="340"/>
      <c r="D99" s="339"/>
      <c r="E99" s="340"/>
      <c r="F99" s="339"/>
      <c r="G99" s="340"/>
      <c r="H99" s="339"/>
      <c r="I99" s="340"/>
      <c r="J99" s="1"/>
      <c r="K99" s="1"/>
      <c r="L99" s="1"/>
      <c r="M99" s="1"/>
      <c r="N99" s="1"/>
      <c r="O99" s="1"/>
      <c r="P99" s="1"/>
    </row>
    <row r="100" spans="1:16" ht="16.5" x14ac:dyDescent="0.25">
      <c r="A100" s="408"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409"/>
      <c r="B101" s="34">
        <v>0.12</v>
      </c>
      <c r="C101" s="36"/>
      <c r="D101" s="34">
        <v>0.1</v>
      </c>
      <c r="E101" s="34"/>
      <c r="F101" s="34">
        <v>0.1</v>
      </c>
      <c r="G101" s="35"/>
      <c r="H101" s="38"/>
      <c r="I101" s="35"/>
      <c r="J101" s="1"/>
      <c r="K101" s="1"/>
      <c r="L101" s="1"/>
      <c r="M101" s="1"/>
      <c r="N101" s="1"/>
      <c r="O101" s="1"/>
      <c r="P101" s="1"/>
    </row>
    <row r="102" spans="1:16" ht="82.5" x14ac:dyDescent="0.25">
      <c r="A102" s="32" t="s">
        <v>195</v>
      </c>
      <c r="B102" s="338"/>
      <c r="C102" s="338"/>
      <c r="D102" s="338"/>
      <c r="E102" s="338"/>
      <c r="F102" s="338"/>
      <c r="G102" s="338"/>
      <c r="H102" s="338"/>
      <c r="I102" s="338"/>
      <c r="J102" s="1"/>
      <c r="K102" s="1"/>
      <c r="L102" s="1"/>
      <c r="M102" s="1"/>
      <c r="N102" s="1"/>
      <c r="O102" s="1"/>
      <c r="P102" s="1"/>
    </row>
    <row r="103" spans="1:16" ht="33" x14ac:dyDescent="0.25">
      <c r="A103" s="32" t="s">
        <v>196</v>
      </c>
      <c r="B103" s="339"/>
      <c r="C103" s="340"/>
      <c r="D103" s="339"/>
      <c r="E103" s="340"/>
      <c r="F103" s="339"/>
      <c r="G103" s="340"/>
      <c r="H103" s="339"/>
      <c r="I103" s="340"/>
      <c r="J103" s="1"/>
      <c r="K103" s="1"/>
      <c r="L103" s="1"/>
      <c r="M103" s="1"/>
      <c r="N103" s="1"/>
      <c r="O103" s="1"/>
      <c r="P103" s="1"/>
    </row>
    <row r="104" spans="1:16" ht="16.5" x14ac:dyDescent="0.25">
      <c r="A104" s="408"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409"/>
      <c r="B105" s="34">
        <v>0.1</v>
      </c>
      <c r="C105" s="36"/>
      <c r="D105" s="34">
        <v>0.1</v>
      </c>
      <c r="E105" s="34"/>
      <c r="F105" s="34">
        <v>0.1</v>
      </c>
      <c r="G105" s="35"/>
      <c r="H105" s="38"/>
      <c r="I105" s="35"/>
      <c r="J105" s="1"/>
      <c r="K105" s="1"/>
      <c r="L105" s="1"/>
      <c r="M105" s="1"/>
      <c r="N105" s="1"/>
      <c r="O105" s="1"/>
      <c r="P105" s="1"/>
    </row>
    <row r="106" spans="1:16" ht="82.5" x14ac:dyDescent="0.25">
      <c r="A106" s="32" t="s">
        <v>195</v>
      </c>
      <c r="B106" s="338"/>
      <c r="C106" s="338"/>
      <c r="D106" s="338"/>
      <c r="E106" s="338"/>
      <c r="F106" s="338"/>
      <c r="G106" s="338"/>
      <c r="H106" s="338"/>
      <c r="I106" s="338"/>
      <c r="J106" s="1"/>
      <c r="K106" s="1"/>
      <c r="L106" s="1"/>
      <c r="M106" s="1"/>
      <c r="N106" s="1"/>
      <c r="O106" s="1"/>
      <c r="P106" s="1"/>
    </row>
    <row r="107" spans="1:16" ht="33" x14ac:dyDescent="0.25">
      <c r="A107" s="32" t="s">
        <v>196</v>
      </c>
      <c r="B107" s="339"/>
      <c r="C107" s="340"/>
      <c r="D107" s="339"/>
      <c r="E107" s="340"/>
      <c r="F107" s="339"/>
      <c r="G107" s="340"/>
      <c r="H107" s="339"/>
      <c r="I107" s="340"/>
      <c r="J107" s="1"/>
      <c r="K107" s="1"/>
      <c r="L107" s="1"/>
      <c r="M107" s="1"/>
      <c r="N107" s="1"/>
      <c r="O107" s="1"/>
      <c r="P107" s="1"/>
    </row>
    <row r="108" spans="1:16" ht="16.5" x14ac:dyDescent="0.25">
      <c r="A108" s="408"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409"/>
      <c r="B109" s="34">
        <v>7.0000000000000007E-2</v>
      </c>
      <c r="C109" s="36"/>
      <c r="D109" s="34">
        <v>0.1</v>
      </c>
      <c r="E109" s="34"/>
      <c r="F109" s="34">
        <v>0.1</v>
      </c>
      <c r="G109" s="35"/>
      <c r="H109" s="38"/>
      <c r="I109" s="35"/>
      <c r="J109" s="1"/>
      <c r="K109" s="1"/>
      <c r="L109" s="1"/>
      <c r="M109" s="1"/>
      <c r="N109" s="1"/>
      <c r="O109" s="1"/>
      <c r="P109" s="1"/>
    </row>
    <row r="110" spans="1:16" ht="82.5" x14ac:dyDescent="0.25">
      <c r="A110" s="32" t="s">
        <v>195</v>
      </c>
      <c r="B110" s="338"/>
      <c r="C110" s="338"/>
      <c r="D110" s="338"/>
      <c r="E110" s="338"/>
      <c r="F110" s="338"/>
      <c r="G110" s="338"/>
      <c r="H110" s="338"/>
      <c r="I110" s="338"/>
      <c r="J110" s="1"/>
      <c r="K110" s="1"/>
      <c r="L110" s="1"/>
      <c r="M110" s="1"/>
      <c r="N110" s="1"/>
      <c r="O110" s="1"/>
      <c r="P110" s="1"/>
    </row>
    <row r="111" spans="1:16" ht="33" x14ac:dyDescent="0.25">
      <c r="A111" s="32" t="s">
        <v>196</v>
      </c>
      <c r="B111" s="339"/>
      <c r="C111" s="340"/>
      <c r="D111" s="339"/>
      <c r="E111" s="340"/>
      <c r="F111" s="339"/>
      <c r="G111" s="340"/>
      <c r="H111" s="339"/>
      <c r="I111" s="340"/>
      <c r="J111" s="1"/>
      <c r="K111" s="1"/>
      <c r="L111" s="1"/>
      <c r="M111" s="1"/>
      <c r="N111" s="1"/>
      <c r="O111" s="1"/>
      <c r="P111" s="1"/>
    </row>
    <row r="112" spans="1:16" ht="16.5" x14ac:dyDescent="0.25">
      <c r="A112" s="408"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409"/>
      <c r="B113" s="34">
        <v>0.03</v>
      </c>
      <c r="C113" s="109"/>
      <c r="D113" s="34">
        <v>7.0000000000000007E-2</v>
      </c>
      <c r="E113" s="109"/>
      <c r="F113" s="34">
        <v>0.1</v>
      </c>
      <c r="G113" s="110"/>
      <c r="H113" s="109"/>
      <c r="I113" s="110"/>
      <c r="J113" s="1"/>
      <c r="K113" s="1"/>
      <c r="L113" s="1"/>
      <c r="M113" s="1"/>
      <c r="N113" s="1"/>
      <c r="O113" s="1"/>
      <c r="P113" s="1"/>
    </row>
    <row r="114" spans="1:16" ht="82.5" x14ac:dyDescent="0.25">
      <c r="A114" s="32" t="s">
        <v>195</v>
      </c>
      <c r="B114" s="341"/>
      <c r="C114" s="341"/>
      <c r="D114" s="341"/>
      <c r="E114" s="341"/>
      <c r="F114" s="341"/>
      <c r="G114" s="341"/>
      <c r="H114" s="341"/>
      <c r="I114" s="341"/>
      <c r="J114" s="1"/>
      <c r="K114" s="1"/>
      <c r="L114" s="1"/>
      <c r="M114" s="1"/>
      <c r="N114" s="1"/>
      <c r="O114" s="1"/>
      <c r="P114" s="1"/>
    </row>
    <row r="115" spans="1:16" ht="33" x14ac:dyDescent="0.25">
      <c r="A115" s="32" t="s">
        <v>196</v>
      </c>
      <c r="B115" s="339"/>
      <c r="C115" s="340"/>
      <c r="D115" s="339"/>
      <c r="E115" s="340"/>
      <c r="F115" s="339"/>
      <c r="G115" s="340"/>
      <c r="H115" s="339"/>
      <c r="I115" s="340"/>
      <c r="J115" s="1"/>
      <c r="K115" s="1"/>
      <c r="L115" s="1"/>
      <c r="M115" s="1"/>
      <c r="N115" s="1"/>
      <c r="O115" s="1"/>
      <c r="P115" s="1"/>
    </row>
    <row r="116" spans="1:16" ht="16.5" x14ac:dyDescent="0.25">
      <c r="A116" s="33" t="s">
        <v>197</v>
      </c>
      <c r="B116" s="37">
        <f t="shared" ref="B116:I116" si="1">(B69+B73+B77+B81+B85+B89+B93+B97+B101+B105+B109+B113)</f>
        <v>1</v>
      </c>
      <c r="C116" s="37">
        <f t="shared" si="1"/>
        <v>0.14000000000000001</v>
      </c>
      <c r="D116" s="37">
        <f>(D69+D73+D77+D81+D85+D89+D93+D97+D101+D105+D109+D113)</f>
        <v>1</v>
      </c>
      <c r="E116" s="37">
        <f>(E69+E73+E77+E81+E85+E89+E93+E97+E101+E105+E109+E113)</f>
        <v>0.13</v>
      </c>
      <c r="F116" s="37">
        <f t="shared" si="1"/>
        <v>0.99999999999999989</v>
      </c>
      <c r="G116" s="37">
        <f t="shared" si="1"/>
        <v>0.15000000000000002</v>
      </c>
      <c r="H116" s="37">
        <f t="shared" si="1"/>
        <v>0</v>
      </c>
      <c r="I116" s="37">
        <f t="shared" si="1"/>
        <v>0</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630B5D14-2A5F-F94F-BDA1-AC3411D6FA66}"/>
    <hyperlink ref="D71" r:id="rId2" xr:uid="{52B73ABD-498B-3644-B0F1-0F72260C2296}"/>
    <hyperlink ref="F75" r:id="rId3" xr:uid="{A9C9FD58-E64D-744F-8C16-35603991F943}"/>
    <hyperlink ref="B75" r:id="rId4" xr:uid="{E7851B00-53D1-E24A-BF3F-BA6201E93C6B}"/>
    <hyperlink ref="D75" r:id="rId5" xr:uid="{57A521CE-EC97-7345-9913-3DE8341F1FBC}"/>
    <hyperlink ref="B79" r:id="rId6" xr:uid="{9A7B8876-3070-F64E-AFAF-CD4D72BECB9F}"/>
    <hyperlink ref="D79" r:id="rId7" xr:uid="{DFE986C8-14E3-CC4F-86DE-F21A1A467230}"/>
    <hyperlink ref="F79" r:id="rId8" xr:uid="{52D55D57-7DCB-1B4D-BA1A-D9073890192D}"/>
  </hyperlinks>
  <pageMargins left="0.7" right="0.7" top="0.75" bottom="0.75" header="0.3" footer="0.3"/>
  <drawing r:id="rId9"/>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4089-E2BB-2C4F-927C-4DA6D662F32F}">
  <dimension ref="A1:P120"/>
  <sheetViews>
    <sheetView topLeftCell="G16" zoomScale="85" zoomScaleNormal="85" workbookViewId="0">
      <selection activeCell="N24" sqref="N24:N29"/>
    </sheetView>
  </sheetViews>
  <sheetFormatPr baseColWidth="10" defaultColWidth="22.85546875" defaultRowHeight="15" x14ac:dyDescent="0.25"/>
  <cols>
    <col min="2" max="2" width="54.42578125" customWidth="1"/>
    <col min="3" max="3" width="46.140625" customWidth="1"/>
    <col min="4" max="4" width="78.28515625" customWidth="1"/>
    <col min="5" max="5" width="65" customWidth="1"/>
    <col min="6" max="6" width="80.42578125" customWidth="1"/>
    <col min="7" max="7" width="81.140625" customWidth="1"/>
    <col min="8" max="8" width="36.28515625" customWidth="1"/>
    <col min="9" max="9" width="52" customWidth="1"/>
    <col min="15" max="15" width="45" customWidth="1"/>
  </cols>
  <sheetData>
    <row r="1" spans="1:16" ht="16.5" thickBot="1" x14ac:dyDescent="0.3">
      <c r="A1" s="392"/>
      <c r="B1" s="281" t="s">
        <v>150</v>
      </c>
      <c r="C1" s="282"/>
      <c r="D1" s="282"/>
      <c r="E1" s="282"/>
      <c r="F1" s="282"/>
      <c r="G1" s="282"/>
      <c r="H1" s="282"/>
      <c r="I1" s="282"/>
      <c r="J1" s="282"/>
      <c r="K1" s="282"/>
      <c r="L1" s="283"/>
      <c r="M1" s="317" t="s">
        <v>234</v>
      </c>
      <c r="N1" s="318"/>
      <c r="O1" s="319"/>
      <c r="P1" s="66"/>
    </row>
    <row r="2" spans="1:16" ht="16.5" thickBot="1" x14ac:dyDescent="0.3">
      <c r="A2" s="393"/>
      <c r="B2" s="284" t="s">
        <v>151</v>
      </c>
      <c r="C2" s="285"/>
      <c r="D2" s="285"/>
      <c r="E2" s="285"/>
      <c r="F2" s="285"/>
      <c r="G2" s="285"/>
      <c r="H2" s="285"/>
      <c r="I2" s="285"/>
      <c r="J2" s="285"/>
      <c r="K2" s="285"/>
      <c r="L2" s="286"/>
      <c r="M2" s="317" t="s">
        <v>235</v>
      </c>
      <c r="N2" s="318"/>
      <c r="O2" s="319"/>
      <c r="P2" s="66"/>
    </row>
    <row r="3" spans="1:16" ht="16.5" thickBot="1" x14ac:dyDescent="0.3">
      <c r="A3" s="393"/>
      <c r="B3" s="284" t="s">
        <v>0</v>
      </c>
      <c r="C3" s="285"/>
      <c r="D3" s="285"/>
      <c r="E3" s="285"/>
      <c r="F3" s="285"/>
      <c r="G3" s="285"/>
      <c r="H3" s="285"/>
      <c r="I3" s="285"/>
      <c r="J3" s="285"/>
      <c r="K3" s="285"/>
      <c r="L3" s="286"/>
      <c r="M3" s="317" t="s">
        <v>236</v>
      </c>
      <c r="N3" s="318"/>
      <c r="O3" s="319"/>
      <c r="P3" s="66"/>
    </row>
    <row r="4" spans="1:16" ht="16.5" thickBot="1" x14ac:dyDescent="0.3">
      <c r="A4" s="394"/>
      <c r="B4" s="292" t="s">
        <v>152</v>
      </c>
      <c r="C4" s="293"/>
      <c r="D4" s="293"/>
      <c r="E4" s="293"/>
      <c r="F4" s="293"/>
      <c r="G4" s="293"/>
      <c r="H4" s="293"/>
      <c r="I4" s="293"/>
      <c r="J4" s="293"/>
      <c r="K4" s="293"/>
      <c r="L4" s="294"/>
      <c r="M4" s="317" t="s">
        <v>237</v>
      </c>
      <c r="N4" s="318"/>
      <c r="O4" s="319"/>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402" t="s">
        <v>241</v>
      </c>
      <c r="C6" s="403"/>
      <c r="D6" s="403"/>
      <c r="E6" s="403"/>
      <c r="F6" s="403"/>
      <c r="G6" s="403"/>
      <c r="H6" s="403"/>
      <c r="I6" s="403"/>
      <c r="J6" s="403"/>
      <c r="K6" s="404"/>
      <c r="L6" s="103" t="s">
        <v>155</v>
      </c>
      <c r="M6" s="405">
        <v>2024110010311</v>
      </c>
      <c r="N6" s="406"/>
      <c r="O6" s="407"/>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279" t="s">
        <v>6</v>
      </c>
      <c r="B8" s="103" t="s">
        <v>156</v>
      </c>
      <c r="C8" s="228"/>
      <c r="D8" s="103" t="s">
        <v>157</v>
      </c>
      <c r="E8" s="228"/>
      <c r="F8" s="103" t="s">
        <v>158</v>
      </c>
      <c r="G8" s="86" t="s">
        <v>262</v>
      </c>
      <c r="H8" s="103" t="s">
        <v>159</v>
      </c>
      <c r="I8" s="88"/>
      <c r="J8" s="381" t="s">
        <v>8</v>
      </c>
      <c r="K8" s="280"/>
      <c r="L8" s="102" t="s">
        <v>160</v>
      </c>
      <c r="M8" s="287"/>
      <c r="N8" s="287"/>
      <c r="O8" s="287"/>
      <c r="P8" s="66"/>
    </row>
    <row r="9" spans="1:16" ht="18.75" thickBot="1" x14ac:dyDescent="0.3">
      <c r="A9" s="279"/>
      <c r="B9" s="104" t="s">
        <v>161</v>
      </c>
      <c r="C9" s="89"/>
      <c r="D9" s="103" t="s">
        <v>162</v>
      </c>
      <c r="E9" s="90"/>
      <c r="F9" s="103" t="s">
        <v>163</v>
      </c>
      <c r="G9" s="90"/>
      <c r="H9" s="103" t="s">
        <v>164</v>
      </c>
      <c r="I9" s="88"/>
      <c r="J9" s="381"/>
      <c r="K9" s="280"/>
      <c r="L9" s="102" t="s">
        <v>165</v>
      </c>
      <c r="M9" s="287"/>
      <c r="N9" s="287"/>
      <c r="O9" s="287"/>
      <c r="P9" s="66"/>
    </row>
    <row r="10" spans="1:16" ht="18.75" thickBot="1" x14ac:dyDescent="0.3">
      <c r="A10" s="279"/>
      <c r="B10" s="103" t="s">
        <v>166</v>
      </c>
      <c r="C10" s="86"/>
      <c r="D10" s="103" t="s">
        <v>167</v>
      </c>
      <c r="E10" s="90"/>
      <c r="F10" s="103" t="s">
        <v>168</v>
      </c>
      <c r="G10" s="90"/>
      <c r="H10" s="103" t="s">
        <v>169</v>
      </c>
      <c r="I10" s="88"/>
      <c r="J10" s="381"/>
      <c r="K10" s="280"/>
      <c r="L10" s="102" t="s">
        <v>170</v>
      </c>
      <c r="M10" s="287" t="s">
        <v>261</v>
      </c>
      <c r="N10" s="287"/>
      <c r="O10" s="287"/>
      <c r="P10" s="66"/>
    </row>
    <row r="11" spans="1:16" ht="15.75" thickBot="1" x14ac:dyDescent="0.3">
      <c r="A11" s="4"/>
      <c r="B11" s="5"/>
      <c r="C11" s="5"/>
      <c r="D11" s="7"/>
      <c r="E11" s="6"/>
      <c r="F11" s="6"/>
      <c r="G11" s="130"/>
      <c r="H11" s="130"/>
      <c r="I11" s="8"/>
      <c r="J11" s="8"/>
      <c r="K11" s="5"/>
      <c r="L11" s="5"/>
      <c r="M11" s="5"/>
      <c r="N11" s="5"/>
      <c r="O11" s="5"/>
      <c r="P11" s="1"/>
    </row>
    <row r="12" spans="1:16" x14ac:dyDescent="0.25">
      <c r="A12" s="399" t="s">
        <v>171</v>
      </c>
      <c r="B12" s="382" t="s">
        <v>249</v>
      </c>
      <c r="C12" s="383"/>
      <c r="D12" s="383"/>
      <c r="E12" s="383"/>
      <c r="F12" s="383"/>
      <c r="G12" s="383"/>
      <c r="H12" s="383"/>
      <c r="I12" s="383"/>
      <c r="J12" s="383"/>
      <c r="K12" s="383"/>
      <c r="L12" s="383"/>
      <c r="M12" s="383"/>
      <c r="N12" s="383"/>
      <c r="O12" s="384"/>
      <c r="P12" s="1"/>
    </row>
    <row r="13" spans="1:16" x14ac:dyDescent="0.25">
      <c r="A13" s="400"/>
      <c r="B13" s="385"/>
      <c r="C13" s="386"/>
      <c r="D13" s="386"/>
      <c r="E13" s="386"/>
      <c r="F13" s="386"/>
      <c r="G13" s="386"/>
      <c r="H13" s="386"/>
      <c r="I13" s="386"/>
      <c r="J13" s="386"/>
      <c r="K13" s="386"/>
      <c r="L13" s="386"/>
      <c r="M13" s="386"/>
      <c r="N13" s="386"/>
      <c r="O13" s="387"/>
      <c r="P13" s="1"/>
    </row>
    <row r="14" spans="1:16" ht="15.75" thickBot="1" x14ac:dyDescent="0.3">
      <c r="A14" s="401"/>
      <c r="B14" s="388"/>
      <c r="C14" s="389"/>
      <c r="D14" s="389"/>
      <c r="E14" s="389"/>
      <c r="F14" s="389"/>
      <c r="G14" s="389"/>
      <c r="H14" s="389"/>
      <c r="I14" s="389"/>
      <c r="J14" s="389"/>
      <c r="K14" s="389"/>
      <c r="L14" s="389"/>
      <c r="M14" s="389"/>
      <c r="N14" s="389"/>
      <c r="O14" s="390"/>
      <c r="P14" s="1"/>
    </row>
    <row r="15" spans="1:16" ht="19.5" thickBot="1" x14ac:dyDescent="0.3">
      <c r="A15" s="12"/>
      <c r="B15" s="170"/>
      <c r="C15" s="171"/>
      <c r="D15" s="171"/>
      <c r="E15" s="171"/>
      <c r="F15" s="171"/>
      <c r="G15" s="172"/>
      <c r="H15" s="172"/>
      <c r="I15" s="172"/>
      <c r="J15" s="172"/>
      <c r="K15" s="172"/>
      <c r="L15" s="173"/>
      <c r="M15" s="173"/>
      <c r="N15" s="173"/>
      <c r="O15" s="173"/>
      <c r="P15" s="1"/>
    </row>
    <row r="16" spans="1:16" ht="38.1" customHeight="1" thickBot="1" x14ac:dyDescent="0.3">
      <c r="A16" s="40" t="s">
        <v>13</v>
      </c>
      <c r="B16" s="391" t="s">
        <v>250</v>
      </c>
      <c r="C16" s="391"/>
      <c r="D16" s="391"/>
      <c r="E16" s="391"/>
      <c r="F16" s="391"/>
      <c r="G16" s="395" t="s">
        <v>15</v>
      </c>
      <c r="H16" s="395"/>
      <c r="I16" s="391" t="s">
        <v>251</v>
      </c>
      <c r="J16" s="391"/>
      <c r="K16" s="391"/>
      <c r="L16" s="391"/>
      <c r="M16" s="391"/>
      <c r="N16" s="391"/>
      <c r="O16" s="391"/>
      <c r="P16" s="13"/>
    </row>
    <row r="17" spans="1:16" ht="19.5" thickBot="1" x14ac:dyDescent="0.3">
      <c r="A17" s="12"/>
      <c r="B17" s="172"/>
      <c r="C17" s="171"/>
      <c r="D17" s="171"/>
      <c r="E17" s="171"/>
      <c r="F17" s="171"/>
      <c r="G17" s="172"/>
      <c r="H17" s="172"/>
      <c r="I17" s="172"/>
      <c r="J17" s="172"/>
      <c r="K17" s="172"/>
      <c r="L17" s="173"/>
      <c r="M17" s="173"/>
      <c r="N17" s="173"/>
      <c r="O17" s="173"/>
      <c r="P17" s="1"/>
    </row>
    <row r="18" spans="1:16" ht="60.75" customHeight="1" thickBot="1" x14ac:dyDescent="0.3">
      <c r="A18" s="40" t="s">
        <v>17</v>
      </c>
      <c r="B18" s="397" t="s">
        <v>244</v>
      </c>
      <c r="C18" s="397"/>
      <c r="D18" s="397"/>
      <c r="E18" s="397"/>
      <c r="F18" s="174" t="s">
        <v>19</v>
      </c>
      <c r="G18" s="495" t="s">
        <v>246</v>
      </c>
      <c r="H18" s="496"/>
      <c r="I18" s="174" t="s">
        <v>21</v>
      </c>
      <c r="J18" s="497" t="s">
        <v>273</v>
      </c>
      <c r="K18" s="498"/>
      <c r="L18" s="498"/>
      <c r="M18" s="498"/>
      <c r="N18" s="498"/>
      <c r="O18" s="499"/>
      <c r="P18" s="1"/>
    </row>
    <row r="19" spans="1:16" x14ac:dyDescent="0.25">
      <c r="A19" s="3"/>
      <c r="B19" s="2"/>
      <c r="C19" s="398"/>
      <c r="D19" s="398"/>
      <c r="E19" s="398"/>
      <c r="F19" s="398"/>
      <c r="G19" s="398"/>
      <c r="H19" s="398"/>
      <c r="I19" s="398"/>
      <c r="J19" s="398"/>
      <c r="K19" s="398"/>
      <c r="L19" s="398"/>
      <c r="M19" s="398"/>
      <c r="N19" s="398"/>
      <c r="O19" s="398"/>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79" t="s">
        <v>23</v>
      </c>
      <c r="B21" s="380"/>
      <c r="C21" s="380"/>
      <c r="D21" s="380"/>
      <c r="E21" s="380"/>
      <c r="F21" s="380"/>
      <c r="G21" s="380"/>
      <c r="H21" s="380"/>
      <c r="I21" s="380"/>
      <c r="J21" s="380"/>
      <c r="K21" s="380"/>
      <c r="L21" s="380"/>
      <c r="M21" s="380"/>
      <c r="N21" s="380"/>
      <c r="O21" s="381"/>
      <c r="P21" s="1"/>
    </row>
    <row r="22" spans="1:16" ht="15.75" thickBot="1" x14ac:dyDescent="0.3">
      <c r="A22" s="379" t="s">
        <v>172</v>
      </c>
      <c r="B22" s="380"/>
      <c r="C22" s="380"/>
      <c r="D22" s="380"/>
      <c r="E22" s="380"/>
      <c r="F22" s="380"/>
      <c r="G22" s="380"/>
      <c r="H22" s="380"/>
      <c r="I22" s="380"/>
      <c r="J22" s="380"/>
      <c r="K22" s="380"/>
      <c r="L22" s="380"/>
      <c r="M22" s="380"/>
      <c r="N22" s="380"/>
      <c r="O22" s="381"/>
      <c r="P22" s="1"/>
    </row>
    <row r="23" spans="1:16"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0" customHeight="1" x14ac:dyDescent="0.25">
      <c r="A24" s="16" t="s">
        <v>24</v>
      </c>
      <c r="B24" s="133">
        <v>206988000</v>
      </c>
      <c r="C24" s="133"/>
      <c r="D24" s="133"/>
      <c r="E24" s="133"/>
      <c r="F24" s="133"/>
      <c r="G24" s="133">
        <v>23702000</v>
      </c>
      <c r="H24" s="133"/>
      <c r="I24" s="133"/>
      <c r="J24" s="133"/>
      <c r="K24" s="133"/>
      <c r="L24" s="133"/>
      <c r="M24" s="133"/>
      <c r="N24" s="242">
        <f>SUM(B24:M24)</f>
        <v>230690000</v>
      </c>
      <c r="O24" s="219">
        <v>1</v>
      </c>
      <c r="P24" s="1"/>
    </row>
    <row r="25" spans="1:16" ht="30" customHeight="1" x14ac:dyDescent="0.25">
      <c r="A25" s="16" t="s">
        <v>26</v>
      </c>
      <c r="B25" s="131">
        <v>178689997</v>
      </c>
      <c r="C25" s="131"/>
      <c r="D25" s="133">
        <f>178520945-B25-C25</f>
        <v>-169052</v>
      </c>
      <c r="E25" s="133"/>
      <c r="F25" s="133"/>
      <c r="G25" s="133"/>
      <c r="H25" s="133"/>
      <c r="I25" s="133"/>
      <c r="J25" s="133"/>
      <c r="K25" s="133"/>
      <c r="L25" s="133"/>
      <c r="M25" s="133"/>
      <c r="N25" s="242">
        <f t="shared" ref="N25:N29" si="0">SUM(B25:M25)</f>
        <v>178520945</v>
      </c>
      <c r="O25" s="220">
        <f>N25/N24</f>
        <v>0.77385645238198453</v>
      </c>
      <c r="P25" s="1"/>
    </row>
    <row r="26" spans="1:16" ht="30" customHeight="1" x14ac:dyDescent="0.25">
      <c r="A26" s="16" t="s">
        <v>28</v>
      </c>
      <c r="B26" s="132">
        <v>0</v>
      </c>
      <c r="C26" s="133">
        <f>3028419-B26</f>
        <v>3028419</v>
      </c>
      <c r="D26" s="133">
        <f>16746045-B26-C26</f>
        <v>13717626</v>
      </c>
      <c r="E26" s="134"/>
      <c r="F26" s="134"/>
      <c r="G26" s="134"/>
      <c r="H26" s="134"/>
      <c r="I26" s="134"/>
      <c r="J26" s="134"/>
      <c r="K26" s="134"/>
      <c r="L26" s="134"/>
      <c r="M26" s="134"/>
      <c r="N26" s="242">
        <f t="shared" si="0"/>
        <v>16746045</v>
      </c>
      <c r="O26" s="220">
        <f>N26/N24</f>
        <v>7.2591117950496331E-2</v>
      </c>
      <c r="P26" s="1"/>
    </row>
    <row r="27" spans="1:16" ht="30" customHeight="1" x14ac:dyDescent="0.25">
      <c r="A27" s="16" t="s">
        <v>175</v>
      </c>
      <c r="B27" s="133">
        <v>10506467</v>
      </c>
      <c r="C27" s="133">
        <v>4058682</v>
      </c>
      <c r="D27" s="133">
        <v>7000000</v>
      </c>
      <c r="E27" s="133">
        <v>10000000</v>
      </c>
      <c r="F27" s="133"/>
      <c r="G27" s="133"/>
      <c r="H27" s="133"/>
      <c r="I27" s="133"/>
      <c r="J27" s="133"/>
      <c r="K27" s="133"/>
      <c r="L27" s="133"/>
      <c r="M27" s="133"/>
      <c r="N27" s="242">
        <f t="shared" si="0"/>
        <v>31565149</v>
      </c>
      <c r="O27" s="220">
        <v>1</v>
      </c>
      <c r="P27" s="1"/>
    </row>
    <row r="28" spans="1:16" ht="30" customHeight="1" x14ac:dyDescent="0.25">
      <c r="A28" s="16" t="s">
        <v>176</v>
      </c>
      <c r="B28" s="134">
        <v>0</v>
      </c>
      <c r="C28" s="134">
        <v>0</v>
      </c>
      <c r="D28" s="134"/>
      <c r="E28" s="134"/>
      <c r="F28" s="134"/>
      <c r="G28" s="134"/>
      <c r="H28" s="134"/>
      <c r="I28" s="134"/>
      <c r="J28" s="134"/>
      <c r="K28" s="134"/>
      <c r="L28" s="134"/>
      <c r="M28" s="134"/>
      <c r="N28" s="242">
        <f t="shared" si="0"/>
        <v>0</v>
      </c>
      <c r="O28" s="220">
        <f>N28/N27</f>
        <v>0</v>
      </c>
      <c r="P28" s="1"/>
    </row>
    <row r="29" spans="1:16" ht="30" customHeight="1" thickBot="1" x14ac:dyDescent="0.3">
      <c r="A29" s="19" t="s">
        <v>34</v>
      </c>
      <c r="B29" s="133">
        <v>3269067</v>
      </c>
      <c r="C29" s="133">
        <f>3269067-B29</f>
        <v>0</v>
      </c>
      <c r="D29" s="133">
        <f>3326742-B29-C29</f>
        <v>57675</v>
      </c>
      <c r="E29" s="133"/>
      <c r="F29" s="135"/>
      <c r="G29" s="135"/>
      <c r="H29" s="135"/>
      <c r="I29" s="135"/>
      <c r="J29" s="135"/>
      <c r="K29" s="135"/>
      <c r="L29" s="135"/>
      <c r="M29" s="135"/>
      <c r="N29" s="579">
        <f t="shared" si="0"/>
        <v>3326742</v>
      </c>
      <c r="O29" s="221">
        <f>N29/N27</f>
        <v>0.10539288124380468</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355" t="s">
        <v>177</v>
      </c>
      <c r="B33" s="356"/>
      <c r="C33" s="356"/>
      <c r="D33" s="356"/>
      <c r="E33" s="356"/>
      <c r="F33" s="356"/>
      <c r="G33" s="356"/>
      <c r="H33" s="356"/>
      <c r="I33" s="357"/>
      <c r="J33" s="26"/>
      <c r="K33" s="1"/>
      <c r="L33" s="1"/>
      <c r="M33" s="1"/>
      <c r="N33" s="1"/>
      <c r="O33" s="1"/>
      <c r="P33" s="1"/>
    </row>
    <row r="34" spans="1:16" ht="54" customHeight="1" thickBot="1" x14ac:dyDescent="0.3">
      <c r="A34" s="30" t="s">
        <v>178</v>
      </c>
      <c r="B34" s="488" t="str">
        <f>+B12</f>
        <v>Implementar 1 estrategia de  asistencia técnica dirigidas a los Sectores de la Administración Distrital y al Sector Privado, para la incorporación del enfoque diferencial en los servicios, programas y estrategias dirigidas a mujeres.</v>
      </c>
      <c r="C34" s="489"/>
      <c r="D34" s="489"/>
      <c r="E34" s="489"/>
      <c r="F34" s="489"/>
      <c r="G34" s="489"/>
      <c r="H34" s="489"/>
      <c r="I34" s="490"/>
      <c r="J34" s="24"/>
      <c r="K34" s="1"/>
      <c r="L34" s="1"/>
      <c r="M34" s="116"/>
      <c r="N34" s="1"/>
      <c r="O34" s="1"/>
      <c r="P34" s="1"/>
    </row>
    <row r="35" spans="1:16" ht="34.5" customHeight="1" thickBot="1" x14ac:dyDescent="0.3">
      <c r="A35" s="369" t="s">
        <v>38</v>
      </c>
      <c r="B35" s="72">
        <v>2024</v>
      </c>
      <c r="C35" s="72">
        <v>2025</v>
      </c>
      <c r="D35" s="72">
        <v>2026</v>
      </c>
      <c r="E35" s="72">
        <v>2027</v>
      </c>
      <c r="F35" s="72" t="s">
        <v>179</v>
      </c>
      <c r="G35" s="371" t="s">
        <v>40</v>
      </c>
      <c r="H35" s="491" t="s">
        <v>274</v>
      </c>
      <c r="I35" s="492"/>
      <c r="J35" s="24"/>
      <c r="K35" s="1"/>
      <c r="L35" s="1"/>
      <c r="M35" s="116"/>
      <c r="N35" s="1"/>
      <c r="O35" s="1"/>
      <c r="P35" s="1"/>
    </row>
    <row r="36" spans="1:16" ht="27.75" customHeight="1" thickBot="1" x14ac:dyDescent="0.3">
      <c r="A36" s="370"/>
      <c r="B36" s="111">
        <v>1</v>
      </c>
      <c r="C36" s="111">
        <v>1</v>
      </c>
      <c r="D36" s="111">
        <v>1</v>
      </c>
      <c r="E36" s="111">
        <v>1</v>
      </c>
      <c r="F36" s="112">
        <v>1</v>
      </c>
      <c r="G36" s="371"/>
      <c r="H36" s="493"/>
      <c r="I36" s="494"/>
      <c r="J36" s="24"/>
      <c r="K36" s="1"/>
      <c r="L36" s="1"/>
      <c r="M36" s="116"/>
      <c r="N36" s="1"/>
      <c r="O36" s="1"/>
      <c r="P36" s="1"/>
    </row>
    <row r="37" spans="1:16" ht="33.75" thickBot="1" x14ac:dyDescent="0.3">
      <c r="A37" s="31" t="s">
        <v>42</v>
      </c>
      <c r="B37" s="361">
        <v>0.2</v>
      </c>
      <c r="C37" s="362"/>
      <c r="D37" s="366" t="s">
        <v>180</v>
      </c>
      <c r="E37" s="367"/>
      <c r="F37" s="367"/>
      <c r="G37" s="367"/>
      <c r="H37" s="367"/>
      <c r="I37" s="368"/>
      <c r="J37" s="1"/>
      <c r="K37" s="1"/>
      <c r="L37" s="1"/>
      <c r="M37" s="1"/>
      <c r="N37" s="1"/>
      <c r="O37" s="1"/>
      <c r="P37" s="1"/>
    </row>
    <row r="38" spans="1:16" ht="50.25" thickBot="1" x14ac:dyDescent="0.3">
      <c r="A38" s="376" t="s">
        <v>181</v>
      </c>
      <c r="B38" s="193" t="s">
        <v>182</v>
      </c>
      <c r="C38" s="193" t="s">
        <v>86</v>
      </c>
      <c r="D38" s="363" t="s">
        <v>88</v>
      </c>
      <c r="E38" s="363"/>
      <c r="F38" s="363" t="s">
        <v>90</v>
      </c>
      <c r="G38" s="363"/>
      <c r="H38" s="193" t="s">
        <v>92</v>
      </c>
      <c r="I38" s="194" t="s">
        <v>93</v>
      </c>
      <c r="J38" s="25"/>
      <c r="K38" s="25"/>
      <c r="L38" s="25"/>
      <c r="M38" s="118"/>
      <c r="N38" s="25"/>
      <c r="O38" s="25"/>
      <c r="P38" s="25"/>
    </row>
    <row r="39" spans="1:16" ht="159.94999999999999" customHeight="1" thickBot="1" x14ac:dyDescent="0.3">
      <c r="A39" s="353"/>
      <c r="B39" s="195">
        <v>1</v>
      </c>
      <c r="C39" s="168">
        <v>1</v>
      </c>
      <c r="D39" s="443" t="s">
        <v>314</v>
      </c>
      <c r="E39" s="443"/>
      <c r="F39" s="443" t="s">
        <v>314</v>
      </c>
      <c r="G39" s="443"/>
      <c r="H39" s="234" t="s">
        <v>300</v>
      </c>
      <c r="I39" s="235" t="s">
        <v>311</v>
      </c>
      <c r="J39" s="1"/>
      <c r="K39" s="1"/>
      <c r="L39" s="1"/>
      <c r="M39" s="116"/>
      <c r="N39" s="1"/>
      <c r="O39" s="1"/>
      <c r="P39" s="1"/>
    </row>
    <row r="40" spans="1:16" ht="50.25" thickBot="1" x14ac:dyDescent="0.3">
      <c r="A40" s="353" t="s">
        <v>183</v>
      </c>
      <c r="B40" s="197" t="s">
        <v>182</v>
      </c>
      <c r="C40" s="197" t="s">
        <v>86</v>
      </c>
      <c r="D40" s="344" t="s">
        <v>88</v>
      </c>
      <c r="E40" s="344"/>
      <c r="F40" s="344" t="s">
        <v>90</v>
      </c>
      <c r="G40" s="344"/>
      <c r="H40" s="197" t="s">
        <v>92</v>
      </c>
      <c r="I40" s="198" t="s">
        <v>93</v>
      </c>
      <c r="J40" s="25"/>
      <c r="K40" s="25"/>
      <c r="L40" s="25"/>
      <c r="M40" s="25"/>
      <c r="N40" s="25"/>
      <c r="O40" s="25"/>
      <c r="P40" s="25"/>
    </row>
    <row r="41" spans="1:16" ht="408.95" customHeight="1" thickBot="1" x14ac:dyDescent="0.3">
      <c r="A41" s="353"/>
      <c r="B41" s="195">
        <v>1</v>
      </c>
      <c r="C41" s="168">
        <v>1</v>
      </c>
      <c r="D41" s="365" t="s">
        <v>346</v>
      </c>
      <c r="E41" s="365"/>
      <c r="F41" s="487" t="s">
        <v>363</v>
      </c>
      <c r="G41" s="487"/>
      <c r="H41" s="234" t="s">
        <v>300</v>
      </c>
      <c r="I41" s="235" t="s">
        <v>311</v>
      </c>
      <c r="J41" s="1"/>
      <c r="K41" s="1"/>
      <c r="L41" s="1"/>
      <c r="M41" s="1"/>
      <c r="N41" s="1"/>
      <c r="O41" s="1"/>
      <c r="P41" s="1"/>
    </row>
    <row r="42" spans="1:16" ht="50.25" thickBot="1" x14ac:dyDescent="0.3">
      <c r="A42" s="353" t="s">
        <v>184</v>
      </c>
      <c r="B42" s="197" t="s">
        <v>182</v>
      </c>
      <c r="C42" s="197" t="s">
        <v>86</v>
      </c>
      <c r="D42" s="344" t="s">
        <v>88</v>
      </c>
      <c r="E42" s="344"/>
      <c r="F42" s="344" t="s">
        <v>90</v>
      </c>
      <c r="G42" s="344"/>
      <c r="H42" s="197" t="s">
        <v>92</v>
      </c>
      <c r="I42" s="198" t="s">
        <v>93</v>
      </c>
      <c r="J42" s="25"/>
      <c r="K42" s="25"/>
      <c r="L42" s="25"/>
      <c r="M42" s="25"/>
      <c r="N42" s="25"/>
      <c r="O42" s="25"/>
      <c r="P42" s="25"/>
    </row>
    <row r="43" spans="1:16" ht="408.95" customHeight="1" thickBot="1" x14ac:dyDescent="0.3">
      <c r="A43" s="353"/>
      <c r="B43" s="195">
        <v>1</v>
      </c>
      <c r="C43" s="244">
        <v>1</v>
      </c>
      <c r="D43" s="364" t="s">
        <v>416</v>
      </c>
      <c r="E43" s="364"/>
      <c r="F43" s="275" t="s">
        <v>417</v>
      </c>
      <c r="G43" s="275"/>
      <c r="H43" s="234" t="s">
        <v>300</v>
      </c>
      <c r="I43" s="235" t="s">
        <v>311</v>
      </c>
      <c r="J43" s="1"/>
      <c r="K43" s="1"/>
      <c r="L43" s="1"/>
      <c r="M43" s="1"/>
      <c r="N43" s="1"/>
      <c r="O43" s="1"/>
      <c r="P43" s="1"/>
    </row>
    <row r="44" spans="1:16" ht="49.5" x14ac:dyDescent="0.25">
      <c r="A44" s="353" t="s">
        <v>185</v>
      </c>
      <c r="B44" s="197" t="s">
        <v>182</v>
      </c>
      <c r="C44" s="197" t="s">
        <v>86</v>
      </c>
      <c r="D44" s="344" t="s">
        <v>88</v>
      </c>
      <c r="E44" s="344"/>
      <c r="F44" s="344" t="s">
        <v>90</v>
      </c>
      <c r="G44" s="344"/>
      <c r="H44" s="197" t="s">
        <v>92</v>
      </c>
      <c r="I44" s="198" t="s">
        <v>93</v>
      </c>
      <c r="J44" s="25"/>
      <c r="K44" s="25"/>
      <c r="L44" s="25"/>
      <c r="M44" s="25"/>
      <c r="N44" s="25"/>
      <c r="O44" s="25"/>
      <c r="P44" s="25"/>
    </row>
    <row r="45" spans="1:16" ht="16.5" x14ac:dyDescent="0.25">
      <c r="A45" s="353"/>
      <c r="B45" s="195">
        <v>1</v>
      </c>
      <c r="C45" s="168"/>
      <c r="D45" s="423"/>
      <c r="E45" s="423"/>
      <c r="F45" s="423"/>
      <c r="G45" s="423"/>
      <c r="H45" s="199"/>
      <c r="I45" s="200"/>
      <c r="J45" s="1"/>
      <c r="K45" s="1"/>
      <c r="L45" s="1"/>
      <c r="M45" s="1"/>
      <c r="N45" s="1"/>
      <c r="O45" s="1"/>
      <c r="P45" s="1"/>
    </row>
    <row r="46" spans="1:16" ht="49.5" x14ac:dyDescent="0.25">
      <c r="A46" s="353" t="s">
        <v>186</v>
      </c>
      <c r="B46" s="197" t="s">
        <v>182</v>
      </c>
      <c r="C46" s="197" t="s">
        <v>86</v>
      </c>
      <c r="D46" s="344" t="s">
        <v>88</v>
      </c>
      <c r="E46" s="344"/>
      <c r="F46" s="344" t="s">
        <v>90</v>
      </c>
      <c r="G46" s="344"/>
      <c r="H46" s="197" t="s">
        <v>92</v>
      </c>
      <c r="I46" s="198" t="s">
        <v>93</v>
      </c>
      <c r="J46" s="25"/>
      <c r="K46" s="25"/>
      <c r="L46" s="25"/>
      <c r="M46" s="25"/>
      <c r="N46" s="25"/>
      <c r="O46" s="25"/>
      <c r="P46" s="25"/>
    </row>
    <row r="47" spans="1:16" ht="16.5" x14ac:dyDescent="0.25">
      <c r="A47" s="353"/>
      <c r="B47" s="195">
        <v>1</v>
      </c>
      <c r="C47" s="168"/>
      <c r="D47" s="345"/>
      <c r="E47" s="345"/>
      <c r="F47" s="345"/>
      <c r="G47" s="345"/>
      <c r="H47" s="168"/>
      <c r="I47" s="201"/>
      <c r="J47" s="1"/>
      <c r="K47" s="1"/>
      <c r="L47" s="1"/>
      <c r="M47" s="1"/>
      <c r="N47" s="1"/>
      <c r="O47" s="1"/>
      <c r="P47" s="1"/>
    </row>
    <row r="48" spans="1:16" ht="49.5" x14ac:dyDescent="0.25">
      <c r="A48" s="353" t="s">
        <v>187</v>
      </c>
      <c r="B48" s="197" t="s">
        <v>182</v>
      </c>
      <c r="C48" s="197" t="s">
        <v>86</v>
      </c>
      <c r="D48" s="344" t="s">
        <v>88</v>
      </c>
      <c r="E48" s="344"/>
      <c r="F48" s="344" t="s">
        <v>90</v>
      </c>
      <c r="G48" s="344"/>
      <c r="H48" s="197" t="s">
        <v>92</v>
      </c>
      <c r="I48" s="198" t="s">
        <v>93</v>
      </c>
      <c r="J48" s="25"/>
      <c r="K48" s="25"/>
      <c r="L48" s="25"/>
      <c r="M48" s="25"/>
      <c r="N48" s="25"/>
      <c r="O48" s="25"/>
      <c r="P48" s="25"/>
    </row>
    <row r="49" spans="1:16" ht="16.5" x14ac:dyDescent="0.25">
      <c r="A49" s="353"/>
      <c r="B49" s="195">
        <v>1</v>
      </c>
      <c r="C49" s="168"/>
      <c r="D49" s="345"/>
      <c r="E49" s="345"/>
      <c r="F49" s="345"/>
      <c r="G49" s="345"/>
      <c r="H49" s="168"/>
      <c r="I49" s="201"/>
      <c r="J49" s="1"/>
      <c r="K49" s="1"/>
      <c r="L49" s="1"/>
      <c r="M49" s="1"/>
      <c r="N49" s="1"/>
      <c r="O49" s="1"/>
      <c r="P49" s="1"/>
    </row>
    <row r="50" spans="1:16" ht="49.5" x14ac:dyDescent="0.25">
      <c r="A50" s="353" t="s">
        <v>188</v>
      </c>
      <c r="B50" s="197" t="s">
        <v>182</v>
      </c>
      <c r="C50" s="197" t="s">
        <v>86</v>
      </c>
      <c r="D50" s="344" t="s">
        <v>88</v>
      </c>
      <c r="E50" s="344"/>
      <c r="F50" s="344" t="s">
        <v>90</v>
      </c>
      <c r="G50" s="344"/>
      <c r="H50" s="197" t="s">
        <v>92</v>
      </c>
      <c r="I50" s="198" t="s">
        <v>93</v>
      </c>
      <c r="J50" s="1"/>
      <c r="K50" s="1"/>
      <c r="L50" s="1"/>
      <c r="M50" s="1"/>
      <c r="N50" s="1"/>
      <c r="O50" s="1"/>
      <c r="P50" s="1"/>
    </row>
    <row r="51" spans="1:16" ht="16.5" x14ac:dyDescent="0.25">
      <c r="A51" s="353"/>
      <c r="B51" s="195">
        <v>1</v>
      </c>
      <c r="C51" s="168"/>
      <c r="D51" s="345"/>
      <c r="E51" s="345"/>
      <c r="F51" s="345"/>
      <c r="G51" s="345"/>
      <c r="H51" s="168"/>
      <c r="I51" s="201"/>
      <c r="J51" s="1"/>
      <c r="K51" s="1"/>
      <c r="L51" s="1"/>
      <c r="M51" s="1"/>
      <c r="N51" s="1"/>
      <c r="O51" s="1"/>
      <c r="P51" s="1"/>
    </row>
    <row r="52" spans="1:16" ht="49.5" x14ac:dyDescent="0.25">
      <c r="A52" s="353" t="s">
        <v>189</v>
      </c>
      <c r="B52" s="197" t="s">
        <v>182</v>
      </c>
      <c r="C52" s="197" t="s">
        <v>86</v>
      </c>
      <c r="D52" s="344" t="s">
        <v>88</v>
      </c>
      <c r="E52" s="344"/>
      <c r="F52" s="344" t="s">
        <v>90</v>
      </c>
      <c r="G52" s="344"/>
      <c r="H52" s="197" t="s">
        <v>92</v>
      </c>
      <c r="I52" s="198" t="s">
        <v>93</v>
      </c>
      <c r="J52" s="1"/>
      <c r="K52" s="1"/>
      <c r="L52" s="1"/>
      <c r="M52" s="1"/>
      <c r="N52" s="1"/>
      <c r="O52" s="1"/>
      <c r="P52" s="1"/>
    </row>
    <row r="53" spans="1:16" ht="16.5" x14ac:dyDescent="0.25">
      <c r="A53" s="353"/>
      <c r="B53" s="195">
        <v>1</v>
      </c>
      <c r="C53" s="168"/>
      <c r="D53" s="345"/>
      <c r="E53" s="345"/>
      <c r="F53" s="345"/>
      <c r="G53" s="345"/>
      <c r="H53" s="168"/>
      <c r="I53" s="201"/>
      <c r="J53" s="1"/>
      <c r="K53" s="1"/>
      <c r="L53" s="1"/>
      <c r="M53" s="1"/>
      <c r="N53" s="1"/>
      <c r="O53" s="1"/>
      <c r="P53" s="1"/>
    </row>
    <row r="54" spans="1:16" ht="49.5" x14ac:dyDescent="0.25">
      <c r="A54" s="353" t="s">
        <v>190</v>
      </c>
      <c r="B54" s="197" t="s">
        <v>182</v>
      </c>
      <c r="C54" s="197" t="s">
        <v>86</v>
      </c>
      <c r="D54" s="344" t="s">
        <v>88</v>
      </c>
      <c r="E54" s="344"/>
      <c r="F54" s="344" t="s">
        <v>90</v>
      </c>
      <c r="G54" s="344"/>
      <c r="H54" s="197" t="s">
        <v>92</v>
      </c>
      <c r="I54" s="198" t="s">
        <v>93</v>
      </c>
      <c r="J54" s="1"/>
      <c r="K54" s="1"/>
      <c r="L54" s="1"/>
      <c r="M54" s="1"/>
      <c r="N54" s="1"/>
      <c r="O54" s="1"/>
      <c r="P54" s="1"/>
    </row>
    <row r="55" spans="1:16" ht="16.5" x14ac:dyDescent="0.25">
      <c r="A55" s="353"/>
      <c r="B55" s="195">
        <v>1</v>
      </c>
      <c r="C55" s="168"/>
      <c r="D55" s="345"/>
      <c r="E55" s="345"/>
      <c r="F55" s="345"/>
      <c r="G55" s="345"/>
      <c r="H55" s="168"/>
      <c r="I55" s="201"/>
      <c r="J55" s="1"/>
      <c r="K55" s="1"/>
      <c r="L55" s="1"/>
      <c r="M55" s="1"/>
      <c r="N55" s="1"/>
      <c r="O55" s="1"/>
      <c r="P55" s="1"/>
    </row>
    <row r="56" spans="1:16" ht="49.5" x14ac:dyDescent="0.25">
      <c r="A56" s="353" t="s">
        <v>191</v>
      </c>
      <c r="B56" s="197" t="s">
        <v>182</v>
      </c>
      <c r="C56" s="197" t="s">
        <v>86</v>
      </c>
      <c r="D56" s="344" t="s">
        <v>88</v>
      </c>
      <c r="E56" s="344"/>
      <c r="F56" s="344" t="s">
        <v>90</v>
      </c>
      <c r="G56" s="344"/>
      <c r="H56" s="197" t="s">
        <v>92</v>
      </c>
      <c r="I56" s="198" t="s">
        <v>93</v>
      </c>
      <c r="J56" s="1"/>
      <c r="K56" s="1"/>
      <c r="L56" s="1"/>
      <c r="M56" s="1"/>
      <c r="N56" s="1"/>
      <c r="O56" s="1"/>
      <c r="P56" s="1"/>
    </row>
    <row r="57" spans="1:16" ht="16.5" x14ac:dyDescent="0.25">
      <c r="A57" s="353"/>
      <c r="B57" s="195">
        <v>1</v>
      </c>
      <c r="C57" s="168"/>
      <c r="D57" s="345"/>
      <c r="E57" s="345"/>
      <c r="F57" s="345"/>
      <c r="G57" s="345"/>
      <c r="H57" s="168"/>
      <c r="I57" s="201"/>
      <c r="J57" s="1"/>
      <c r="K57" s="1"/>
      <c r="L57" s="1"/>
      <c r="M57" s="1"/>
      <c r="N57" s="1"/>
      <c r="O57" s="1"/>
      <c r="P57" s="1"/>
    </row>
    <row r="58" spans="1:16" ht="49.5" x14ac:dyDescent="0.25">
      <c r="A58" s="353" t="s">
        <v>192</v>
      </c>
      <c r="B58" s="197" t="s">
        <v>182</v>
      </c>
      <c r="C58" s="197" t="s">
        <v>86</v>
      </c>
      <c r="D58" s="344" t="s">
        <v>88</v>
      </c>
      <c r="E58" s="344"/>
      <c r="F58" s="344" t="s">
        <v>90</v>
      </c>
      <c r="G58" s="344"/>
      <c r="H58" s="197" t="s">
        <v>92</v>
      </c>
      <c r="I58" s="198" t="s">
        <v>93</v>
      </c>
      <c r="J58" s="1"/>
      <c r="K58" s="1"/>
      <c r="L58" s="1"/>
      <c r="M58" s="1"/>
      <c r="N58" s="1"/>
      <c r="O58" s="1"/>
      <c r="P58" s="1"/>
    </row>
    <row r="59" spans="1:16" ht="16.5" x14ac:dyDescent="0.25">
      <c r="A59" s="353"/>
      <c r="B59" s="195">
        <v>1</v>
      </c>
      <c r="C59" s="168"/>
      <c r="D59" s="345"/>
      <c r="E59" s="345"/>
      <c r="F59" s="345"/>
      <c r="G59" s="345"/>
      <c r="H59" s="168"/>
      <c r="I59" s="201"/>
      <c r="J59" s="1"/>
      <c r="K59" s="1"/>
      <c r="L59" s="1"/>
      <c r="M59" s="1"/>
      <c r="N59" s="1"/>
      <c r="O59" s="1"/>
      <c r="P59" s="1"/>
    </row>
    <row r="60" spans="1:16" ht="49.5" x14ac:dyDescent="0.25">
      <c r="A60" s="353" t="s">
        <v>193</v>
      </c>
      <c r="B60" s="197" t="s">
        <v>182</v>
      </c>
      <c r="C60" s="197" t="s">
        <v>86</v>
      </c>
      <c r="D60" s="344" t="s">
        <v>88</v>
      </c>
      <c r="E60" s="344"/>
      <c r="F60" s="344" t="s">
        <v>90</v>
      </c>
      <c r="G60" s="344"/>
      <c r="H60" s="197" t="s">
        <v>92</v>
      </c>
      <c r="I60" s="198" t="s">
        <v>93</v>
      </c>
      <c r="J60" s="1"/>
      <c r="K60" s="1"/>
      <c r="L60" s="1"/>
      <c r="M60" s="1"/>
      <c r="N60" s="1"/>
      <c r="O60" s="1"/>
      <c r="P60" s="1"/>
    </row>
    <row r="61" spans="1:16" ht="17.25" thickBot="1" x14ac:dyDescent="0.3">
      <c r="A61" s="354"/>
      <c r="B61" s="202">
        <v>1</v>
      </c>
      <c r="C61" s="203"/>
      <c r="D61" s="346"/>
      <c r="E61" s="346"/>
      <c r="F61" s="346"/>
      <c r="G61" s="346"/>
      <c r="H61" s="203"/>
      <c r="I61" s="204"/>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410" t="s">
        <v>56</v>
      </c>
      <c r="B65" s="410"/>
      <c r="C65" s="410"/>
      <c r="D65" s="410"/>
      <c r="E65" s="410"/>
      <c r="F65" s="410"/>
      <c r="G65" s="410"/>
      <c r="H65" s="410"/>
      <c r="I65" s="410"/>
      <c r="J65" s="1"/>
      <c r="K65" s="1"/>
      <c r="L65" s="1"/>
      <c r="M65" s="1"/>
      <c r="N65" s="1"/>
      <c r="O65" s="1"/>
      <c r="P65" s="1"/>
    </row>
    <row r="66" spans="1:16" ht="93" customHeight="1" x14ac:dyDescent="0.25">
      <c r="A66" s="32" t="s">
        <v>57</v>
      </c>
      <c r="B66" s="351" t="s">
        <v>283</v>
      </c>
      <c r="C66" s="352"/>
      <c r="D66" s="351" t="s">
        <v>284</v>
      </c>
      <c r="E66" s="352"/>
      <c r="F66" s="351" t="s">
        <v>285</v>
      </c>
      <c r="G66" s="352"/>
      <c r="H66" s="351" t="s">
        <v>286</v>
      </c>
      <c r="I66" s="352"/>
      <c r="J66" s="1"/>
      <c r="K66" s="1"/>
      <c r="L66" s="1"/>
      <c r="M66" s="1"/>
      <c r="N66" s="1"/>
      <c r="O66" s="1"/>
      <c r="P66" s="1"/>
    </row>
    <row r="67" spans="1:16" ht="49.5" x14ac:dyDescent="0.25">
      <c r="A67" s="32" t="s">
        <v>194</v>
      </c>
      <c r="B67" s="417">
        <v>0.05</v>
      </c>
      <c r="C67" s="418"/>
      <c r="D67" s="417">
        <v>0.05</v>
      </c>
      <c r="E67" s="418"/>
      <c r="F67" s="417">
        <v>0.05</v>
      </c>
      <c r="G67" s="418"/>
      <c r="H67" s="417">
        <v>0.05</v>
      </c>
      <c r="I67" s="418"/>
      <c r="J67" s="1"/>
      <c r="K67" s="1"/>
      <c r="L67" s="1"/>
      <c r="M67" s="1"/>
      <c r="N67" s="1"/>
      <c r="O67" s="1"/>
      <c r="P67" s="1"/>
    </row>
    <row r="68" spans="1:16" ht="16.5" x14ac:dyDescent="0.25">
      <c r="A68" s="408"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409"/>
      <c r="B69" s="182">
        <v>0</v>
      </c>
      <c r="C69" s="182">
        <v>0</v>
      </c>
      <c r="D69" s="182">
        <v>0.02</v>
      </c>
      <c r="E69" s="182">
        <v>0.02</v>
      </c>
      <c r="F69" s="182">
        <v>0</v>
      </c>
      <c r="G69" s="182">
        <v>0</v>
      </c>
      <c r="H69" s="182">
        <v>0.02</v>
      </c>
      <c r="I69" s="182">
        <v>0.02</v>
      </c>
      <c r="J69" s="1"/>
      <c r="K69" s="1"/>
      <c r="L69" s="1"/>
      <c r="M69" s="1"/>
      <c r="N69" s="1"/>
      <c r="O69" s="1"/>
      <c r="P69" s="1"/>
    </row>
    <row r="70" spans="1:16" ht="82.5" x14ac:dyDescent="0.25">
      <c r="A70" s="32" t="s">
        <v>195</v>
      </c>
      <c r="B70" s="480" t="s">
        <v>313</v>
      </c>
      <c r="C70" s="481"/>
      <c r="D70" s="484" t="s">
        <v>308</v>
      </c>
      <c r="E70" s="481"/>
      <c r="F70" s="484" t="s">
        <v>312</v>
      </c>
      <c r="G70" s="481"/>
      <c r="H70" s="480" t="s">
        <v>309</v>
      </c>
      <c r="I70" s="481"/>
      <c r="J70" s="1"/>
      <c r="K70" s="1"/>
      <c r="L70" s="1"/>
      <c r="M70" s="1"/>
      <c r="N70" s="1"/>
      <c r="O70" s="1"/>
      <c r="P70" s="1"/>
    </row>
    <row r="71" spans="1:16" ht="105.95" customHeight="1" x14ac:dyDescent="0.25">
      <c r="A71" s="32" t="s">
        <v>196</v>
      </c>
      <c r="B71" s="475"/>
      <c r="C71" s="476"/>
      <c r="D71" s="485" t="s">
        <v>328</v>
      </c>
      <c r="E71" s="486"/>
      <c r="F71" s="475"/>
      <c r="G71" s="476"/>
      <c r="H71" s="479" t="s">
        <v>310</v>
      </c>
      <c r="I71" s="474"/>
      <c r="J71" s="1"/>
      <c r="K71" s="1"/>
      <c r="L71" s="1"/>
      <c r="M71" s="1"/>
      <c r="N71" s="1"/>
      <c r="O71" s="1"/>
      <c r="P71" s="1"/>
    </row>
    <row r="72" spans="1:16" ht="16.5" x14ac:dyDescent="0.25">
      <c r="A72" s="408" t="s">
        <v>157</v>
      </c>
      <c r="B72" s="183" t="s">
        <v>84</v>
      </c>
      <c r="C72" s="183" t="s">
        <v>86</v>
      </c>
      <c r="D72" s="183" t="s">
        <v>84</v>
      </c>
      <c r="E72" s="183" t="s">
        <v>86</v>
      </c>
      <c r="F72" s="183" t="s">
        <v>84</v>
      </c>
      <c r="G72" s="183" t="s">
        <v>86</v>
      </c>
      <c r="H72" s="183" t="s">
        <v>84</v>
      </c>
      <c r="I72" s="183" t="s">
        <v>86</v>
      </c>
      <c r="J72" s="1"/>
      <c r="K72" s="1"/>
      <c r="L72" s="1"/>
      <c r="M72" s="1"/>
      <c r="N72" s="1"/>
      <c r="O72" s="1"/>
      <c r="P72" s="1"/>
    </row>
    <row r="73" spans="1:16" ht="16.5" x14ac:dyDescent="0.25">
      <c r="A73" s="409"/>
      <c r="B73" s="182">
        <v>0.02</v>
      </c>
      <c r="C73" s="182">
        <v>0.02</v>
      </c>
      <c r="D73" s="182">
        <v>0.05</v>
      </c>
      <c r="E73" s="182">
        <v>0.08</v>
      </c>
      <c r="F73" s="182">
        <v>0.02</v>
      </c>
      <c r="G73" s="184">
        <v>0.02</v>
      </c>
      <c r="H73" s="182">
        <v>0.05</v>
      </c>
      <c r="I73" s="182">
        <v>0.05</v>
      </c>
      <c r="J73" s="1"/>
      <c r="K73" s="1"/>
      <c r="L73" s="1"/>
      <c r="M73" s="1"/>
      <c r="N73" s="1"/>
      <c r="O73" s="1"/>
      <c r="P73" s="1"/>
    </row>
    <row r="74" spans="1:16" ht="408.95" customHeight="1" x14ac:dyDescent="0.25">
      <c r="A74" s="32" t="s">
        <v>195</v>
      </c>
      <c r="B74" s="480" t="s">
        <v>337</v>
      </c>
      <c r="C74" s="481"/>
      <c r="D74" s="482" t="s">
        <v>339</v>
      </c>
      <c r="E74" s="483"/>
      <c r="F74" s="484" t="s">
        <v>369</v>
      </c>
      <c r="G74" s="481"/>
      <c r="H74" s="482" t="s">
        <v>338</v>
      </c>
      <c r="I74" s="483"/>
      <c r="J74" s="1"/>
      <c r="K74" s="1"/>
      <c r="L74" s="1"/>
      <c r="M74" s="1"/>
      <c r="N74" s="1"/>
      <c r="O74" s="1"/>
      <c r="P74" s="1"/>
    </row>
    <row r="75" spans="1:16" ht="74.099999999999994" customHeight="1" x14ac:dyDescent="0.25">
      <c r="A75" s="32" t="s">
        <v>196</v>
      </c>
      <c r="B75" s="479" t="s">
        <v>356</v>
      </c>
      <c r="C75" s="476"/>
      <c r="D75" s="479" t="s">
        <v>357</v>
      </c>
      <c r="E75" s="476"/>
      <c r="F75" s="485" t="s">
        <v>370</v>
      </c>
      <c r="G75" s="486"/>
      <c r="H75" s="479" t="s">
        <v>358</v>
      </c>
      <c r="I75" s="474"/>
      <c r="J75" s="1"/>
      <c r="K75" s="1"/>
      <c r="L75" s="1"/>
      <c r="M75" s="1"/>
      <c r="N75" s="1"/>
      <c r="O75" s="1"/>
      <c r="P75" s="1"/>
    </row>
    <row r="76" spans="1:16" ht="16.5" x14ac:dyDescent="0.25">
      <c r="A76" s="408" t="s">
        <v>158</v>
      </c>
      <c r="B76" s="183" t="s">
        <v>84</v>
      </c>
      <c r="C76" s="183" t="s">
        <v>86</v>
      </c>
      <c r="D76" s="183" t="s">
        <v>84</v>
      </c>
      <c r="E76" s="183" t="s">
        <v>86</v>
      </c>
      <c r="F76" s="183" t="s">
        <v>84</v>
      </c>
      <c r="G76" s="183" t="s">
        <v>86</v>
      </c>
      <c r="H76" s="183" t="s">
        <v>84</v>
      </c>
      <c r="I76" s="183" t="s">
        <v>86</v>
      </c>
      <c r="J76" s="1"/>
      <c r="K76" s="1"/>
      <c r="L76" s="1"/>
      <c r="M76" s="1"/>
      <c r="N76" s="1"/>
      <c r="O76" s="1"/>
      <c r="P76" s="1"/>
    </row>
    <row r="77" spans="1:16" ht="16.5" x14ac:dyDescent="0.25">
      <c r="A77" s="409"/>
      <c r="B77" s="182">
        <v>0.05</v>
      </c>
      <c r="C77" s="182">
        <v>0.05</v>
      </c>
      <c r="D77" s="182">
        <v>0.1</v>
      </c>
      <c r="E77" s="182">
        <v>0.1</v>
      </c>
      <c r="F77" s="182">
        <v>0.05</v>
      </c>
      <c r="G77" s="184">
        <v>0.05</v>
      </c>
      <c r="H77" s="182">
        <v>0.1</v>
      </c>
      <c r="I77" s="184">
        <v>0.1</v>
      </c>
      <c r="J77" s="1"/>
      <c r="K77" s="1"/>
      <c r="L77" s="1"/>
      <c r="M77" s="1"/>
      <c r="N77" s="1"/>
      <c r="O77" s="1"/>
      <c r="P77" s="1"/>
    </row>
    <row r="78" spans="1:16" ht="366" customHeight="1" x14ac:dyDescent="0.25">
      <c r="A78" s="32" t="s">
        <v>195</v>
      </c>
      <c r="B78" s="477" t="s">
        <v>392</v>
      </c>
      <c r="C78" s="478"/>
      <c r="D78" s="477" t="s">
        <v>393</v>
      </c>
      <c r="E78" s="478"/>
      <c r="F78" s="477" t="s">
        <v>394</v>
      </c>
      <c r="G78" s="478"/>
      <c r="H78" s="477" t="s">
        <v>395</v>
      </c>
      <c r="I78" s="478"/>
      <c r="J78" s="1"/>
      <c r="K78" s="1"/>
      <c r="L78" s="1"/>
      <c r="M78" s="1"/>
      <c r="N78" s="1"/>
      <c r="O78" s="1"/>
      <c r="P78" s="1"/>
    </row>
    <row r="79" spans="1:16" ht="66.95" customHeight="1" x14ac:dyDescent="0.25">
      <c r="A79" s="32" t="s">
        <v>196</v>
      </c>
      <c r="B79" s="479" t="s">
        <v>408</v>
      </c>
      <c r="C79" s="476"/>
      <c r="D79" s="485" t="s">
        <v>419</v>
      </c>
      <c r="E79" s="486"/>
      <c r="F79" s="479" t="s">
        <v>409</v>
      </c>
      <c r="G79" s="476"/>
      <c r="H79" s="479" t="s">
        <v>410</v>
      </c>
      <c r="I79" s="474"/>
      <c r="J79" s="1"/>
      <c r="K79" s="1"/>
      <c r="L79" s="1"/>
      <c r="M79" s="1"/>
      <c r="N79" s="1"/>
      <c r="O79" s="1"/>
      <c r="P79" s="1"/>
    </row>
    <row r="80" spans="1:16" ht="16.5" x14ac:dyDescent="0.25">
      <c r="A80" s="408" t="s">
        <v>159</v>
      </c>
      <c r="B80" s="183" t="s">
        <v>84</v>
      </c>
      <c r="C80" s="183" t="s">
        <v>86</v>
      </c>
      <c r="D80" s="183" t="s">
        <v>84</v>
      </c>
      <c r="E80" s="183" t="s">
        <v>86</v>
      </c>
      <c r="F80" s="183" t="s">
        <v>84</v>
      </c>
      <c r="G80" s="183" t="s">
        <v>86</v>
      </c>
      <c r="H80" s="183" t="s">
        <v>84</v>
      </c>
      <c r="I80" s="183" t="s">
        <v>86</v>
      </c>
      <c r="J80" s="1"/>
      <c r="K80" s="1"/>
      <c r="L80" s="1"/>
      <c r="M80" s="1"/>
      <c r="N80" s="1"/>
      <c r="O80" s="1"/>
      <c r="P80" s="1"/>
    </row>
    <row r="81" spans="1:16" ht="16.5" x14ac:dyDescent="0.25">
      <c r="A81" s="409"/>
      <c r="B81" s="182">
        <v>0.1</v>
      </c>
      <c r="C81" s="182"/>
      <c r="D81" s="182">
        <v>0.1</v>
      </c>
      <c r="E81" s="182"/>
      <c r="F81" s="182">
        <v>0.1</v>
      </c>
      <c r="G81" s="184"/>
      <c r="H81" s="182">
        <v>0.1</v>
      </c>
      <c r="I81" s="184"/>
      <c r="J81" s="1"/>
      <c r="K81" s="1"/>
      <c r="L81" s="1"/>
      <c r="M81" s="1"/>
      <c r="N81" s="1"/>
      <c r="O81" s="1"/>
      <c r="P81" s="1"/>
    </row>
    <row r="82" spans="1:16" ht="82.5" x14ac:dyDescent="0.25">
      <c r="A82" s="32" t="s">
        <v>195</v>
      </c>
      <c r="B82" s="469"/>
      <c r="C82" s="470"/>
      <c r="D82" s="469"/>
      <c r="E82" s="470"/>
      <c r="F82" s="471"/>
      <c r="G82" s="472"/>
      <c r="H82" s="473"/>
      <c r="I82" s="474"/>
      <c r="J82" s="1"/>
      <c r="K82" s="1"/>
      <c r="L82" s="1"/>
      <c r="M82" s="1"/>
      <c r="N82" s="1"/>
      <c r="O82" s="1"/>
      <c r="P82" s="1"/>
    </row>
    <row r="83" spans="1:16" ht="33" x14ac:dyDescent="0.25">
      <c r="A83" s="32" t="s">
        <v>196</v>
      </c>
      <c r="B83" s="475"/>
      <c r="C83" s="476"/>
      <c r="D83" s="475"/>
      <c r="E83" s="476"/>
      <c r="F83" s="473"/>
      <c r="G83" s="474"/>
      <c r="H83" s="473"/>
      <c r="I83" s="474"/>
      <c r="J83" s="1"/>
      <c r="K83" s="1"/>
      <c r="L83" s="1"/>
      <c r="M83" s="1"/>
      <c r="N83" s="1"/>
      <c r="O83" s="1"/>
      <c r="P83" s="1"/>
    </row>
    <row r="84" spans="1:16" ht="16.5" x14ac:dyDescent="0.25">
      <c r="A84" s="408" t="s">
        <v>161</v>
      </c>
      <c r="B84" s="183" t="s">
        <v>84</v>
      </c>
      <c r="C84" s="183" t="s">
        <v>86</v>
      </c>
      <c r="D84" s="183" t="s">
        <v>84</v>
      </c>
      <c r="E84" s="183" t="s">
        <v>86</v>
      </c>
      <c r="F84" s="183" t="s">
        <v>84</v>
      </c>
      <c r="G84" s="183" t="s">
        <v>86</v>
      </c>
      <c r="H84" s="183" t="s">
        <v>84</v>
      </c>
      <c r="I84" s="183" t="s">
        <v>86</v>
      </c>
      <c r="J84" s="1"/>
      <c r="K84" s="1"/>
      <c r="L84" s="1"/>
      <c r="M84" s="1"/>
      <c r="N84" s="1"/>
      <c r="O84" s="1"/>
      <c r="P84" s="1"/>
    </row>
    <row r="85" spans="1:16" ht="16.5" x14ac:dyDescent="0.25">
      <c r="A85" s="409"/>
      <c r="B85" s="182">
        <v>0.1</v>
      </c>
      <c r="C85" s="182"/>
      <c r="D85" s="182">
        <v>0.1</v>
      </c>
      <c r="E85" s="182"/>
      <c r="F85" s="182">
        <v>0.1</v>
      </c>
      <c r="G85" s="184"/>
      <c r="H85" s="182">
        <v>0.1</v>
      </c>
      <c r="I85" s="184"/>
      <c r="J85" s="1"/>
      <c r="K85" s="1"/>
      <c r="L85" s="1"/>
      <c r="M85" s="1"/>
      <c r="N85" s="1"/>
      <c r="O85" s="1"/>
      <c r="P85" s="1"/>
    </row>
    <row r="86" spans="1:16" ht="82.5" x14ac:dyDescent="0.25">
      <c r="A86" s="32" t="s">
        <v>195</v>
      </c>
      <c r="B86" s="468"/>
      <c r="C86" s="468"/>
      <c r="D86" s="468"/>
      <c r="E86" s="468"/>
      <c r="F86" s="464"/>
      <c r="G86" s="465"/>
      <c r="H86" s="468"/>
      <c r="I86" s="468"/>
      <c r="J86" s="1"/>
      <c r="K86" s="1"/>
      <c r="L86" s="1"/>
      <c r="M86" s="1"/>
      <c r="N86" s="1"/>
      <c r="O86" s="1"/>
      <c r="P86" s="1"/>
    </row>
    <row r="87" spans="1:16" ht="33" x14ac:dyDescent="0.25">
      <c r="A87" s="32" t="s">
        <v>196</v>
      </c>
      <c r="B87" s="464"/>
      <c r="C87" s="465"/>
      <c r="D87" s="464"/>
      <c r="E87" s="465"/>
      <c r="F87" s="464"/>
      <c r="G87" s="465"/>
      <c r="H87" s="464"/>
      <c r="I87" s="465"/>
      <c r="J87" s="1"/>
      <c r="K87" s="1"/>
      <c r="L87" s="1"/>
      <c r="M87" s="1"/>
      <c r="N87" s="1"/>
      <c r="O87" s="1"/>
      <c r="P87" s="1"/>
    </row>
    <row r="88" spans="1:16" ht="16.5" x14ac:dyDescent="0.25">
      <c r="A88" s="408" t="s">
        <v>162</v>
      </c>
      <c r="B88" s="183" t="s">
        <v>84</v>
      </c>
      <c r="C88" s="183" t="s">
        <v>86</v>
      </c>
      <c r="D88" s="183" t="s">
        <v>84</v>
      </c>
      <c r="E88" s="183" t="s">
        <v>86</v>
      </c>
      <c r="F88" s="183" t="s">
        <v>84</v>
      </c>
      <c r="G88" s="183" t="s">
        <v>86</v>
      </c>
      <c r="H88" s="183" t="s">
        <v>84</v>
      </c>
      <c r="I88" s="183" t="s">
        <v>86</v>
      </c>
      <c r="J88" s="1"/>
      <c r="K88" s="1"/>
      <c r="L88" s="1"/>
      <c r="M88" s="1"/>
      <c r="N88" s="1"/>
      <c r="O88" s="1"/>
      <c r="P88" s="1"/>
    </row>
    <row r="89" spans="1:16" ht="16.5" x14ac:dyDescent="0.25">
      <c r="A89" s="409"/>
      <c r="B89" s="182">
        <v>0.13</v>
      </c>
      <c r="C89" s="185"/>
      <c r="D89" s="182">
        <v>0.13</v>
      </c>
      <c r="E89" s="182"/>
      <c r="F89" s="182">
        <v>0.13</v>
      </c>
      <c r="G89" s="184"/>
      <c r="H89" s="182">
        <v>0.13</v>
      </c>
      <c r="I89" s="184"/>
      <c r="J89" s="1"/>
      <c r="K89" s="1"/>
      <c r="L89" s="1"/>
      <c r="M89" s="1"/>
      <c r="N89" s="1"/>
      <c r="O89" s="1"/>
      <c r="P89" s="1"/>
    </row>
    <row r="90" spans="1:16" ht="82.5" x14ac:dyDescent="0.25">
      <c r="A90" s="32" t="s">
        <v>195</v>
      </c>
      <c r="B90" s="463"/>
      <c r="C90" s="463"/>
      <c r="D90" s="463"/>
      <c r="E90" s="463"/>
      <c r="F90" s="466"/>
      <c r="G90" s="467"/>
      <c r="H90" s="463"/>
      <c r="I90" s="463"/>
      <c r="J90" s="1"/>
      <c r="K90" s="1"/>
      <c r="L90" s="1"/>
      <c r="M90" s="1"/>
      <c r="N90" s="1"/>
      <c r="O90" s="1"/>
      <c r="P90" s="1"/>
    </row>
    <row r="91" spans="1:16" ht="33" x14ac:dyDescent="0.25">
      <c r="A91" s="32" t="s">
        <v>196</v>
      </c>
      <c r="B91" s="464"/>
      <c r="C91" s="465"/>
      <c r="D91" s="464"/>
      <c r="E91" s="465"/>
      <c r="F91" s="464"/>
      <c r="G91" s="465"/>
      <c r="H91" s="464"/>
      <c r="I91" s="465"/>
      <c r="J91" s="1"/>
      <c r="K91" s="1"/>
      <c r="L91" s="1"/>
      <c r="M91" s="1"/>
      <c r="N91" s="1"/>
      <c r="O91" s="1"/>
      <c r="P91" s="1"/>
    </row>
    <row r="92" spans="1:16" ht="16.5" x14ac:dyDescent="0.25">
      <c r="A92" s="408" t="s">
        <v>163</v>
      </c>
      <c r="B92" s="183" t="s">
        <v>84</v>
      </c>
      <c r="C92" s="183" t="s">
        <v>86</v>
      </c>
      <c r="D92" s="183" t="s">
        <v>84</v>
      </c>
      <c r="E92" s="183" t="s">
        <v>86</v>
      </c>
      <c r="F92" s="183" t="s">
        <v>84</v>
      </c>
      <c r="G92" s="183" t="s">
        <v>86</v>
      </c>
      <c r="H92" s="183" t="s">
        <v>84</v>
      </c>
      <c r="I92" s="183" t="s">
        <v>86</v>
      </c>
      <c r="J92" s="1"/>
      <c r="K92" s="1"/>
      <c r="L92" s="1"/>
      <c r="M92" s="1"/>
      <c r="N92" s="1"/>
      <c r="O92" s="1"/>
      <c r="P92" s="1"/>
    </row>
    <row r="93" spans="1:16" ht="16.5" x14ac:dyDescent="0.25">
      <c r="A93" s="409"/>
      <c r="B93" s="182">
        <v>0.15</v>
      </c>
      <c r="C93" s="185"/>
      <c r="D93" s="182">
        <v>0.1</v>
      </c>
      <c r="E93" s="182"/>
      <c r="F93" s="182">
        <v>0.15</v>
      </c>
      <c r="G93" s="184"/>
      <c r="H93" s="182">
        <v>0.1</v>
      </c>
      <c r="I93" s="184"/>
      <c r="J93" s="1"/>
      <c r="K93" s="1"/>
      <c r="L93" s="1"/>
      <c r="M93" s="1"/>
      <c r="N93" s="1"/>
      <c r="O93" s="1"/>
      <c r="P93" s="1"/>
    </row>
    <row r="94" spans="1:16" ht="82.5" x14ac:dyDescent="0.25">
      <c r="A94" s="32" t="s">
        <v>195</v>
      </c>
      <c r="B94" s="463"/>
      <c r="C94" s="463"/>
      <c r="D94" s="463"/>
      <c r="E94" s="463"/>
      <c r="F94" s="466"/>
      <c r="G94" s="467"/>
      <c r="H94" s="463"/>
      <c r="I94" s="463"/>
      <c r="J94" s="1"/>
      <c r="K94" s="1"/>
      <c r="L94" s="1"/>
      <c r="M94" s="1"/>
      <c r="N94" s="1"/>
      <c r="O94" s="1"/>
      <c r="P94" s="1"/>
    </row>
    <row r="95" spans="1:16" ht="33" x14ac:dyDescent="0.25">
      <c r="A95" s="32" t="s">
        <v>196</v>
      </c>
      <c r="B95" s="464"/>
      <c r="C95" s="465"/>
      <c r="D95" s="464"/>
      <c r="E95" s="465"/>
      <c r="F95" s="464"/>
      <c r="G95" s="465"/>
      <c r="H95" s="464"/>
      <c r="I95" s="465"/>
      <c r="J95" s="1"/>
      <c r="K95" s="1"/>
      <c r="L95" s="1"/>
      <c r="M95" s="1"/>
      <c r="N95" s="1"/>
      <c r="O95" s="1"/>
      <c r="P95" s="1"/>
    </row>
    <row r="96" spans="1:16" ht="16.5" x14ac:dyDescent="0.25">
      <c r="A96" s="408" t="s">
        <v>164</v>
      </c>
      <c r="B96" s="183" t="s">
        <v>84</v>
      </c>
      <c r="C96" s="183" t="s">
        <v>86</v>
      </c>
      <c r="D96" s="183" t="s">
        <v>84</v>
      </c>
      <c r="E96" s="183" t="s">
        <v>86</v>
      </c>
      <c r="F96" s="183" t="s">
        <v>84</v>
      </c>
      <c r="G96" s="183" t="s">
        <v>86</v>
      </c>
      <c r="H96" s="183" t="s">
        <v>84</v>
      </c>
      <c r="I96" s="183" t="s">
        <v>86</v>
      </c>
      <c r="J96" s="1"/>
      <c r="K96" s="1"/>
      <c r="L96" s="1"/>
      <c r="M96" s="1"/>
      <c r="N96" s="1"/>
      <c r="O96" s="1"/>
      <c r="P96" s="1"/>
    </row>
    <row r="97" spans="1:16" ht="16.5" x14ac:dyDescent="0.25">
      <c r="A97" s="409"/>
      <c r="B97" s="182">
        <v>0.1</v>
      </c>
      <c r="C97" s="185"/>
      <c r="D97" s="182">
        <v>0.1</v>
      </c>
      <c r="E97" s="182"/>
      <c r="F97" s="182">
        <v>0.1</v>
      </c>
      <c r="G97" s="184"/>
      <c r="H97" s="182">
        <v>0.1</v>
      </c>
      <c r="I97" s="184"/>
      <c r="J97" s="1"/>
      <c r="K97" s="1"/>
      <c r="L97" s="1"/>
      <c r="M97" s="1"/>
      <c r="N97" s="1"/>
      <c r="O97" s="1"/>
      <c r="P97" s="1"/>
    </row>
    <row r="98" spans="1:16" ht="82.5" x14ac:dyDescent="0.25">
      <c r="A98" s="32" t="s">
        <v>195</v>
      </c>
      <c r="B98" s="463"/>
      <c r="C98" s="463"/>
      <c r="D98" s="463"/>
      <c r="E98" s="463"/>
      <c r="F98" s="463"/>
      <c r="G98" s="463"/>
      <c r="H98" s="463"/>
      <c r="I98" s="463"/>
      <c r="J98" s="1"/>
      <c r="K98" s="1"/>
      <c r="L98" s="1"/>
      <c r="M98" s="1"/>
      <c r="N98" s="1"/>
      <c r="O98" s="1"/>
      <c r="P98" s="1"/>
    </row>
    <row r="99" spans="1:16" ht="33" x14ac:dyDescent="0.25">
      <c r="A99" s="32" t="s">
        <v>196</v>
      </c>
      <c r="B99" s="464"/>
      <c r="C99" s="465"/>
      <c r="D99" s="464"/>
      <c r="E99" s="465"/>
      <c r="F99" s="464"/>
      <c r="G99" s="465"/>
      <c r="H99" s="464"/>
      <c r="I99" s="465"/>
      <c r="J99" s="1"/>
      <c r="K99" s="1"/>
      <c r="L99" s="1"/>
      <c r="M99" s="1"/>
      <c r="N99" s="1"/>
      <c r="O99" s="1"/>
      <c r="P99" s="1"/>
    </row>
    <row r="100" spans="1:16" ht="16.5" x14ac:dyDescent="0.25">
      <c r="A100" s="408" t="s">
        <v>166</v>
      </c>
      <c r="B100" s="183" t="s">
        <v>84</v>
      </c>
      <c r="C100" s="183" t="s">
        <v>86</v>
      </c>
      <c r="D100" s="183" t="s">
        <v>84</v>
      </c>
      <c r="E100" s="183" t="s">
        <v>86</v>
      </c>
      <c r="F100" s="183" t="s">
        <v>84</v>
      </c>
      <c r="G100" s="183" t="s">
        <v>86</v>
      </c>
      <c r="H100" s="183" t="s">
        <v>84</v>
      </c>
      <c r="I100" s="183" t="s">
        <v>86</v>
      </c>
      <c r="J100" s="1"/>
      <c r="K100" s="1"/>
      <c r="L100" s="1"/>
      <c r="M100" s="1"/>
      <c r="N100" s="1"/>
      <c r="O100" s="1"/>
      <c r="P100" s="1"/>
    </row>
    <row r="101" spans="1:16" ht="16.5" x14ac:dyDescent="0.25">
      <c r="A101" s="409"/>
      <c r="B101" s="182">
        <v>0.1</v>
      </c>
      <c r="C101" s="185"/>
      <c r="D101" s="182">
        <v>0.1</v>
      </c>
      <c r="E101" s="182"/>
      <c r="F101" s="182">
        <v>0.1</v>
      </c>
      <c r="G101" s="184"/>
      <c r="H101" s="182">
        <v>0.1</v>
      </c>
      <c r="I101" s="184"/>
      <c r="J101" s="1"/>
      <c r="K101" s="1"/>
      <c r="L101" s="1"/>
      <c r="M101" s="1"/>
      <c r="N101" s="1"/>
      <c r="O101" s="1"/>
      <c r="P101" s="1"/>
    </row>
    <row r="102" spans="1:16" ht="82.5" x14ac:dyDescent="0.25">
      <c r="A102" s="32" t="s">
        <v>195</v>
      </c>
      <c r="B102" s="463"/>
      <c r="C102" s="463"/>
      <c r="D102" s="463"/>
      <c r="E102" s="463"/>
      <c r="F102" s="463"/>
      <c r="G102" s="463"/>
      <c r="H102" s="463"/>
      <c r="I102" s="463"/>
      <c r="J102" s="1"/>
      <c r="K102" s="1"/>
      <c r="L102" s="1"/>
      <c r="M102" s="1"/>
      <c r="N102" s="1"/>
      <c r="O102" s="1"/>
      <c r="P102" s="1"/>
    </row>
    <row r="103" spans="1:16" ht="33" x14ac:dyDescent="0.25">
      <c r="A103" s="32" t="s">
        <v>196</v>
      </c>
      <c r="B103" s="464"/>
      <c r="C103" s="465"/>
      <c r="D103" s="464"/>
      <c r="E103" s="465"/>
      <c r="F103" s="464"/>
      <c r="G103" s="465"/>
      <c r="H103" s="464"/>
      <c r="I103" s="465"/>
      <c r="J103" s="1"/>
      <c r="K103" s="1"/>
      <c r="L103" s="1"/>
      <c r="M103" s="1"/>
      <c r="N103" s="1"/>
      <c r="O103" s="1"/>
      <c r="P103" s="1"/>
    </row>
    <row r="104" spans="1:16" ht="16.5" x14ac:dyDescent="0.25">
      <c r="A104" s="408" t="s">
        <v>167</v>
      </c>
      <c r="B104" s="183" t="s">
        <v>84</v>
      </c>
      <c r="C104" s="183" t="s">
        <v>86</v>
      </c>
      <c r="D104" s="183" t="s">
        <v>84</v>
      </c>
      <c r="E104" s="183" t="s">
        <v>86</v>
      </c>
      <c r="F104" s="183" t="s">
        <v>84</v>
      </c>
      <c r="G104" s="183" t="s">
        <v>86</v>
      </c>
      <c r="H104" s="183" t="s">
        <v>84</v>
      </c>
      <c r="I104" s="183" t="s">
        <v>86</v>
      </c>
      <c r="J104" s="1"/>
      <c r="K104" s="1"/>
      <c r="L104" s="1"/>
      <c r="M104" s="1"/>
      <c r="N104" s="1"/>
      <c r="O104" s="1"/>
      <c r="P104" s="1"/>
    </row>
    <row r="105" spans="1:16" ht="16.5" x14ac:dyDescent="0.25">
      <c r="A105" s="409"/>
      <c r="B105" s="182">
        <v>0.1</v>
      </c>
      <c r="C105" s="185"/>
      <c r="D105" s="182">
        <v>0.1</v>
      </c>
      <c r="E105" s="182"/>
      <c r="F105" s="182">
        <v>0.1</v>
      </c>
      <c r="G105" s="184"/>
      <c r="H105" s="182">
        <v>0.1</v>
      </c>
      <c r="I105" s="184"/>
      <c r="J105" s="1"/>
      <c r="K105" s="1"/>
      <c r="L105" s="1"/>
      <c r="M105" s="1"/>
      <c r="N105" s="1"/>
      <c r="O105" s="1"/>
      <c r="P105" s="1"/>
    </row>
    <row r="106" spans="1:16" ht="82.5" x14ac:dyDescent="0.25">
      <c r="A106" s="32" t="s">
        <v>195</v>
      </c>
      <c r="B106" s="463"/>
      <c r="C106" s="463"/>
      <c r="D106" s="463"/>
      <c r="E106" s="463"/>
      <c r="F106" s="463"/>
      <c r="G106" s="463"/>
      <c r="H106" s="463"/>
      <c r="I106" s="463"/>
      <c r="J106" s="1"/>
      <c r="K106" s="1"/>
      <c r="L106" s="1"/>
      <c r="M106" s="1"/>
      <c r="N106" s="1"/>
      <c r="O106" s="1"/>
      <c r="P106" s="1"/>
    </row>
    <row r="107" spans="1:16" ht="33" x14ac:dyDescent="0.25">
      <c r="A107" s="32" t="s">
        <v>196</v>
      </c>
      <c r="B107" s="464"/>
      <c r="C107" s="465"/>
      <c r="D107" s="464"/>
      <c r="E107" s="465"/>
      <c r="F107" s="464"/>
      <c r="G107" s="465"/>
      <c r="H107" s="464"/>
      <c r="I107" s="465"/>
      <c r="J107" s="1"/>
      <c r="K107" s="1"/>
      <c r="L107" s="1"/>
      <c r="M107" s="1"/>
      <c r="N107" s="1"/>
      <c r="O107" s="1"/>
      <c r="P107" s="1"/>
    </row>
    <row r="108" spans="1:16" ht="16.5" x14ac:dyDescent="0.25">
      <c r="A108" s="408" t="s">
        <v>168</v>
      </c>
      <c r="B108" s="183" t="s">
        <v>84</v>
      </c>
      <c r="C108" s="183" t="s">
        <v>86</v>
      </c>
      <c r="D108" s="183" t="s">
        <v>84</v>
      </c>
      <c r="E108" s="183" t="s">
        <v>86</v>
      </c>
      <c r="F108" s="183" t="s">
        <v>84</v>
      </c>
      <c r="G108" s="183" t="s">
        <v>86</v>
      </c>
      <c r="H108" s="183" t="s">
        <v>84</v>
      </c>
      <c r="I108" s="183" t="s">
        <v>86</v>
      </c>
      <c r="J108" s="1"/>
      <c r="K108" s="1"/>
      <c r="L108" s="1"/>
      <c r="M108" s="1"/>
      <c r="N108" s="1"/>
      <c r="O108" s="1"/>
      <c r="P108" s="1"/>
    </row>
    <row r="109" spans="1:16" ht="16.5" x14ac:dyDescent="0.25">
      <c r="A109" s="409"/>
      <c r="B109" s="182">
        <v>0.1</v>
      </c>
      <c r="C109" s="185"/>
      <c r="D109" s="182">
        <v>0.05</v>
      </c>
      <c r="E109" s="182"/>
      <c r="F109" s="182">
        <v>0.1</v>
      </c>
      <c r="G109" s="184"/>
      <c r="H109" s="182">
        <v>0.05</v>
      </c>
      <c r="I109" s="184"/>
      <c r="J109" s="1"/>
      <c r="K109" s="1"/>
      <c r="L109" s="1"/>
      <c r="M109" s="1"/>
      <c r="N109" s="1"/>
      <c r="O109" s="1"/>
      <c r="P109" s="1"/>
    </row>
    <row r="110" spans="1:16" ht="82.5" x14ac:dyDescent="0.25">
      <c r="A110" s="32" t="s">
        <v>195</v>
      </c>
      <c r="B110" s="463"/>
      <c r="C110" s="463"/>
      <c r="D110" s="463"/>
      <c r="E110" s="463"/>
      <c r="F110" s="463"/>
      <c r="G110" s="463"/>
      <c r="H110" s="463"/>
      <c r="I110" s="463"/>
      <c r="J110" s="1"/>
      <c r="K110" s="1"/>
      <c r="L110" s="1"/>
      <c r="M110" s="1"/>
      <c r="N110" s="1"/>
      <c r="O110" s="1"/>
      <c r="P110" s="1"/>
    </row>
    <row r="111" spans="1:16" ht="33" x14ac:dyDescent="0.25">
      <c r="A111" s="32" t="s">
        <v>196</v>
      </c>
      <c r="B111" s="464"/>
      <c r="C111" s="465"/>
      <c r="D111" s="464"/>
      <c r="E111" s="465"/>
      <c r="F111" s="464"/>
      <c r="G111" s="465"/>
      <c r="H111" s="464"/>
      <c r="I111" s="465"/>
      <c r="J111" s="1"/>
      <c r="K111" s="1"/>
      <c r="L111" s="1"/>
      <c r="M111" s="1"/>
      <c r="N111" s="1"/>
      <c r="O111" s="1"/>
      <c r="P111" s="1"/>
    </row>
    <row r="112" spans="1:16" ht="16.5" x14ac:dyDescent="0.25">
      <c r="A112" s="408" t="s">
        <v>169</v>
      </c>
      <c r="B112" s="183" t="s">
        <v>84</v>
      </c>
      <c r="C112" s="183" t="s">
        <v>86</v>
      </c>
      <c r="D112" s="183" t="s">
        <v>84</v>
      </c>
      <c r="E112" s="183" t="s">
        <v>86</v>
      </c>
      <c r="F112" s="183" t="s">
        <v>84</v>
      </c>
      <c r="G112" s="183" t="s">
        <v>86</v>
      </c>
      <c r="H112" s="183" t="s">
        <v>84</v>
      </c>
      <c r="I112" s="183" t="s">
        <v>86</v>
      </c>
      <c r="J112" s="1"/>
      <c r="K112" s="1"/>
      <c r="L112" s="1"/>
      <c r="M112" s="1"/>
      <c r="N112" s="1"/>
      <c r="O112" s="1"/>
      <c r="P112" s="1"/>
    </row>
    <row r="113" spans="1:16" ht="16.5" x14ac:dyDescent="0.25">
      <c r="A113" s="409"/>
      <c r="B113" s="182">
        <v>0.05</v>
      </c>
      <c r="C113" s="185"/>
      <c r="D113" s="182">
        <v>0.05</v>
      </c>
      <c r="E113" s="185"/>
      <c r="F113" s="182">
        <v>0.05</v>
      </c>
      <c r="G113" s="184"/>
      <c r="H113" s="185">
        <v>0.05</v>
      </c>
      <c r="I113" s="184"/>
      <c r="J113" s="1"/>
      <c r="K113" s="1"/>
      <c r="L113" s="1"/>
      <c r="M113" s="1"/>
      <c r="N113" s="1"/>
      <c r="O113" s="1"/>
      <c r="P113" s="1"/>
    </row>
    <row r="114" spans="1:16" ht="82.5" x14ac:dyDescent="0.25">
      <c r="A114" s="32" t="s">
        <v>195</v>
      </c>
      <c r="B114" s="341"/>
      <c r="C114" s="341"/>
      <c r="D114" s="341"/>
      <c r="E114" s="341"/>
      <c r="F114" s="341"/>
      <c r="G114" s="341"/>
      <c r="H114" s="341"/>
      <c r="I114" s="341"/>
      <c r="J114" s="1"/>
      <c r="K114" s="1"/>
      <c r="L114" s="1"/>
      <c r="M114" s="1"/>
      <c r="N114" s="1"/>
      <c r="O114" s="1"/>
      <c r="P114" s="1"/>
    </row>
    <row r="115" spans="1:16" ht="33" x14ac:dyDescent="0.25">
      <c r="A115" s="32" t="s">
        <v>196</v>
      </c>
      <c r="B115" s="339"/>
      <c r="C115" s="340"/>
      <c r="D115" s="339"/>
      <c r="E115" s="340"/>
      <c r="F115" s="339"/>
      <c r="G115" s="340"/>
      <c r="H115" s="339"/>
      <c r="I115" s="340"/>
      <c r="J115" s="1"/>
      <c r="K115" s="1"/>
      <c r="L115" s="1"/>
      <c r="M115" s="1"/>
      <c r="N115" s="1"/>
      <c r="O115" s="1"/>
      <c r="P115" s="1"/>
    </row>
    <row r="116" spans="1:16" ht="16.5" x14ac:dyDescent="0.25">
      <c r="A116" s="33" t="s">
        <v>197</v>
      </c>
      <c r="B116" s="37">
        <f t="shared" ref="B116:I116" si="1">(B69+B73+B77+B81+B85+B89+B93+B97+B101+B105+B109+B113)</f>
        <v>1</v>
      </c>
      <c r="C116" s="37">
        <f t="shared" si="1"/>
        <v>7.0000000000000007E-2</v>
      </c>
      <c r="D116" s="37">
        <f t="shared" si="1"/>
        <v>1</v>
      </c>
      <c r="E116" s="37">
        <f t="shared" si="1"/>
        <v>0.2</v>
      </c>
      <c r="F116" s="37">
        <f t="shared" si="1"/>
        <v>1</v>
      </c>
      <c r="G116" s="37">
        <f t="shared" si="1"/>
        <v>7.0000000000000007E-2</v>
      </c>
      <c r="H116" s="37">
        <f t="shared" si="1"/>
        <v>1</v>
      </c>
      <c r="I116" s="37">
        <f t="shared" si="1"/>
        <v>0.17</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B6:K6"/>
    <mergeCell ref="M6:O6"/>
    <mergeCell ref="A8:A10"/>
    <mergeCell ref="J8:K10"/>
    <mergeCell ref="M8:O8"/>
    <mergeCell ref="M9:O9"/>
    <mergeCell ref="M10:O10"/>
    <mergeCell ref="G18:H18"/>
    <mergeCell ref="J18:O18"/>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H71" r:id="rId1" xr:uid="{B973AB87-9D4A-BA40-999A-7E6D9B5463C1}"/>
    <hyperlink ref="D71" r:id="rId2" xr:uid="{C57E144F-7F56-F344-8CAE-A346CB6BB976}"/>
    <hyperlink ref="B75" r:id="rId3" xr:uid="{3A986D78-D73B-404E-89C9-23E4F915B08D}"/>
    <hyperlink ref="D75" r:id="rId4" xr:uid="{0A11DBEB-53A4-6B46-B39B-12EA26F86C8B}"/>
    <hyperlink ref="H75" r:id="rId5" xr:uid="{38CCED47-59A9-D644-8CFF-DB20FC1651DF}"/>
    <hyperlink ref="F75" r:id="rId6" xr:uid="{3D49A134-28C0-2F4A-B4E5-D36CA45EBC6D}"/>
    <hyperlink ref="B79" r:id="rId7" xr:uid="{20E026D0-C491-9D4B-B2B6-1206E4AF19DF}"/>
    <hyperlink ref="F79" r:id="rId8" xr:uid="{07A13645-34EB-044F-89DA-6D5D46156B35}"/>
    <hyperlink ref="H79" r:id="rId9" xr:uid="{0A1EE8C3-B78A-EC45-96EA-7D8CFBB598F1}"/>
    <hyperlink ref="D79" r:id="rId10" xr:uid="{66CF9147-30A9-5F43-B778-4D22D02CE5BA}"/>
  </hyperlinks>
  <pageMargins left="0.7" right="0.7" top="0.75" bottom="0.75" header="0.3" footer="0.3"/>
  <drawing r:id="rId11"/>
  <legacyDrawing r:id="rId1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E42-6111-4F4A-A49D-97966B841767}">
  <dimension ref="A1:Q120"/>
  <sheetViews>
    <sheetView topLeftCell="H8" zoomScale="85" zoomScaleNormal="85" workbookViewId="0">
      <selection activeCell="N24" sqref="N24:N29"/>
    </sheetView>
  </sheetViews>
  <sheetFormatPr baseColWidth="10" defaultColWidth="27.7109375" defaultRowHeight="15" x14ac:dyDescent="0.25"/>
  <cols>
    <col min="1" max="1" width="38.140625" customWidth="1"/>
    <col min="2" max="2" width="35.28515625" customWidth="1"/>
    <col min="3" max="3" width="37.7109375" customWidth="1"/>
    <col min="4" max="4" width="113.7109375" customWidth="1"/>
    <col min="5" max="5" width="92.85546875" customWidth="1"/>
    <col min="6" max="6" width="109.28515625" customWidth="1"/>
    <col min="7" max="7" width="97.7109375" customWidth="1"/>
    <col min="8" max="8" width="66.42578125" customWidth="1"/>
    <col min="9" max="9" width="77.140625" customWidth="1"/>
    <col min="11" max="11" width="35.7109375" customWidth="1"/>
    <col min="12" max="12" width="37.140625" customWidth="1"/>
    <col min="15" max="15" width="34.42578125" customWidth="1"/>
  </cols>
  <sheetData>
    <row r="1" spans="1:16" ht="16.5" thickBot="1" x14ac:dyDescent="0.3">
      <c r="A1" s="392"/>
      <c r="B1" s="281" t="s">
        <v>150</v>
      </c>
      <c r="C1" s="282"/>
      <c r="D1" s="282"/>
      <c r="E1" s="282"/>
      <c r="F1" s="282"/>
      <c r="G1" s="282"/>
      <c r="H1" s="282"/>
      <c r="I1" s="282"/>
      <c r="J1" s="282"/>
      <c r="K1" s="282"/>
      <c r="L1" s="283"/>
      <c r="M1" s="317" t="s">
        <v>234</v>
      </c>
      <c r="N1" s="318"/>
      <c r="O1" s="319"/>
      <c r="P1" s="66"/>
    </row>
    <row r="2" spans="1:16" ht="16.5" thickBot="1" x14ac:dyDescent="0.3">
      <c r="A2" s="393"/>
      <c r="B2" s="284" t="s">
        <v>151</v>
      </c>
      <c r="C2" s="285"/>
      <c r="D2" s="285"/>
      <c r="E2" s="285"/>
      <c r="F2" s="285"/>
      <c r="G2" s="285"/>
      <c r="H2" s="285"/>
      <c r="I2" s="285"/>
      <c r="J2" s="285"/>
      <c r="K2" s="285"/>
      <c r="L2" s="286"/>
      <c r="M2" s="317" t="s">
        <v>235</v>
      </c>
      <c r="N2" s="318"/>
      <c r="O2" s="319"/>
      <c r="P2" s="66"/>
    </row>
    <row r="3" spans="1:16" ht="16.5" thickBot="1" x14ac:dyDescent="0.3">
      <c r="A3" s="393"/>
      <c r="B3" s="284" t="s">
        <v>0</v>
      </c>
      <c r="C3" s="285"/>
      <c r="D3" s="285"/>
      <c r="E3" s="285"/>
      <c r="F3" s="285"/>
      <c r="G3" s="285"/>
      <c r="H3" s="285"/>
      <c r="I3" s="285"/>
      <c r="J3" s="285"/>
      <c r="K3" s="285"/>
      <c r="L3" s="286"/>
      <c r="M3" s="317" t="s">
        <v>236</v>
      </c>
      <c r="N3" s="318"/>
      <c r="O3" s="319"/>
      <c r="P3" s="66"/>
    </row>
    <row r="4" spans="1:16" ht="16.5" thickBot="1" x14ac:dyDescent="0.3">
      <c r="A4" s="394"/>
      <c r="B4" s="292" t="s">
        <v>152</v>
      </c>
      <c r="C4" s="293"/>
      <c r="D4" s="293"/>
      <c r="E4" s="293"/>
      <c r="F4" s="293"/>
      <c r="G4" s="293"/>
      <c r="H4" s="293"/>
      <c r="I4" s="293"/>
      <c r="J4" s="293"/>
      <c r="K4" s="293"/>
      <c r="L4" s="294"/>
      <c r="M4" s="317" t="s">
        <v>237</v>
      </c>
      <c r="N4" s="318"/>
      <c r="O4" s="319"/>
      <c r="P4" s="66"/>
    </row>
    <row r="5" spans="1:16" ht="16.5" thickBot="1" x14ac:dyDescent="0.3">
      <c r="A5" s="67"/>
      <c r="B5" s="68"/>
      <c r="C5" s="68"/>
      <c r="D5" s="68"/>
      <c r="E5" s="68"/>
      <c r="F5" s="68"/>
      <c r="G5" s="68"/>
      <c r="H5" s="68"/>
      <c r="I5" s="68"/>
      <c r="J5" s="68"/>
      <c r="K5" s="68"/>
      <c r="L5" s="68"/>
      <c r="M5" s="69"/>
      <c r="N5" s="69"/>
      <c r="O5" s="69"/>
      <c r="P5" s="66"/>
    </row>
    <row r="6" spans="1:16" ht="18.75" thickBot="1" x14ac:dyDescent="0.3">
      <c r="A6" s="40" t="s">
        <v>154</v>
      </c>
      <c r="B6" s="402" t="s">
        <v>241</v>
      </c>
      <c r="C6" s="403"/>
      <c r="D6" s="403"/>
      <c r="E6" s="403"/>
      <c r="F6" s="403"/>
      <c r="G6" s="403"/>
      <c r="H6" s="403"/>
      <c r="I6" s="403"/>
      <c r="J6" s="403"/>
      <c r="K6" s="404"/>
      <c r="L6" s="103" t="s">
        <v>155</v>
      </c>
      <c r="M6" s="405">
        <v>2024110010311</v>
      </c>
      <c r="N6" s="406"/>
      <c r="O6" s="407"/>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279" t="s">
        <v>6</v>
      </c>
      <c r="B8" s="103" t="s">
        <v>156</v>
      </c>
      <c r="C8" s="228"/>
      <c r="D8" s="103" t="s">
        <v>157</v>
      </c>
      <c r="E8" s="228"/>
      <c r="F8" s="103" t="s">
        <v>158</v>
      </c>
      <c r="G8" s="86" t="s">
        <v>261</v>
      </c>
      <c r="H8" s="103" t="s">
        <v>159</v>
      </c>
      <c r="I8" s="88"/>
      <c r="J8" s="381" t="s">
        <v>8</v>
      </c>
      <c r="K8" s="280"/>
      <c r="L8" s="102" t="s">
        <v>160</v>
      </c>
      <c r="M8" s="287"/>
      <c r="N8" s="287"/>
      <c r="O8" s="287"/>
      <c r="P8" s="66"/>
    </row>
    <row r="9" spans="1:16" ht="18.75" thickBot="1" x14ac:dyDescent="0.3">
      <c r="A9" s="279"/>
      <c r="B9" s="104" t="s">
        <v>161</v>
      </c>
      <c r="C9" s="89"/>
      <c r="D9" s="103" t="s">
        <v>162</v>
      </c>
      <c r="E9" s="90"/>
      <c r="F9" s="103" t="s">
        <v>163</v>
      </c>
      <c r="G9" s="90"/>
      <c r="H9" s="103" t="s">
        <v>164</v>
      </c>
      <c r="I9" s="88"/>
      <c r="J9" s="381"/>
      <c r="K9" s="280"/>
      <c r="L9" s="102" t="s">
        <v>165</v>
      </c>
      <c r="M9" s="287"/>
      <c r="N9" s="287"/>
      <c r="O9" s="287"/>
      <c r="P9" s="66"/>
    </row>
    <row r="10" spans="1:16" ht="18.75" thickBot="1" x14ac:dyDescent="0.3">
      <c r="A10" s="279"/>
      <c r="B10" s="103" t="s">
        <v>166</v>
      </c>
      <c r="C10" s="86"/>
      <c r="D10" s="103" t="s">
        <v>167</v>
      </c>
      <c r="E10" s="90"/>
      <c r="F10" s="103" t="s">
        <v>168</v>
      </c>
      <c r="G10" s="90"/>
      <c r="H10" s="103" t="s">
        <v>169</v>
      </c>
      <c r="I10" s="88"/>
      <c r="J10" s="381"/>
      <c r="K10" s="280"/>
      <c r="L10" s="102" t="s">
        <v>170</v>
      </c>
      <c r="M10" s="287" t="s">
        <v>261</v>
      </c>
      <c r="N10" s="287"/>
      <c r="O10" s="287"/>
      <c r="P10" s="66"/>
    </row>
    <row r="11" spans="1:16" ht="15.75" thickBot="1" x14ac:dyDescent="0.3">
      <c r="A11" s="4"/>
      <c r="B11" s="5"/>
      <c r="C11" s="5"/>
      <c r="D11" s="7"/>
      <c r="E11" s="6"/>
      <c r="F11" s="6"/>
      <c r="G11" s="130"/>
      <c r="H11" s="130"/>
      <c r="I11" s="8"/>
      <c r="J11" s="8"/>
      <c r="K11" s="5"/>
      <c r="L11" s="5"/>
      <c r="M11" s="5"/>
      <c r="N11" s="5"/>
      <c r="O11" s="5"/>
      <c r="P11" s="1"/>
    </row>
    <row r="12" spans="1:16" x14ac:dyDescent="0.25">
      <c r="A12" s="399" t="s">
        <v>171</v>
      </c>
      <c r="B12" s="382" t="s">
        <v>252</v>
      </c>
      <c r="C12" s="383"/>
      <c r="D12" s="383"/>
      <c r="E12" s="383"/>
      <c r="F12" s="383"/>
      <c r="G12" s="383"/>
      <c r="H12" s="383"/>
      <c r="I12" s="383"/>
      <c r="J12" s="383"/>
      <c r="K12" s="383"/>
      <c r="L12" s="383"/>
      <c r="M12" s="383"/>
      <c r="N12" s="383"/>
      <c r="O12" s="384"/>
      <c r="P12" s="1"/>
    </row>
    <row r="13" spans="1:16" x14ac:dyDescent="0.25">
      <c r="A13" s="400"/>
      <c r="B13" s="385"/>
      <c r="C13" s="386"/>
      <c r="D13" s="386"/>
      <c r="E13" s="386"/>
      <c r="F13" s="386"/>
      <c r="G13" s="386"/>
      <c r="H13" s="386"/>
      <c r="I13" s="386"/>
      <c r="J13" s="386"/>
      <c r="K13" s="386"/>
      <c r="L13" s="386"/>
      <c r="M13" s="386"/>
      <c r="N13" s="386"/>
      <c r="O13" s="387"/>
      <c r="P13" s="1"/>
    </row>
    <row r="14" spans="1:16" ht="15.75" thickBot="1" x14ac:dyDescent="0.3">
      <c r="A14" s="401"/>
      <c r="B14" s="388"/>
      <c r="C14" s="389"/>
      <c r="D14" s="389"/>
      <c r="E14" s="389"/>
      <c r="F14" s="389"/>
      <c r="G14" s="389"/>
      <c r="H14" s="389"/>
      <c r="I14" s="389"/>
      <c r="J14" s="389"/>
      <c r="K14" s="389"/>
      <c r="L14" s="389"/>
      <c r="M14" s="389"/>
      <c r="N14" s="389"/>
      <c r="O14" s="390"/>
      <c r="P14" s="1"/>
    </row>
    <row r="15" spans="1:16" ht="19.5" thickBot="1" x14ac:dyDescent="0.3">
      <c r="A15" s="12"/>
      <c r="B15" s="170"/>
      <c r="C15" s="171"/>
      <c r="D15" s="171"/>
      <c r="E15" s="171"/>
      <c r="F15" s="171"/>
      <c r="G15" s="172"/>
      <c r="H15" s="172"/>
      <c r="I15" s="172"/>
      <c r="J15" s="172"/>
      <c r="K15" s="172"/>
      <c r="L15" s="173"/>
      <c r="M15" s="173"/>
      <c r="N15" s="173"/>
      <c r="O15" s="173"/>
      <c r="P15" s="1"/>
    </row>
    <row r="16" spans="1:16" ht="54" customHeight="1" thickBot="1" x14ac:dyDescent="0.3">
      <c r="A16" s="40" t="s">
        <v>13</v>
      </c>
      <c r="B16" s="391" t="s">
        <v>250</v>
      </c>
      <c r="C16" s="391"/>
      <c r="D16" s="391"/>
      <c r="E16" s="391"/>
      <c r="F16" s="391"/>
      <c r="G16" s="395" t="s">
        <v>15</v>
      </c>
      <c r="H16" s="395"/>
      <c r="I16" s="391" t="s">
        <v>253</v>
      </c>
      <c r="J16" s="391"/>
      <c r="K16" s="391"/>
      <c r="L16" s="391"/>
      <c r="M16" s="391"/>
      <c r="N16" s="391"/>
      <c r="O16" s="391"/>
      <c r="P16" s="13"/>
    </row>
    <row r="17" spans="1:17" ht="19.5" thickBot="1" x14ac:dyDescent="0.3">
      <c r="A17" s="12"/>
      <c r="B17" s="172"/>
      <c r="C17" s="171"/>
      <c r="D17" s="171"/>
      <c r="E17" s="171"/>
      <c r="F17" s="171"/>
      <c r="G17" s="172"/>
      <c r="H17" s="172"/>
      <c r="I17" s="172"/>
      <c r="J17" s="172"/>
      <c r="K17" s="172"/>
      <c r="L17" s="173"/>
      <c r="M17" s="173"/>
      <c r="N17" s="173"/>
      <c r="O17" s="173"/>
      <c r="P17" s="1"/>
    </row>
    <row r="18" spans="1:17" ht="60.95" customHeight="1" thickBot="1" x14ac:dyDescent="0.3">
      <c r="A18" s="40" t="s">
        <v>17</v>
      </c>
      <c r="B18" s="397" t="s">
        <v>244</v>
      </c>
      <c r="C18" s="397"/>
      <c r="D18" s="397"/>
      <c r="E18" s="397"/>
      <c r="F18" s="174" t="s">
        <v>19</v>
      </c>
      <c r="G18" s="396" t="s">
        <v>246</v>
      </c>
      <c r="H18" s="396"/>
      <c r="I18" s="396"/>
      <c r="J18" s="174" t="s">
        <v>21</v>
      </c>
      <c r="K18" s="512" t="s">
        <v>273</v>
      </c>
      <c r="L18" s="512"/>
      <c r="M18" s="512"/>
      <c r="N18" s="512"/>
      <c r="O18" s="512"/>
      <c r="P18" s="1"/>
    </row>
    <row r="19" spans="1:17" x14ac:dyDescent="0.25">
      <c r="A19" s="3"/>
      <c r="B19" s="2"/>
      <c r="C19" s="398"/>
      <c r="D19" s="398"/>
      <c r="E19" s="398"/>
      <c r="F19" s="398"/>
      <c r="G19" s="398"/>
      <c r="H19" s="398"/>
      <c r="I19" s="398"/>
      <c r="J19" s="398"/>
      <c r="K19" s="398"/>
      <c r="L19" s="398"/>
      <c r="M19" s="398"/>
      <c r="N19" s="398"/>
      <c r="O19" s="398"/>
      <c r="P19" s="1"/>
    </row>
    <row r="20" spans="1:17" ht="15.75" thickBot="1" x14ac:dyDescent="0.3">
      <c r="A20" s="63"/>
      <c r="B20" s="64"/>
      <c r="C20" s="64"/>
      <c r="D20" s="64"/>
      <c r="E20" s="64"/>
      <c r="F20" s="64"/>
      <c r="G20" s="64"/>
      <c r="H20" s="64"/>
      <c r="I20" s="64"/>
      <c r="J20" s="64"/>
      <c r="K20" s="64"/>
      <c r="L20" s="64"/>
      <c r="M20" s="64"/>
      <c r="N20" s="64"/>
      <c r="O20" s="64"/>
      <c r="P20" s="1"/>
    </row>
    <row r="21" spans="1:17" ht="15.75" thickBot="1" x14ac:dyDescent="0.3">
      <c r="A21" s="379" t="s">
        <v>23</v>
      </c>
      <c r="B21" s="380"/>
      <c r="C21" s="380"/>
      <c r="D21" s="380"/>
      <c r="E21" s="380"/>
      <c r="F21" s="380"/>
      <c r="G21" s="380"/>
      <c r="H21" s="380"/>
      <c r="I21" s="380"/>
      <c r="J21" s="380"/>
      <c r="K21" s="380"/>
      <c r="L21" s="380"/>
      <c r="M21" s="380"/>
      <c r="N21" s="380"/>
      <c r="O21" s="381"/>
      <c r="P21" s="1"/>
    </row>
    <row r="22" spans="1:17" ht="15.75" thickBot="1" x14ac:dyDescent="0.3">
      <c r="A22" s="379" t="s">
        <v>172</v>
      </c>
      <c r="B22" s="380"/>
      <c r="C22" s="380"/>
      <c r="D22" s="380"/>
      <c r="E22" s="380"/>
      <c r="F22" s="380"/>
      <c r="G22" s="380"/>
      <c r="H22" s="380"/>
      <c r="I22" s="380"/>
      <c r="J22" s="380"/>
      <c r="K22" s="380"/>
      <c r="L22" s="380"/>
      <c r="M22" s="380"/>
      <c r="N22" s="380"/>
      <c r="O22" s="381"/>
      <c r="P22" s="1"/>
    </row>
    <row r="23" spans="1:17"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7" ht="28.5" customHeight="1" x14ac:dyDescent="0.25">
      <c r="A24" s="16" t="s">
        <v>24</v>
      </c>
      <c r="B24" s="133">
        <v>506271000</v>
      </c>
      <c r="C24" s="133"/>
      <c r="D24" s="133"/>
      <c r="E24" s="133"/>
      <c r="F24" s="133"/>
      <c r="G24" s="133"/>
      <c r="H24" s="133">
        <v>86178000</v>
      </c>
      <c r="I24" s="133"/>
      <c r="J24" s="133"/>
      <c r="K24" s="133"/>
      <c r="L24" s="133"/>
      <c r="M24" s="133"/>
      <c r="N24" s="242">
        <f>SUM(B24:M24)</f>
        <v>592449000</v>
      </c>
      <c r="O24" s="219">
        <v>1</v>
      </c>
      <c r="P24" s="1"/>
    </row>
    <row r="25" spans="1:17" ht="28.5" customHeight="1" x14ac:dyDescent="0.35">
      <c r="A25" s="16" t="s">
        <v>26</v>
      </c>
      <c r="B25" s="131">
        <v>463890659</v>
      </c>
      <c r="C25" s="131">
        <f>463890659-B25</f>
        <v>0</v>
      </c>
      <c r="D25" s="133">
        <f>463890653-B25-C25</f>
        <v>-6</v>
      </c>
      <c r="E25" s="133"/>
      <c r="F25" s="133"/>
      <c r="G25" s="133"/>
      <c r="H25" s="133"/>
      <c r="I25" s="133"/>
      <c r="J25" s="133"/>
      <c r="K25" s="133"/>
      <c r="L25" s="133"/>
      <c r="M25" s="133"/>
      <c r="N25" s="242">
        <f t="shared" ref="N25:N29" si="0">SUM(B25:M25)</f>
        <v>463890653</v>
      </c>
      <c r="O25" s="220">
        <f>N25/N24</f>
        <v>0.78300520888717851</v>
      </c>
      <c r="P25" s="1"/>
      <c r="Q25" s="186"/>
    </row>
    <row r="26" spans="1:17" ht="28.5" customHeight="1" x14ac:dyDescent="0.25">
      <c r="A26" s="16" t="s">
        <v>28</v>
      </c>
      <c r="B26" s="132">
        <v>0</v>
      </c>
      <c r="C26" s="132">
        <f>5628554-B26</f>
        <v>5628554</v>
      </c>
      <c r="D26" s="134">
        <f>44473389-B26-C26</f>
        <v>38844835</v>
      </c>
      <c r="E26" s="134"/>
      <c r="F26" s="134"/>
      <c r="G26" s="134"/>
      <c r="H26" s="134"/>
      <c r="I26" s="134"/>
      <c r="J26" s="134"/>
      <c r="K26" s="134"/>
      <c r="L26" s="134"/>
      <c r="M26" s="134"/>
      <c r="N26" s="242">
        <f t="shared" si="0"/>
        <v>44473389</v>
      </c>
      <c r="O26" s="220">
        <f>N26/N24</f>
        <v>7.5067033618083576E-2</v>
      </c>
      <c r="P26" s="1"/>
    </row>
    <row r="27" spans="1:17" ht="28.5" customHeight="1" x14ac:dyDescent="0.25">
      <c r="A27" s="16" t="s">
        <v>175</v>
      </c>
      <c r="B27" s="133">
        <v>5000000</v>
      </c>
      <c r="C27" s="133">
        <v>8282778</v>
      </c>
      <c r="D27" s="133">
        <v>13630000</v>
      </c>
      <c r="E27" s="133">
        <v>14486422</v>
      </c>
      <c r="F27" s="133">
        <v>6630000</v>
      </c>
      <c r="G27" s="133">
        <v>5746000</v>
      </c>
      <c r="H27" s="133"/>
      <c r="I27" s="133"/>
      <c r="J27" s="133"/>
      <c r="K27" s="133"/>
      <c r="L27" s="133"/>
      <c r="M27" s="133"/>
      <c r="N27" s="242">
        <f t="shared" si="0"/>
        <v>53775200</v>
      </c>
      <c r="O27" s="220">
        <v>1</v>
      </c>
      <c r="P27" s="1"/>
    </row>
    <row r="28" spans="1:17" ht="28.5" customHeight="1" x14ac:dyDescent="0.25">
      <c r="A28" s="16" t="s">
        <v>176</v>
      </c>
      <c r="B28" s="134">
        <v>0</v>
      </c>
      <c r="C28" s="134"/>
      <c r="D28" s="134"/>
      <c r="E28" s="134"/>
      <c r="F28" s="134"/>
      <c r="G28" s="134"/>
      <c r="H28" s="134"/>
      <c r="I28" s="134"/>
      <c r="J28" s="134"/>
      <c r="K28" s="134"/>
      <c r="L28" s="134"/>
      <c r="M28" s="134"/>
      <c r="N28" s="242">
        <f t="shared" si="0"/>
        <v>0</v>
      </c>
      <c r="O28" s="220">
        <f>N28/N27</f>
        <v>0</v>
      </c>
      <c r="P28" s="1"/>
    </row>
    <row r="29" spans="1:17" ht="28.5" customHeight="1" thickBot="1" x14ac:dyDescent="0.3">
      <c r="A29" s="19" t="s">
        <v>34</v>
      </c>
      <c r="B29" s="135">
        <v>0</v>
      </c>
      <c r="C29" s="135">
        <f>6630000-B29</f>
        <v>6630000</v>
      </c>
      <c r="D29" s="135">
        <f>14912778-B29-C29</f>
        <v>8282778</v>
      </c>
      <c r="E29" s="135"/>
      <c r="F29" s="135"/>
      <c r="G29" s="135"/>
      <c r="H29" s="135"/>
      <c r="I29" s="135"/>
      <c r="J29" s="135"/>
      <c r="K29" s="135"/>
      <c r="L29" s="135"/>
      <c r="M29" s="135"/>
      <c r="N29" s="579">
        <f t="shared" si="0"/>
        <v>14912778</v>
      </c>
      <c r="O29" s="221">
        <f>N29/N27</f>
        <v>0.27731701602225561</v>
      </c>
      <c r="P29" s="1"/>
    </row>
    <row r="30" spans="1:17" x14ac:dyDescent="0.25">
      <c r="A30" s="21"/>
      <c r="B30" s="21"/>
      <c r="C30" s="21"/>
      <c r="D30" s="21"/>
      <c r="E30" s="21"/>
      <c r="F30" s="21"/>
      <c r="G30" s="21"/>
      <c r="H30" s="21"/>
      <c r="I30" s="21"/>
      <c r="J30" s="21"/>
      <c r="K30" s="21"/>
      <c r="L30" s="21"/>
      <c r="M30" s="21"/>
      <c r="N30" s="21"/>
      <c r="O30" s="21"/>
      <c r="P30" s="21"/>
    </row>
    <row r="31" spans="1:17" x14ac:dyDescent="0.25">
      <c r="A31" s="21"/>
      <c r="B31" s="21"/>
      <c r="C31" s="21"/>
      <c r="D31" s="21"/>
      <c r="E31" s="21"/>
      <c r="F31" s="21"/>
      <c r="G31" s="21"/>
      <c r="H31" s="21"/>
      <c r="I31" s="21"/>
      <c r="J31" s="21"/>
      <c r="K31" s="21"/>
      <c r="L31" s="21"/>
      <c r="M31" s="21"/>
      <c r="N31" s="21"/>
      <c r="O31" s="21"/>
      <c r="P31" s="21"/>
    </row>
    <row r="32" spans="1:17" ht="15.75" thickBot="1" x14ac:dyDescent="0.3">
      <c r="A32" s="1"/>
      <c r="B32" s="1"/>
      <c r="C32" s="1"/>
      <c r="D32" s="1"/>
      <c r="E32" s="1"/>
      <c r="F32" s="1"/>
      <c r="G32" s="1"/>
      <c r="H32" s="1"/>
      <c r="I32" s="1"/>
      <c r="J32" s="1"/>
      <c r="K32" s="1"/>
      <c r="L32" s="1"/>
      <c r="M32" s="1"/>
      <c r="N32" s="1"/>
      <c r="O32" s="1"/>
      <c r="P32" s="1"/>
    </row>
    <row r="33" spans="1:16" ht="18.75" thickBot="1" x14ac:dyDescent="0.3">
      <c r="A33" s="355" t="s">
        <v>177</v>
      </c>
      <c r="B33" s="356"/>
      <c r="C33" s="356"/>
      <c r="D33" s="356"/>
      <c r="E33" s="356"/>
      <c r="F33" s="356"/>
      <c r="G33" s="356"/>
      <c r="H33" s="356"/>
      <c r="I33" s="357"/>
      <c r="J33" s="26"/>
      <c r="K33" s="1"/>
      <c r="L33" s="1"/>
      <c r="M33" s="1"/>
      <c r="N33" s="1"/>
      <c r="O33" s="1"/>
      <c r="P33" s="1"/>
    </row>
    <row r="34" spans="1:16" ht="33.75" thickBot="1" x14ac:dyDescent="0.3">
      <c r="A34" s="30" t="s">
        <v>178</v>
      </c>
      <c r="B34" s="444" t="str">
        <f>+B12</f>
        <v>Implementar 1 estrategia de reconocimiento de la diversidad de las mujeres del Distrito Capital.</v>
      </c>
      <c r="C34" s="445"/>
      <c r="D34" s="445"/>
      <c r="E34" s="445"/>
      <c r="F34" s="445"/>
      <c r="G34" s="445"/>
      <c r="H34" s="445"/>
      <c r="I34" s="446"/>
      <c r="J34" s="24"/>
      <c r="K34" s="1"/>
      <c r="L34" s="1"/>
      <c r="M34" s="116"/>
      <c r="N34" s="1"/>
      <c r="O34" s="1"/>
      <c r="P34" s="1"/>
    </row>
    <row r="35" spans="1:16" ht="17.25" thickBot="1" x14ac:dyDescent="0.3">
      <c r="A35" s="369" t="s">
        <v>38</v>
      </c>
      <c r="B35" s="72">
        <v>2024</v>
      </c>
      <c r="C35" s="72">
        <v>2025</v>
      </c>
      <c r="D35" s="72">
        <v>2026</v>
      </c>
      <c r="E35" s="72">
        <v>2027</v>
      </c>
      <c r="F35" s="72" t="s">
        <v>179</v>
      </c>
      <c r="G35" s="371" t="s">
        <v>40</v>
      </c>
      <c r="H35" s="371"/>
      <c r="I35" s="371"/>
      <c r="J35" s="24"/>
      <c r="K35" s="1"/>
      <c r="L35" s="1"/>
      <c r="M35" s="116"/>
      <c r="N35" s="1"/>
      <c r="O35" s="1"/>
      <c r="P35" s="1"/>
    </row>
    <row r="36" spans="1:16" ht="17.25" thickBot="1" x14ac:dyDescent="0.3">
      <c r="A36" s="370"/>
      <c r="B36" s="111">
        <v>1</v>
      </c>
      <c r="C36" s="111">
        <v>1</v>
      </c>
      <c r="D36" s="111">
        <v>1</v>
      </c>
      <c r="E36" s="111">
        <v>1</v>
      </c>
      <c r="F36" s="112">
        <v>1</v>
      </c>
      <c r="G36" s="371"/>
      <c r="H36" s="371"/>
      <c r="I36" s="371"/>
      <c r="J36" s="24"/>
      <c r="K36" s="1"/>
      <c r="L36" s="1"/>
      <c r="M36" s="117"/>
      <c r="N36" s="1"/>
      <c r="O36" s="1"/>
      <c r="P36" s="1"/>
    </row>
    <row r="37" spans="1:16" ht="17.25" thickBot="1" x14ac:dyDescent="0.3">
      <c r="A37" s="31" t="s">
        <v>42</v>
      </c>
      <c r="B37" s="361">
        <v>0.3</v>
      </c>
      <c r="C37" s="362"/>
      <c r="D37" s="366" t="s">
        <v>180</v>
      </c>
      <c r="E37" s="367"/>
      <c r="F37" s="367"/>
      <c r="G37" s="367"/>
      <c r="H37" s="367"/>
      <c r="I37" s="368"/>
      <c r="J37" s="1"/>
      <c r="K37" s="1"/>
      <c r="L37" s="1"/>
      <c r="M37" s="1"/>
      <c r="N37" s="1"/>
      <c r="O37" s="1"/>
      <c r="P37" s="1"/>
    </row>
    <row r="38" spans="1:16" ht="33.75" thickBot="1" x14ac:dyDescent="0.3">
      <c r="A38" s="376" t="s">
        <v>181</v>
      </c>
      <c r="B38" s="193" t="s">
        <v>182</v>
      </c>
      <c r="C38" s="193" t="s">
        <v>86</v>
      </c>
      <c r="D38" s="363" t="s">
        <v>88</v>
      </c>
      <c r="E38" s="363"/>
      <c r="F38" s="363" t="s">
        <v>90</v>
      </c>
      <c r="G38" s="363"/>
      <c r="H38" s="193" t="s">
        <v>92</v>
      </c>
      <c r="I38" s="194" t="s">
        <v>93</v>
      </c>
      <c r="J38" s="25"/>
      <c r="K38" s="25"/>
      <c r="L38" s="25"/>
      <c r="M38" s="118"/>
      <c r="N38" s="25"/>
      <c r="O38" s="25"/>
      <c r="P38" s="25"/>
    </row>
    <row r="39" spans="1:16" ht="278.10000000000002" customHeight="1" thickBot="1" x14ac:dyDescent="0.3">
      <c r="A39" s="353"/>
      <c r="B39" s="195">
        <v>1</v>
      </c>
      <c r="C39" s="168">
        <v>1</v>
      </c>
      <c r="D39" s="364" t="s">
        <v>319</v>
      </c>
      <c r="E39" s="364"/>
      <c r="F39" s="275" t="s">
        <v>319</v>
      </c>
      <c r="G39" s="275"/>
      <c r="H39" s="257" t="s">
        <v>320</v>
      </c>
      <c r="I39" s="258" t="s">
        <v>321</v>
      </c>
      <c r="J39" s="1"/>
      <c r="K39" s="1"/>
      <c r="L39" s="1"/>
      <c r="M39" s="116"/>
      <c r="N39" s="1"/>
      <c r="O39" s="1"/>
      <c r="P39" s="1"/>
    </row>
    <row r="40" spans="1:16" ht="30.75" thickBot="1" x14ac:dyDescent="0.3">
      <c r="A40" s="353" t="s">
        <v>183</v>
      </c>
      <c r="B40" s="197" t="s">
        <v>182</v>
      </c>
      <c r="C40" s="197" t="s">
        <v>86</v>
      </c>
      <c r="D40" s="264" t="s">
        <v>88</v>
      </c>
      <c r="E40" s="264"/>
      <c r="F40" s="264" t="s">
        <v>90</v>
      </c>
      <c r="G40" s="264"/>
      <c r="H40" s="208" t="s">
        <v>92</v>
      </c>
      <c r="I40" s="209" t="s">
        <v>93</v>
      </c>
      <c r="J40" s="25"/>
      <c r="K40" s="25"/>
      <c r="L40" s="25"/>
      <c r="M40" s="25"/>
      <c r="N40" s="25"/>
      <c r="O40" s="25"/>
      <c r="P40" s="25"/>
    </row>
    <row r="41" spans="1:16" ht="408.95" customHeight="1" thickBot="1" x14ac:dyDescent="0.3">
      <c r="A41" s="353"/>
      <c r="B41" s="195">
        <v>1</v>
      </c>
      <c r="C41" s="168">
        <v>1</v>
      </c>
      <c r="D41" s="364" t="s">
        <v>344</v>
      </c>
      <c r="E41" s="364"/>
      <c r="F41" s="275" t="s">
        <v>345</v>
      </c>
      <c r="G41" s="275"/>
      <c r="H41" s="257" t="s">
        <v>320</v>
      </c>
      <c r="I41" s="258" t="s">
        <v>321</v>
      </c>
      <c r="J41" s="1"/>
      <c r="K41" s="1"/>
      <c r="L41" s="1"/>
      <c r="M41" s="1"/>
      <c r="N41" s="1"/>
      <c r="O41" s="1"/>
      <c r="P41" s="1"/>
    </row>
    <row r="42" spans="1:16" ht="33.75" thickBot="1" x14ac:dyDescent="0.3">
      <c r="A42" s="353" t="s">
        <v>184</v>
      </c>
      <c r="B42" s="197" t="s">
        <v>182</v>
      </c>
      <c r="C42" s="197" t="s">
        <v>86</v>
      </c>
      <c r="D42" s="344" t="s">
        <v>88</v>
      </c>
      <c r="E42" s="344"/>
      <c r="F42" s="344" t="s">
        <v>90</v>
      </c>
      <c r="G42" s="344"/>
      <c r="H42" s="197" t="s">
        <v>92</v>
      </c>
      <c r="I42" s="198" t="s">
        <v>93</v>
      </c>
      <c r="J42" s="25"/>
      <c r="K42" s="25"/>
      <c r="L42" s="25"/>
      <c r="M42" s="25"/>
      <c r="N42" s="25"/>
      <c r="O42" s="25"/>
      <c r="P42" s="25"/>
    </row>
    <row r="43" spans="1:16" ht="408.95" customHeight="1" thickBot="1" x14ac:dyDescent="0.3">
      <c r="A43" s="353"/>
      <c r="B43" s="195">
        <v>1</v>
      </c>
      <c r="C43" s="244">
        <v>1</v>
      </c>
      <c r="D43" s="365" t="s">
        <v>421</v>
      </c>
      <c r="E43" s="365"/>
      <c r="F43" s="443" t="s">
        <v>420</v>
      </c>
      <c r="G43" s="443"/>
      <c r="H43" s="236" t="s">
        <v>320</v>
      </c>
      <c r="I43" s="237" t="s">
        <v>321</v>
      </c>
      <c r="J43" s="1"/>
      <c r="K43" s="1"/>
      <c r="L43" s="1"/>
      <c r="M43" s="1"/>
      <c r="N43" s="1"/>
      <c r="O43" s="1"/>
      <c r="P43" s="1"/>
    </row>
    <row r="44" spans="1:16" ht="33" x14ac:dyDescent="0.25">
      <c r="A44" s="353" t="s">
        <v>185</v>
      </c>
      <c r="B44" s="197" t="s">
        <v>182</v>
      </c>
      <c r="C44" s="197" t="s">
        <v>86</v>
      </c>
      <c r="D44" s="344" t="s">
        <v>88</v>
      </c>
      <c r="E44" s="344"/>
      <c r="F44" s="344" t="s">
        <v>90</v>
      </c>
      <c r="G44" s="344"/>
      <c r="H44" s="197" t="s">
        <v>92</v>
      </c>
      <c r="I44" s="198" t="s">
        <v>93</v>
      </c>
      <c r="J44" s="25"/>
      <c r="K44" s="25"/>
      <c r="L44" s="25"/>
      <c r="M44" s="25"/>
      <c r="N44" s="25"/>
      <c r="O44" s="25"/>
      <c r="P44" s="25"/>
    </row>
    <row r="45" spans="1:16" ht="16.5" x14ac:dyDescent="0.25">
      <c r="A45" s="353"/>
      <c r="B45" s="195">
        <v>1</v>
      </c>
      <c r="C45" s="168"/>
      <c r="D45" s="423"/>
      <c r="E45" s="423"/>
      <c r="F45" s="423"/>
      <c r="G45" s="423"/>
      <c r="H45" s="199"/>
      <c r="I45" s="200"/>
      <c r="J45" s="1"/>
      <c r="K45" s="1"/>
      <c r="L45" s="1"/>
      <c r="M45" s="1"/>
      <c r="N45" s="1"/>
      <c r="O45" s="1"/>
      <c r="P45" s="1"/>
    </row>
    <row r="46" spans="1:16" ht="33" x14ac:dyDescent="0.25">
      <c r="A46" s="353" t="s">
        <v>186</v>
      </c>
      <c r="B46" s="197" t="s">
        <v>182</v>
      </c>
      <c r="C46" s="197" t="s">
        <v>86</v>
      </c>
      <c r="D46" s="344" t="s">
        <v>88</v>
      </c>
      <c r="E46" s="344"/>
      <c r="F46" s="344" t="s">
        <v>90</v>
      </c>
      <c r="G46" s="344"/>
      <c r="H46" s="197" t="s">
        <v>92</v>
      </c>
      <c r="I46" s="198" t="s">
        <v>93</v>
      </c>
      <c r="J46" s="25"/>
      <c r="K46" s="25"/>
      <c r="L46" s="25"/>
      <c r="M46" s="25"/>
      <c r="N46" s="25"/>
      <c r="O46" s="25"/>
      <c r="P46" s="25"/>
    </row>
    <row r="47" spans="1:16" ht="16.5" x14ac:dyDescent="0.25">
      <c r="A47" s="353"/>
      <c r="B47" s="195">
        <v>1</v>
      </c>
      <c r="C47" s="168"/>
      <c r="D47" s="345"/>
      <c r="E47" s="345"/>
      <c r="F47" s="345"/>
      <c r="G47" s="345"/>
      <c r="H47" s="168"/>
      <c r="I47" s="201"/>
      <c r="J47" s="1"/>
      <c r="K47" s="1"/>
      <c r="L47" s="1"/>
      <c r="M47" s="1"/>
      <c r="N47" s="1"/>
      <c r="O47" s="1"/>
      <c r="P47" s="1"/>
    </row>
    <row r="48" spans="1:16" ht="33" x14ac:dyDescent="0.25">
      <c r="A48" s="353" t="s">
        <v>187</v>
      </c>
      <c r="B48" s="197" t="s">
        <v>182</v>
      </c>
      <c r="C48" s="197" t="s">
        <v>86</v>
      </c>
      <c r="D48" s="344" t="s">
        <v>88</v>
      </c>
      <c r="E48" s="344"/>
      <c r="F48" s="344" t="s">
        <v>90</v>
      </c>
      <c r="G48" s="344"/>
      <c r="H48" s="197" t="s">
        <v>92</v>
      </c>
      <c r="I48" s="198" t="s">
        <v>93</v>
      </c>
      <c r="J48" s="25"/>
      <c r="K48" s="25"/>
      <c r="L48" s="25"/>
      <c r="M48" s="25"/>
      <c r="N48" s="25"/>
      <c r="O48" s="25"/>
      <c r="P48" s="25"/>
    </row>
    <row r="49" spans="1:16" ht="16.5" x14ac:dyDescent="0.25">
      <c r="A49" s="353"/>
      <c r="B49" s="195">
        <v>1</v>
      </c>
      <c r="C49" s="168"/>
      <c r="D49" s="345"/>
      <c r="E49" s="345"/>
      <c r="F49" s="345"/>
      <c r="G49" s="345"/>
      <c r="H49" s="168"/>
      <c r="I49" s="201"/>
      <c r="J49" s="1"/>
      <c r="K49" s="1"/>
      <c r="L49" s="1"/>
      <c r="M49" s="1"/>
      <c r="N49" s="1"/>
      <c r="O49" s="1"/>
      <c r="P49" s="1"/>
    </row>
    <row r="50" spans="1:16" ht="33" x14ac:dyDescent="0.25">
      <c r="A50" s="353" t="s">
        <v>188</v>
      </c>
      <c r="B50" s="197" t="s">
        <v>182</v>
      </c>
      <c r="C50" s="197" t="s">
        <v>86</v>
      </c>
      <c r="D50" s="344" t="s">
        <v>88</v>
      </c>
      <c r="E50" s="344"/>
      <c r="F50" s="344" t="s">
        <v>90</v>
      </c>
      <c r="G50" s="344"/>
      <c r="H50" s="197" t="s">
        <v>92</v>
      </c>
      <c r="I50" s="198" t="s">
        <v>93</v>
      </c>
      <c r="J50" s="1"/>
      <c r="K50" s="1"/>
      <c r="L50" s="1"/>
      <c r="M50" s="1"/>
      <c r="N50" s="1"/>
      <c r="O50" s="1"/>
      <c r="P50" s="1"/>
    </row>
    <row r="51" spans="1:16" ht="16.5" x14ac:dyDescent="0.25">
      <c r="A51" s="353"/>
      <c r="B51" s="195">
        <v>1</v>
      </c>
      <c r="C51" s="168"/>
      <c r="D51" s="345"/>
      <c r="E51" s="345"/>
      <c r="F51" s="345"/>
      <c r="G51" s="345"/>
      <c r="H51" s="168"/>
      <c r="I51" s="201"/>
      <c r="J51" s="1"/>
      <c r="K51" s="1"/>
      <c r="L51" s="1"/>
      <c r="M51" s="1"/>
      <c r="N51" s="1"/>
      <c r="O51" s="1"/>
      <c r="P51" s="1"/>
    </row>
    <row r="52" spans="1:16" ht="33" x14ac:dyDescent="0.25">
      <c r="A52" s="353" t="s">
        <v>189</v>
      </c>
      <c r="B52" s="197" t="s">
        <v>182</v>
      </c>
      <c r="C52" s="197" t="s">
        <v>86</v>
      </c>
      <c r="D52" s="344" t="s">
        <v>88</v>
      </c>
      <c r="E52" s="344"/>
      <c r="F52" s="344" t="s">
        <v>90</v>
      </c>
      <c r="G52" s="344"/>
      <c r="H52" s="197" t="s">
        <v>92</v>
      </c>
      <c r="I52" s="198" t="s">
        <v>93</v>
      </c>
      <c r="J52" s="1"/>
      <c r="K52" s="1"/>
      <c r="L52" s="1"/>
      <c r="M52" s="1"/>
      <c r="N52" s="1"/>
      <c r="O52" s="1"/>
      <c r="P52" s="1"/>
    </row>
    <row r="53" spans="1:16" ht="16.5" x14ac:dyDescent="0.25">
      <c r="A53" s="353"/>
      <c r="B53" s="195">
        <v>1</v>
      </c>
      <c r="C53" s="168"/>
      <c r="D53" s="345"/>
      <c r="E53" s="345"/>
      <c r="F53" s="345"/>
      <c r="G53" s="345"/>
      <c r="H53" s="168"/>
      <c r="I53" s="201"/>
      <c r="J53" s="1"/>
      <c r="K53" s="1"/>
      <c r="L53" s="1"/>
      <c r="M53" s="1"/>
      <c r="N53" s="1"/>
      <c r="O53" s="1"/>
      <c r="P53" s="1"/>
    </row>
    <row r="54" spans="1:16" ht="33" x14ac:dyDescent="0.25">
      <c r="A54" s="353" t="s">
        <v>190</v>
      </c>
      <c r="B54" s="197" t="s">
        <v>182</v>
      </c>
      <c r="C54" s="197" t="s">
        <v>86</v>
      </c>
      <c r="D54" s="344" t="s">
        <v>88</v>
      </c>
      <c r="E54" s="344"/>
      <c r="F54" s="344" t="s">
        <v>90</v>
      </c>
      <c r="G54" s="344"/>
      <c r="H54" s="197" t="s">
        <v>92</v>
      </c>
      <c r="I54" s="198" t="s">
        <v>93</v>
      </c>
      <c r="J54" s="1"/>
      <c r="K54" s="1"/>
      <c r="L54" s="1"/>
      <c r="M54" s="1"/>
      <c r="N54" s="1"/>
      <c r="O54" s="1"/>
      <c r="P54" s="1"/>
    </row>
    <row r="55" spans="1:16" ht="16.5" x14ac:dyDescent="0.25">
      <c r="A55" s="353"/>
      <c r="B55" s="195">
        <v>1</v>
      </c>
      <c r="C55" s="168"/>
      <c r="D55" s="345"/>
      <c r="E55" s="345"/>
      <c r="F55" s="345"/>
      <c r="G55" s="345"/>
      <c r="H55" s="168"/>
      <c r="I55" s="201"/>
      <c r="J55" s="1"/>
      <c r="K55" s="1"/>
      <c r="L55" s="1"/>
      <c r="M55" s="1"/>
      <c r="N55" s="1"/>
      <c r="O55" s="1"/>
      <c r="P55" s="1"/>
    </row>
    <row r="56" spans="1:16" ht="33" x14ac:dyDescent="0.25">
      <c r="A56" s="353" t="s">
        <v>191</v>
      </c>
      <c r="B56" s="197" t="s">
        <v>182</v>
      </c>
      <c r="C56" s="197" t="s">
        <v>86</v>
      </c>
      <c r="D56" s="344" t="s">
        <v>88</v>
      </c>
      <c r="E56" s="344"/>
      <c r="F56" s="344" t="s">
        <v>90</v>
      </c>
      <c r="G56" s="344"/>
      <c r="H56" s="197" t="s">
        <v>92</v>
      </c>
      <c r="I56" s="198" t="s">
        <v>93</v>
      </c>
      <c r="J56" s="1"/>
      <c r="K56" s="1"/>
      <c r="L56" s="1"/>
      <c r="M56" s="1"/>
      <c r="N56" s="1"/>
      <c r="O56" s="1"/>
      <c r="P56" s="1"/>
    </row>
    <row r="57" spans="1:16" ht="16.5" x14ac:dyDescent="0.25">
      <c r="A57" s="353"/>
      <c r="B57" s="195">
        <v>1</v>
      </c>
      <c r="C57" s="168"/>
      <c r="D57" s="345"/>
      <c r="E57" s="345"/>
      <c r="F57" s="345"/>
      <c r="G57" s="345"/>
      <c r="H57" s="168"/>
      <c r="I57" s="201"/>
      <c r="J57" s="1"/>
      <c r="K57" s="1"/>
      <c r="L57" s="1"/>
      <c r="M57" s="1"/>
      <c r="N57" s="1"/>
      <c r="O57" s="1"/>
      <c r="P57" s="1"/>
    </row>
    <row r="58" spans="1:16" ht="33" x14ac:dyDescent="0.25">
      <c r="A58" s="353" t="s">
        <v>192</v>
      </c>
      <c r="B58" s="197" t="s">
        <v>182</v>
      </c>
      <c r="C58" s="197" t="s">
        <v>86</v>
      </c>
      <c r="D58" s="344" t="s">
        <v>88</v>
      </c>
      <c r="E58" s="344"/>
      <c r="F58" s="344" t="s">
        <v>90</v>
      </c>
      <c r="G58" s="344"/>
      <c r="H58" s="197" t="s">
        <v>92</v>
      </c>
      <c r="I58" s="198" t="s">
        <v>93</v>
      </c>
      <c r="J58" s="1"/>
      <c r="K58" s="1"/>
      <c r="L58" s="1"/>
      <c r="M58" s="1"/>
      <c r="N58" s="1"/>
      <c r="O58" s="1"/>
      <c r="P58" s="1"/>
    </row>
    <row r="59" spans="1:16" ht="16.5" x14ac:dyDescent="0.25">
      <c r="A59" s="353"/>
      <c r="B59" s="195">
        <v>1</v>
      </c>
      <c r="C59" s="168"/>
      <c r="D59" s="345"/>
      <c r="E59" s="345"/>
      <c r="F59" s="345"/>
      <c r="G59" s="345"/>
      <c r="H59" s="168"/>
      <c r="I59" s="201"/>
      <c r="J59" s="1"/>
      <c r="K59" s="1"/>
      <c r="L59" s="1"/>
      <c r="M59" s="1"/>
      <c r="N59" s="1"/>
      <c r="O59" s="1"/>
      <c r="P59" s="1"/>
    </row>
    <row r="60" spans="1:16" ht="33" x14ac:dyDescent="0.25">
      <c r="A60" s="353" t="s">
        <v>193</v>
      </c>
      <c r="B60" s="197" t="s">
        <v>182</v>
      </c>
      <c r="C60" s="197" t="s">
        <v>86</v>
      </c>
      <c r="D60" s="344" t="s">
        <v>88</v>
      </c>
      <c r="E60" s="344"/>
      <c r="F60" s="344" t="s">
        <v>90</v>
      </c>
      <c r="G60" s="344"/>
      <c r="H60" s="197" t="s">
        <v>92</v>
      </c>
      <c r="I60" s="198" t="s">
        <v>93</v>
      </c>
      <c r="J60" s="1"/>
      <c r="K60" s="1"/>
      <c r="L60" s="1"/>
      <c r="M60" s="1"/>
      <c r="N60" s="1"/>
      <c r="O60" s="1"/>
      <c r="P60" s="1"/>
    </row>
    <row r="61" spans="1:16" ht="17.25" thickBot="1" x14ac:dyDescent="0.3">
      <c r="A61" s="354"/>
      <c r="B61" s="202">
        <v>1</v>
      </c>
      <c r="C61" s="203"/>
      <c r="D61" s="346"/>
      <c r="E61" s="346"/>
      <c r="F61" s="346"/>
      <c r="G61" s="346"/>
      <c r="H61" s="203"/>
      <c r="I61" s="204"/>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41.1" customHeight="1" x14ac:dyDescent="0.25">
      <c r="A65" s="410" t="s">
        <v>56</v>
      </c>
      <c r="B65" s="410"/>
      <c r="C65" s="410"/>
      <c r="D65" s="410"/>
      <c r="E65" s="410"/>
      <c r="F65" s="410"/>
      <c r="G65" s="410"/>
      <c r="H65" s="410"/>
      <c r="I65" s="410"/>
      <c r="J65" s="1"/>
      <c r="K65" s="1"/>
      <c r="L65" s="1"/>
      <c r="M65" s="1"/>
      <c r="N65" s="1"/>
      <c r="O65" s="1"/>
      <c r="P65" s="1"/>
    </row>
    <row r="66" spans="1:16" s="188" customFormat="1" ht="132.94999999999999" customHeight="1" x14ac:dyDescent="0.25">
      <c r="A66" s="32" t="s">
        <v>57</v>
      </c>
      <c r="B66" s="351" t="s">
        <v>287</v>
      </c>
      <c r="C66" s="352"/>
      <c r="D66" s="351" t="s">
        <v>288</v>
      </c>
      <c r="E66" s="352"/>
      <c r="F66" s="351" t="s">
        <v>289</v>
      </c>
      <c r="G66" s="352"/>
      <c r="H66" s="351" t="s">
        <v>290</v>
      </c>
      <c r="I66" s="352"/>
      <c r="J66" s="187"/>
      <c r="K66" s="187"/>
      <c r="L66" s="187"/>
      <c r="M66" s="187"/>
      <c r="N66" s="187"/>
      <c r="O66" s="187"/>
      <c r="P66" s="187"/>
    </row>
    <row r="67" spans="1:16" ht="33" x14ac:dyDescent="0.25">
      <c r="A67" s="32" t="s">
        <v>194</v>
      </c>
      <c r="B67" s="351">
        <v>0.15</v>
      </c>
      <c r="C67" s="352"/>
      <c r="D67" s="351">
        <v>0.05</v>
      </c>
      <c r="E67" s="352"/>
      <c r="F67" s="510">
        <v>0.05</v>
      </c>
      <c r="G67" s="511"/>
      <c r="H67" s="510">
        <v>0.05</v>
      </c>
      <c r="I67" s="511"/>
      <c r="J67" s="1"/>
      <c r="K67" s="1"/>
      <c r="L67" s="1"/>
      <c r="M67" s="1"/>
      <c r="N67" s="1"/>
      <c r="O67" s="1"/>
      <c r="P67" s="1"/>
    </row>
    <row r="68" spans="1:16" ht="16.5" x14ac:dyDescent="0.25">
      <c r="A68" s="408"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409"/>
      <c r="B69" s="34">
        <v>0</v>
      </c>
      <c r="C69" s="34">
        <v>0</v>
      </c>
      <c r="D69" s="34">
        <v>0</v>
      </c>
      <c r="E69" s="34">
        <v>0</v>
      </c>
      <c r="F69" s="34">
        <v>0.02</v>
      </c>
      <c r="G69" s="34">
        <v>0.02</v>
      </c>
      <c r="H69" s="34">
        <v>0.02</v>
      </c>
      <c r="I69" s="34">
        <v>0.02</v>
      </c>
      <c r="J69" s="1"/>
      <c r="K69" s="1"/>
      <c r="L69" s="1"/>
      <c r="M69" s="1"/>
      <c r="N69" s="1"/>
      <c r="O69" s="1"/>
      <c r="P69" s="1"/>
    </row>
    <row r="70" spans="1:16" ht="84.95" customHeight="1" x14ac:dyDescent="0.25">
      <c r="A70" s="32" t="s">
        <v>195</v>
      </c>
      <c r="B70" s="432" t="s">
        <v>315</v>
      </c>
      <c r="C70" s="433"/>
      <c r="D70" s="508" t="s">
        <v>316</v>
      </c>
      <c r="E70" s="433"/>
      <c r="F70" s="506" t="s">
        <v>317</v>
      </c>
      <c r="G70" s="503"/>
      <c r="H70" s="508" t="s">
        <v>318</v>
      </c>
      <c r="I70" s="433"/>
      <c r="J70" s="1"/>
      <c r="K70" s="1"/>
      <c r="L70" s="1"/>
      <c r="M70" s="1"/>
      <c r="N70" s="1"/>
      <c r="O70" s="1"/>
      <c r="P70" s="1"/>
    </row>
    <row r="71" spans="1:16" ht="108" customHeight="1" x14ac:dyDescent="0.25">
      <c r="A71" s="32" t="s">
        <v>196</v>
      </c>
      <c r="B71" s="509"/>
      <c r="C71" s="507"/>
      <c r="D71" s="509"/>
      <c r="E71" s="507"/>
      <c r="F71" s="415" t="s">
        <v>329</v>
      </c>
      <c r="G71" s="507"/>
      <c r="H71" s="415" t="s">
        <v>330</v>
      </c>
      <c r="I71" s="507"/>
      <c r="J71" s="1"/>
      <c r="K71" s="1"/>
      <c r="L71" s="1"/>
      <c r="M71" s="1"/>
      <c r="N71" s="1"/>
      <c r="O71" s="1"/>
      <c r="P71" s="1"/>
    </row>
    <row r="72" spans="1:16" x14ac:dyDescent="0.25">
      <c r="A72" s="408" t="s">
        <v>157</v>
      </c>
      <c r="B72" s="259" t="s">
        <v>84</v>
      </c>
      <c r="C72" s="259" t="s">
        <v>86</v>
      </c>
      <c r="D72" s="259" t="s">
        <v>84</v>
      </c>
      <c r="E72" s="259" t="s">
        <v>86</v>
      </c>
      <c r="F72" s="259" t="s">
        <v>84</v>
      </c>
      <c r="G72" s="259" t="s">
        <v>86</v>
      </c>
      <c r="H72" s="259" t="s">
        <v>84</v>
      </c>
      <c r="I72" s="259" t="s">
        <v>86</v>
      </c>
      <c r="J72" s="1"/>
      <c r="K72" s="1"/>
      <c r="L72" s="1"/>
      <c r="M72" s="1"/>
      <c r="N72" s="1"/>
      <c r="O72" s="1"/>
      <c r="P72" s="1"/>
    </row>
    <row r="73" spans="1:16" x14ac:dyDescent="0.25">
      <c r="A73" s="409"/>
      <c r="B73" s="260">
        <v>0.03</v>
      </c>
      <c r="C73" s="260">
        <v>0.03</v>
      </c>
      <c r="D73" s="260">
        <v>0.05</v>
      </c>
      <c r="E73" s="260">
        <v>0.05</v>
      </c>
      <c r="F73" s="260">
        <v>0.05</v>
      </c>
      <c r="G73" s="261">
        <v>0.05</v>
      </c>
      <c r="H73" s="260">
        <v>0.05</v>
      </c>
      <c r="I73" s="261">
        <v>0.05</v>
      </c>
      <c r="J73" s="1"/>
      <c r="K73" s="1"/>
      <c r="L73" s="1"/>
      <c r="M73" s="1"/>
      <c r="N73" s="1"/>
      <c r="O73" s="1"/>
      <c r="P73" s="1"/>
    </row>
    <row r="74" spans="1:16" ht="408.95" customHeight="1" x14ac:dyDescent="0.25">
      <c r="A74" s="32" t="s">
        <v>195</v>
      </c>
      <c r="B74" s="502" t="s">
        <v>340</v>
      </c>
      <c r="C74" s="503"/>
      <c r="D74" s="504" t="s">
        <v>341</v>
      </c>
      <c r="E74" s="505"/>
      <c r="F74" s="506" t="s">
        <v>342</v>
      </c>
      <c r="G74" s="503"/>
      <c r="H74" s="506" t="s">
        <v>343</v>
      </c>
      <c r="I74" s="503"/>
      <c r="J74" s="1"/>
      <c r="K74" s="1"/>
      <c r="L74" s="1"/>
      <c r="M74" s="1"/>
      <c r="N74" s="1"/>
      <c r="O74" s="1"/>
      <c r="P74" s="1"/>
    </row>
    <row r="75" spans="1:16" ht="114.95" customHeight="1" x14ac:dyDescent="0.25">
      <c r="A75" s="32" t="s">
        <v>196</v>
      </c>
      <c r="B75" s="347" t="s">
        <v>359</v>
      </c>
      <c r="C75" s="507"/>
      <c r="D75" s="347" t="s">
        <v>360</v>
      </c>
      <c r="E75" s="507"/>
      <c r="F75" s="347" t="s">
        <v>361</v>
      </c>
      <c r="G75" s="507"/>
      <c r="H75" s="347" t="s">
        <v>362</v>
      </c>
      <c r="I75" s="507"/>
      <c r="J75" s="1"/>
      <c r="K75" s="1"/>
      <c r="L75" s="1"/>
      <c r="M75" s="1"/>
      <c r="N75" s="1"/>
      <c r="O75" s="1"/>
      <c r="P75" s="1"/>
    </row>
    <row r="76" spans="1:16" ht="16.5" x14ac:dyDescent="0.25">
      <c r="A76" s="408"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409"/>
      <c r="B77" s="34">
        <v>0.06</v>
      </c>
      <c r="C77" s="34">
        <v>0.06</v>
      </c>
      <c r="D77" s="34">
        <v>0.05</v>
      </c>
      <c r="E77" s="34">
        <v>0.05</v>
      </c>
      <c r="F77" s="34">
        <v>7.0000000000000007E-2</v>
      </c>
      <c r="G77" s="35">
        <v>7.0000000000000007E-2</v>
      </c>
      <c r="H77" s="34">
        <v>7.0000000000000007E-2</v>
      </c>
      <c r="I77" s="35">
        <v>7.0000000000000007E-2</v>
      </c>
      <c r="J77" s="1"/>
      <c r="K77" s="1"/>
      <c r="L77" s="1"/>
      <c r="M77" s="1"/>
      <c r="N77" s="1"/>
      <c r="O77" s="1"/>
      <c r="P77" s="1"/>
    </row>
    <row r="78" spans="1:16" ht="398.1" customHeight="1" x14ac:dyDescent="0.25">
      <c r="A78" s="32" t="s">
        <v>195</v>
      </c>
      <c r="B78" s="500" t="s">
        <v>422</v>
      </c>
      <c r="C78" s="501"/>
      <c r="D78" s="500" t="s">
        <v>396</v>
      </c>
      <c r="E78" s="501"/>
      <c r="F78" s="500" t="s">
        <v>424</v>
      </c>
      <c r="G78" s="501"/>
      <c r="H78" s="500" t="s">
        <v>397</v>
      </c>
      <c r="I78" s="501"/>
      <c r="J78" s="1"/>
      <c r="K78" s="1"/>
      <c r="L78" s="1"/>
      <c r="M78" s="1"/>
      <c r="N78" s="1"/>
      <c r="O78" s="1"/>
      <c r="P78" s="1"/>
    </row>
    <row r="79" spans="1:16" s="188" customFormat="1" ht="59.1" customHeight="1" x14ac:dyDescent="0.25">
      <c r="A79" s="32" t="s">
        <v>196</v>
      </c>
      <c r="B79" s="415" t="s">
        <v>423</v>
      </c>
      <c r="C79" s="577"/>
      <c r="D79" s="415" t="s">
        <v>411</v>
      </c>
      <c r="E79" s="348"/>
      <c r="F79" s="415" t="s">
        <v>425</v>
      </c>
      <c r="G79" s="578"/>
      <c r="H79" s="415" t="s">
        <v>426</v>
      </c>
      <c r="I79" s="578"/>
      <c r="J79" s="187"/>
      <c r="K79" s="187"/>
      <c r="L79" s="187"/>
      <c r="M79" s="187"/>
      <c r="N79" s="187"/>
      <c r="O79" s="187"/>
      <c r="P79" s="187"/>
    </row>
    <row r="80" spans="1:16" ht="16.5" x14ac:dyDescent="0.25">
      <c r="A80" s="408"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409"/>
      <c r="B81" s="34">
        <v>0.08</v>
      </c>
      <c r="C81" s="34"/>
      <c r="D81" s="34">
        <v>0.1</v>
      </c>
      <c r="E81" s="34"/>
      <c r="F81" s="34">
        <v>0.1</v>
      </c>
      <c r="G81" s="35"/>
      <c r="H81" s="34">
        <v>0.1</v>
      </c>
      <c r="I81" s="35"/>
      <c r="J81" s="1"/>
      <c r="K81" s="1"/>
      <c r="L81" s="1"/>
      <c r="M81" s="1"/>
      <c r="N81" s="1"/>
      <c r="O81" s="1"/>
      <c r="P81" s="1"/>
    </row>
    <row r="82" spans="1:16" ht="72" customHeight="1" x14ac:dyDescent="0.25">
      <c r="A82" s="32" t="s">
        <v>195</v>
      </c>
      <c r="B82" s="342"/>
      <c r="C82" s="343"/>
      <c r="D82" s="342"/>
      <c r="E82" s="343"/>
      <c r="F82" s="427"/>
      <c r="G82" s="428"/>
      <c r="H82" s="427"/>
      <c r="I82" s="428"/>
      <c r="J82" s="1"/>
      <c r="K82" s="1"/>
      <c r="L82" s="1"/>
      <c r="M82" s="1"/>
      <c r="N82" s="1"/>
      <c r="O82" s="1"/>
      <c r="P82" s="1"/>
    </row>
    <row r="83" spans="1:16" ht="36" customHeight="1" x14ac:dyDescent="0.25">
      <c r="A83" s="32" t="s">
        <v>196</v>
      </c>
      <c r="B83" s="414"/>
      <c r="C83" s="348"/>
      <c r="D83" s="414"/>
      <c r="E83" s="348"/>
      <c r="F83" s="422"/>
      <c r="G83" s="421"/>
      <c r="H83" s="422"/>
      <c r="I83" s="421"/>
      <c r="J83" s="1"/>
      <c r="K83" s="1"/>
      <c r="L83" s="1"/>
      <c r="M83" s="1"/>
      <c r="N83" s="1"/>
      <c r="O83" s="1"/>
      <c r="P83" s="1"/>
    </row>
    <row r="84" spans="1:16" ht="16.5" x14ac:dyDescent="0.25">
      <c r="A84" s="408"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409"/>
      <c r="B85" s="34">
        <v>0.09</v>
      </c>
      <c r="C85" s="34"/>
      <c r="D85" s="34">
        <v>0.1</v>
      </c>
      <c r="E85" s="34"/>
      <c r="F85" s="34">
        <v>0.1</v>
      </c>
      <c r="G85" s="35"/>
      <c r="H85" s="34">
        <v>0.1</v>
      </c>
      <c r="I85" s="35"/>
      <c r="J85" s="1"/>
      <c r="K85" s="1"/>
      <c r="L85" s="1"/>
      <c r="M85" s="1"/>
      <c r="N85" s="1"/>
      <c r="O85" s="1"/>
      <c r="P85" s="1"/>
    </row>
    <row r="86" spans="1:16" ht="72" customHeight="1" x14ac:dyDescent="0.25">
      <c r="A86" s="32" t="s">
        <v>195</v>
      </c>
      <c r="B86" s="345"/>
      <c r="C86" s="345"/>
      <c r="D86" s="345"/>
      <c r="E86" s="345"/>
      <c r="F86" s="339"/>
      <c r="G86" s="340"/>
      <c r="H86" s="339"/>
      <c r="I86" s="340"/>
      <c r="J86" s="1"/>
      <c r="K86" s="1"/>
      <c r="L86" s="1"/>
      <c r="M86" s="1"/>
      <c r="N86" s="1"/>
      <c r="O86" s="1"/>
      <c r="P86" s="1"/>
    </row>
    <row r="87" spans="1:16" ht="36" customHeight="1" x14ac:dyDescent="0.25">
      <c r="A87" s="32" t="s">
        <v>196</v>
      </c>
      <c r="B87" s="339"/>
      <c r="C87" s="340"/>
      <c r="D87" s="339"/>
      <c r="E87" s="340"/>
      <c r="F87" s="339"/>
      <c r="G87" s="340"/>
      <c r="H87" s="339"/>
      <c r="I87" s="340"/>
      <c r="J87" s="1"/>
      <c r="K87" s="1"/>
      <c r="L87" s="1"/>
      <c r="M87" s="1"/>
      <c r="N87" s="1"/>
      <c r="O87" s="1"/>
      <c r="P87" s="1"/>
    </row>
    <row r="88" spans="1:16" ht="16.5" x14ac:dyDescent="0.25">
      <c r="A88" s="408"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409"/>
      <c r="B89" s="34">
        <v>0.1</v>
      </c>
      <c r="C89" s="36"/>
      <c r="D89" s="34">
        <v>0.1</v>
      </c>
      <c r="E89" s="34"/>
      <c r="F89" s="34">
        <v>0.1</v>
      </c>
      <c r="G89" s="35"/>
      <c r="H89" s="34">
        <v>0.1</v>
      </c>
      <c r="I89" s="35"/>
      <c r="J89" s="1"/>
      <c r="K89" s="1"/>
      <c r="L89" s="1"/>
      <c r="M89" s="1"/>
      <c r="N89" s="1"/>
      <c r="O89" s="1"/>
      <c r="P89" s="1"/>
    </row>
    <row r="90" spans="1:16" ht="72" customHeight="1" x14ac:dyDescent="0.25">
      <c r="A90" s="32" t="s">
        <v>195</v>
      </c>
      <c r="B90" s="338"/>
      <c r="C90" s="338"/>
      <c r="D90" s="338"/>
      <c r="E90" s="338"/>
      <c r="F90" s="425"/>
      <c r="G90" s="426"/>
      <c r="H90" s="425"/>
      <c r="I90" s="426"/>
      <c r="J90" s="1"/>
      <c r="K90" s="1"/>
      <c r="L90" s="1"/>
      <c r="M90" s="1"/>
      <c r="N90" s="1"/>
      <c r="O90" s="1"/>
      <c r="P90" s="1"/>
    </row>
    <row r="91" spans="1:16" ht="36" customHeight="1" x14ac:dyDescent="0.25">
      <c r="A91" s="32" t="s">
        <v>196</v>
      </c>
      <c r="B91" s="339"/>
      <c r="C91" s="340"/>
      <c r="D91" s="339"/>
      <c r="E91" s="340"/>
      <c r="F91" s="339"/>
      <c r="G91" s="340"/>
      <c r="H91" s="339"/>
      <c r="I91" s="340"/>
      <c r="J91" s="1"/>
      <c r="K91" s="1"/>
      <c r="L91" s="1"/>
      <c r="M91" s="1"/>
      <c r="N91" s="1"/>
      <c r="O91" s="1"/>
      <c r="P91" s="1"/>
    </row>
    <row r="92" spans="1:16" ht="16.5" x14ac:dyDescent="0.25">
      <c r="A92" s="408"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409"/>
      <c r="B93" s="34">
        <v>0.1</v>
      </c>
      <c r="C93" s="36"/>
      <c r="D93" s="34">
        <v>0.1</v>
      </c>
      <c r="E93" s="34"/>
      <c r="F93" s="34">
        <v>0.1</v>
      </c>
      <c r="G93" s="35"/>
      <c r="H93" s="34">
        <v>0.1</v>
      </c>
      <c r="I93" s="35"/>
      <c r="J93" s="1"/>
      <c r="K93" s="1"/>
      <c r="L93" s="1"/>
      <c r="M93" s="1"/>
      <c r="N93" s="1"/>
      <c r="O93" s="1"/>
      <c r="P93" s="1"/>
    </row>
    <row r="94" spans="1:16" ht="72" customHeight="1" x14ac:dyDescent="0.25">
      <c r="A94" s="32" t="s">
        <v>195</v>
      </c>
      <c r="B94" s="338"/>
      <c r="C94" s="338"/>
      <c r="D94" s="338"/>
      <c r="E94" s="338"/>
      <c r="F94" s="425"/>
      <c r="G94" s="426"/>
      <c r="H94" s="425"/>
      <c r="I94" s="426"/>
      <c r="J94" s="1"/>
      <c r="K94" s="1"/>
      <c r="L94" s="1"/>
      <c r="M94" s="1"/>
      <c r="N94" s="1"/>
      <c r="O94" s="1"/>
      <c r="P94" s="1"/>
    </row>
    <row r="95" spans="1:16" ht="36" customHeight="1" x14ac:dyDescent="0.25">
      <c r="A95" s="32" t="s">
        <v>196</v>
      </c>
      <c r="B95" s="339"/>
      <c r="C95" s="340"/>
      <c r="D95" s="339"/>
      <c r="E95" s="340"/>
      <c r="F95" s="339"/>
      <c r="G95" s="340"/>
      <c r="H95" s="339"/>
      <c r="I95" s="340"/>
      <c r="J95" s="1"/>
      <c r="K95" s="1"/>
      <c r="L95" s="1"/>
      <c r="M95" s="1"/>
      <c r="N95" s="1"/>
      <c r="O95" s="1"/>
      <c r="P95" s="1"/>
    </row>
    <row r="96" spans="1:16" ht="16.5" x14ac:dyDescent="0.25">
      <c r="A96" s="408"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409"/>
      <c r="B97" s="34">
        <v>0.1</v>
      </c>
      <c r="C97" s="36"/>
      <c r="D97" s="34">
        <v>0.1</v>
      </c>
      <c r="E97" s="34"/>
      <c r="F97" s="34">
        <v>0.1</v>
      </c>
      <c r="G97" s="35"/>
      <c r="H97" s="34">
        <v>0.1</v>
      </c>
      <c r="I97" s="35"/>
      <c r="J97" s="1"/>
      <c r="K97" s="1"/>
      <c r="L97" s="1"/>
      <c r="M97" s="1"/>
      <c r="N97" s="1"/>
      <c r="O97" s="1"/>
      <c r="P97" s="1"/>
    </row>
    <row r="98" spans="1:16" ht="72" customHeight="1" x14ac:dyDescent="0.25">
      <c r="A98" s="32" t="s">
        <v>195</v>
      </c>
      <c r="B98" s="338"/>
      <c r="C98" s="338"/>
      <c r="D98" s="338"/>
      <c r="E98" s="338"/>
      <c r="F98" s="338"/>
      <c r="G98" s="338"/>
      <c r="H98" s="338"/>
      <c r="I98" s="338"/>
      <c r="J98" s="1"/>
      <c r="K98" s="1"/>
      <c r="L98" s="1"/>
      <c r="M98" s="1"/>
      <c r="N98" s="1"/>
      <c r="O98" s="1"/>
      <c r="P98" s="1"/>
    </row>
    <row r="99" spans="1:16" ht="36" customHeight="1" x14ac:dyDescent="0.25">
      <c r="A99" s="32" t="s">
        <v>196</v>
      </c>
      <c r="B99" s="339"/>
      <c r="C99" s="340"/>
      <c r="D99" s="339"/>
      <c r="E99" s="340"/>
      <c r="F99" s="339"/>
      <c r="G99" s="340"/>
      <c r="H99" s="339"/>
      <c r="I99" s="340"/>
      <c r="J99" s="1"/>
      <c r="K99" s="1"/>
      <c r="L99" s="1"/>
      <c r="M99" s="1"/>
      <c r="N99" s="1"/>
      <c r="O99" s="1"/>
      <c r="P99" s="1"/>
    </row>
    <row r="100" spans="1:16" ht="16.5" x14ac:dyDescent="0.25">
      <c r="A100" s="408"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409"/>
      <c r="B101" s="34">
        <v>0.12</v>
      </c>
      <c r="C101" s="36"/>
      <c r="D101" s="34">
        <v>0.1</v>
      </c>
      <c r="E101" s="34"/>
      <c r="F101" s="34">
        <v>0.1</v>
      </c>
      <c r="G101" s="35"/>
      <c r="H101" s="34">
        <v>0.1</v>
      </c>
      <c r="I101" s="35"/>
      <c r="J101" s="1"/>
      <c r="K101" s="1"/>
      <c r="L101" s="1"/>
      <c r="M101" s="1"/>
      <c r="N101" s="1"/>
      <c r="O101" s="1"/>
      <c r="P101" s="1"/>
    </row>
    <row r="102" spans="1:16" ht="72" customHeight="1" x14ac:dyDescent="0.25">
      <c r="A102" s="32" t="s">
        <v>195</v>
      </c>
      <c r="B102" s="338"/>
      <c r="C102" s="338"/>
      <c r="D102" s="338"/>
      <c r="E102" s="338"/>
      <c r="F102" s="338"/>
      <c r="G102" s="338"/>
      <c r="H102" s="338"/>
      <c r="I102" s="338"/>
      <c r="J102" s="1"/>
      <c r="K102" s="1"/>
      <c r="L102" s="1"/>
      <c r="M102" s="1"/>
      <c r="N102" s="1"/>
      <c r="O102" s="1"/>
      <c r="P102" s="1"/>
    </row>
    <row r="103" spans="1:16" ht="36" customHeight="1" x14ac:dyDescent="0.25">
      <c r="A103" s="32" t="s">
        <v>196</v>
      </c>
      <c r="B103" s="339"/>
      <c r="C103" s="340"/>
      <c r="D103" s="339"/>
      <c r="E103" s="340"/>
      <c r="F103" s="339"/>
      <c r="G103" s="340"/>
      <c r="H103" s="339"/>
      <c r="I103" s="340"/>
      <c r="J103" s="1"/>
      <c r="K103" s="1"/>
      <c r="L103" s="1"/>
      <c r="M103" s="1"/>
      <c r="N103" s="1"/>
      <c r="O103" s="1"/>
      <c r="P103" s="1"/>
    </row>
    <row r="104" spans="1:16" ht="16.5" x14ac:dyDescent="0.25">
      <c r="A104" s="408"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409"/>
      <c r="B105" s="34">
        <v>0.12</v>
      </c>
      <c r="C105" s="36"/>
      <c r="D105" s="34">
        <v>0.1</v>
      </c>
      <c r="E105" s="34"/>
      <c r="F105" s="34">
        <v>0.1</v>
      </c>
      <c r="G105" s="35"/>
      <c r="H105" s="34">
        <v>0.1</v>
      </c>
      <c r="I105" s="35"/>
      <c r="J105" s="1"/>
      <c r="K105" s="1"/>
      <c r="L105" s="1"/>
      <c r="M105" s="1"/>
      <c r="N105" s="1"/>
      <c r="O105" s="1"/>
      <c r="P105" s="1"/>
    </row>
    <row r="106" spans="1:16" ht="72" customHeight="1" x14ac:dyDescent="0.25">
      <c r="A106" s="32" t="s">
        <v>195</v>
      </c>
      <c r="B106" s="338"/>
      <c r="C106" s="338"/>
      <c r="D106" s="338"/>
      <c r="E106" s="338"/>
      <c r="F106" s="338"/>
      <c r="G106" s="338"/>
      <c r="H106" s="338"/>
      <c r="I106" s="338"/>
      <c r="J106" s="1"/>
      <c r="K106" s="1"/>
      <c r="L106" s="1"/>
      <c r="M106" s="1"/>
      <c r="N106" s="1"/>
      <c r="O106" s="1"/>
      <c r="P106" s="1"/>
    </row>
    <row r="107" spans="1:16" ht="36" customHeight="1" x14ac:dyDescent="0.25">
      <c r="A107" s="32" t="s">
        <v>196</v>
      </c>
      <c r="B107" s="339"/>
      <c r="C107" s="340"/>
      <c r="D107" s="339"/>
      <c r="E107" s="340"/>
      <c r="F107" s="339"/>
      <c r="G107" s="340"/>
      <c r="H107" s="339"/>
      <c r="I107" s="340"/>
      <c r="J107" s="1"/>
      <c r="K107" s="1"/>
      <c r="L107" s="1"/>
      <c r="M107" s="1"/>
      <c r="N107" s="1"/>
      <c r="O107" s="1"/>
      <c r="P107" s="1"/>
    </row>
    <row r="108" spans="1:16" ht="16.5" x14ac:dyDescent="0.25">
      <c r="A108" s="408"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409"/>
      <c r="B109" s="34">
        <v>0.12</v>
      </c>
      <c r="C109" s="36"/>
      <c r="D109" s="34">
        <v>0.1</v>
      </c>
      <c r="E109" s="34"/>
      <c r="F109" s="34">
        <v>0.1</v>
      </c>
      <c r="G109" s="35"/>
      <c r="H109" s="34">
        <v>0.1</v>
      </c>
      <c r="I109" s="35"/>
      <c r="J109" s="1"/>
      <c r="K109" s="1"/>
      <c r="L109" s="1"/>
      <c r="M109" s="1"/>
      <c r="N109" s="1"/>
      <c r="O109" s="1"/>
      <c r="P109" s="1"/>
    </row>
    <row r="110" spans="1:16" ht="72" customHeight="1" x14ac:dyDescent="0.25">
      <c r="A110" s="32" t="s">
        <v>195</v>
      </c>
      <c r="B110" s="338"/>
      <c r="C110" s="338"/>
      <c r="D110" s="338"/>
      <c r="E110" s="338"/>
      <c r="F110" s="338"/>
      <c r="G110" s="338"/>
      <c r="H110" s="338"/>
      <c r="I110" s="338"/>
      <c r="J110" s="1"/>
      <c r="K110" s="1"/>
      <c r="L110" s="1"/>
      <c r="M110" s="1"/>
      <c r="N110" s="1"/>
      <c r="O110" s="1"/>
      <c r="P110" s="1"/>
    </row>
    <row r="111" spans="1:16" ht="36" customHeight="1" x14ac:dyDescent="0.25">
      <c r="A111" s="32" t="s">
        <v>196</v>
      </c>
      <c r="B111" s="339"/>
      <c r="C111" s="340"/>
      <c r="D111" s="339"/>
      <c r="E111" s="340"/>
      <c r="F111" s="339"/>
      <c r="G111" s="340"/>
      <c r="H111" s="339"/>
      <c r="I111" s="340"/>
      <c r="J111" s="1"/>
      <c r="K111" s="1"/>
      <c r="L111" s="1"/>
      <c r="M111" s="1"/>
      <c r="N111" s="1"/>
      <c r="O111" s="1"/>
      <c r="P111" s="1"/>
    </row>
    <row r="112" spans="1:16" ht="16.5" x14ac:dyDescent="0.25">
      <c r="A112" s="408"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409"/>
      <c r="B113" s="34">
        <v>0.08</v>
      </c>
      <c r="C113" s="109"/>
      <c r="D113" s="34">
        <v>0.1</v>
      </c>
      <c r="E113" s="109"/>
      <c r="F113" s="34">
        <v>0.06</v>
      </c>
      <c r="G113" s="110"/>
      <c r="H113" s="34">
        <v>0.06</v>
      </c>
      <c r="I113" s="110"/>
      <c r="J113" s="1"/>
      <c r="K113" s="1"/>
      <c r="L113" s="1"/>
      <c r="M113" s="1"/>
      <c r="N113" s="1"/>
      <c r="O113" s="1"/>
      <c r="P113" s="1"/>
    </row>
    <row r="114" spans="1:16" ht="49.5" x14ac:dyDescent="0.25">
      <c r="A114" s="32" t="s">
        <v>195</v>
      </c>
      <c r="B114" s="341"/>
      <c r="C114" s="341"/>
      <c r="D114" s="341"/>
      <c r="E114" s="341"/>
      <c r="F114" s="341"/>
      <c r="G114" s="341"/>
      <c r="H114" s="341"/>
      <c r="I114" s="341"/>
      <c r="J114" s="1"/>
      <c r="K114" s="1"/>
      <c r="L114" s="1"/>
      <c r="M114" s="1"/>
      <c r="N114" s="1"/>
      <c r="O114" s="1"/>
      <c r="P114" s="1"/>
    </row>
    <row r="115" spans="1:16" ht="16.5" x14ac:dyDescent="0.25">
      <c r="A115" s="32" t="s">
        <v>196</v>
      </c>
      <c r="B115" s="339"/>
      <c r="C115" s="340"/>
      <c r="D115" s="339"/>
      <c r="E115" s="340"/>
      <c r="F115" s="339"/>
      <c r="G115" s="340"/>
      <c r="H115" s="339"/>
      <c r="I115" s="340"/>
      <c r="J115" s="1"/>
      <c r="K115" s="1"/>
      <c r="L115" s="1"/>
      <c r="M115" s="1"/>
      <c r="N115" s="1"/>
      <c r="O115" s="1"/>
      <c r="P115" s="1"/>
    </row>
    <row r="116" spans="1:16" ht="16.5" x14ac:dyDescent="0.25">
      <c r="A116" s="33" t="s">
        <v>197</v>
      </c>
      <c r="B116" s="37">
        <f t="shared" ref="B116:I116" si="1">(B69+B73+B77+B81+B85+B89+B93+B97+B101+B105+B109+B113)</f>
        <v>0.99999999999999989</v>
      </c>
      <c r="C116" s="37">
        <f t="shared" si="1"/>
        <v>0.09</v>
      </c>
      <c r="D116" s="37">
        <f t="shared" si="1"/>
        <v>0.99999999999999989</v>
      </c>
      <c r="E116" s="37">
        <f t="shared" si="1"/>
        <v>0.1</v>
      </c>
      <c r="F116" s="37">
        <f t="shared" si="1"/>
        <v>1</v>
      </c>
      <c r="G116" s="37">
        <f t="shared" si="1"/>
        <v>0.14000000000000001</v>
      </c>
      <c r="H116" s="37">
        <f t="shared" si="1"/>
        <v>1</v>
      </c>
      <c r="I116" s="37">
        <f t="shared" si="1"/>
        <v>0.14000000000000001</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5AB61C-5384-ED48-AAB6-2C0E75881FF4}">
      <formula1>#REF!</formula1>
    </dataValidation>
  </dataValidations>
  <hyperlinks>
    <hyperlink ref="F71" r:id="rId1" xr:uid="{83CC17EC-28B9-4A47-A45F-E9536BB66DAC}"/>
    <hyperlink ref="H71" r:id="rId2" xr:uid="{F32E79AB-B856-F04D-ADA6-AD47A04BE318}"/>
    <hyperlink ref="B75" r:id="rId3" xr:uid="{0308F3B2-96E2-CF4E-81EF-01AFD94ECF78}"/>
    <hyperlink ref="D75" r:id="rId4" xr:uid="{F04FBCE9-A589-2944-BD87-223B9661BFED}"/>
    <hyperlink ref="F75" r:id="rId5" xr:uid="{8C922C86-76F4-8D4B-A137-A6E284A357C5}"/>
    <hyperlink ref="H75" r:id="rId6" xr:uid="{1023B160-27A7-024F-965A-FA1E841C845A}"/>
    <hyperlink ref="D79" r:id="rId7" xr:uid="{38129B81-7CA4-264D-A375-D1192049B131}"/>
    <hyperlink ref="B79" r:id="rId8" xr:uid="{A661EEB3-A170-B343-A4A0-0BFEC07649DA}"/>
    <hyperlink ref="F79" r:id="rId9" xr:uid="{F1BFB12A-575A-B848-96E1-C3D4047CC846}"/>
    <hyperlink ref="H79" r:id="rId10" xr:uid="{93919E71-0303-014E-B490-5D8EF6F8FC64}"/>
  </hyperlinks>
  <pageMargins left="0.7" right="0.7" top="0.75" bottom="0.75" header="0.3" footer="0.3"/>
  <drawing r:id="rId11"/>
  <legacyDrawing r:id="rId1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80" zoomScaleNormal="80" workbookViewId="0">
      <selection activeCell="J33" sqref="J33"/>
    </sheetView>
  </sheetViews>
  <sheetFormatPr baseColWidth="10" defaultColWidth="10.85546875" defaultRowHeight="14.25" x14ac:dyDescent="0.25"/>
  <cols>
    <col min="1" max="1" width="42.42578125" style="1" customWidth="1"/>
    <col min="2" max="2" width="35.7109375" style="1" customWidth="1"/>
    <col min="3" max="3" width="45" style="1" customWidth="1"/>
    <col min="4" max="4" width="106" style="1" customWidth="1"/>
    <col min="5" max="5" width="104.7109375" style="1" customWidth="1"/>
    <col min="6" max="6" width="129.85546875" style="1" customWidth="1"/>
    <col min="7" max="7" width="112.140625" style="1" customWidth="1"/>
    <col min="8" max="8" width="35.7109375" style="1" customWidth="1"/>
    <col min="9" max="9" width="41.71093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268"/>
      <c r="B1" s="281" t="s">
        <v>150</v>
      </c>
      <c r="C1" s="282"/>
      <c r="D1" s="282"/>
      <c r="E1" s="282"/>
      <c r="F1" s="282"/>
      <c r="G1" s="282"/>
      <c r="H1" s="283"/>
      <c r="I1" s="40" t="s">
        <v>198</v>
      </c>
      <c r="J1" s="317" t="s">
        <v>234</v>
      </c>
      <c r="K1" s="318"/>
      <c r="L1" s="319"/>
      <c r="M1" s="71"/>
    </row>
    <row r="2" spans="1:25" ht="24" customHeight="1" thickBot="1" x14ac:dyDescent="0.3">
      <c r="A2" s="269"/>
      <c r="B2" s="284" t="s">
        <v>151</v>
      </c>
      <c r="C2" s="285"/>
      <c r="D2" s="285"/>
      <c r="E2" s="285"/>
      <c r="F2" s="285"/>
      <c r="G2" s="285"/>
      <c r="H2" s="286"/>
      <c r="I2" s="40" t="s">
        <v>199</v>
      </c>
      <c r="J2" s="317" t="s">
        <v>235</v>
      </c>
      <c r="K2" s="318"/>
      <c r="L2" s="319"/>
      <c r="M2" s="71"/>
    </row>
    <row r="3" spans="1:25" ht="24" customHeight="1" thickBot="1" x14ac:dyDescent="0.3">
      <c r="A3" s="269"/>
      <c r="B3" s="284" t="s">
        <v>0</v>
      </c>
      <c r="C3" s="285"/>
      <c r="D3" s="285"/>
      <c r="E3" s="285"/>
      <c r="F3" s="285"/>
      <c r="G3" s="285"/>
      <c r="H3" s="286"/>
      <c r="I3" s="40" t="s">
        <v>200</v>
      </c>
      <c r="J3" s="317" t="s">
        <v>236</v>
      </c>
      <c r="K3" s="318"/>
      <c r="L3" s="319"/>
      <c r="M3" s="71"/>
    </row>
    <row r="4" spans="1:25" ht="24" customHeight="1" thickBot="1" x14ac:dyDescent="0.3">
      <c r="A4" s="270"/>
      <c r="B4" s="292" t="s">
        <v>201</v>
      </c>
      <c r="C4" s="293"/>
      <c r="D4" s="293"/>
      <c r="E4" s="293"/>
      <c r="F4" s="293"/>
      <c r="G4" s="293"/>
      <c r="H4" s="294"/>
      <c r="I4" s="40" t="s">
        <v>153</v>
      </c>
      <c r="J4" s="317" t="s">
        <v>238</v>
      </c>
      <c r="K4" s="318"/>
      <c r="L4" s="319"/>
      <c r="M4" s="71"/>
    </row>
    <row r="6" spans="1:25" ht="15" customHeight="1" thickBot="1" x14ac:dyDescent="0.3">
      <c r="A6" s="4"/>
      <c r="B6" s="5"/>
      <c r="C6" s="5"/>
      <c r="D6" s="7"/>
      <c r="E6" s="6"/>
      <c r="F6" s="6"/>
      <c r="G6" s="130"/>
      <c r="H6" s="130"/>
      <c r="I6" s="8"/>
      <c r="J6" s="8"/>
      <c r="K6" s="5"/>
      <c r="L6" s="5"/>
      <c r="M6" s="5"/>
      <c r="N6" s="5"/>
      <c r="O6" s="5"/>
      <c r="P6" s="5"/>
      <c r="Q6" s="5"/>
      <c r="R6" s="5"/>
      <c r="S6" s="5"/>
      <c r="T6" s="9"/>
      <c r="U6" s="5"/>
      <c r="V6" s="5"/>
      <c r="X6" s="10"/>
      <c r="Y6" s="11"/>
    </row>
    <row r="7" spans="1:25" ht="15" customHeight="1" x14ac:dyDescent="0.25">
      <c r="A7" s="276" t="s">
        <v>4</v>
      </c>
      <c r="B7" s="295" t="s">
        <v>241</v>
      </c>
      <c r="C7" s="296"/>
      <c r="D7" s="296"/>
      <c r="E7" s="296"/>
      <c r="F7" s="296"/>
      <c r="G7" s="296"/>
      <c r="H7" s="297"/>
      <c r="I7" s="276" t="s">
        <v>155</v>
      </c>
      <c r="J7" s="288">
        <v>2024110010311</v>
      </c>
      <c r="K7" s="5"/>
      <c r="L7" s="5"/>
      <c r="M7" s="5"/>
      <c r="N7" s="5"/>
      <c r="O7" s="5"/>
      <c r="P7" s="5"/>
      <c r="Q7" s="5"/>
      <c r="R7" s="5"/>
      <c r="S7" s="5"/>
      <c r="T7" s="5"/>
      <c r="U7" s="5"/>
      <c r="V7" s="5"/>
      <c r="W7" s="5"/>
      <c r="X7" s="5"/>
      <c r="Y7" s="5"/>
    </row>
    <row r="8" spans="1:25" ht="15" customHeight="1" x14ac:dyDescent="0.25">
      <c r="A8" s="277"/>
      <c r="B8" s="298"/>
      <c r="C8" s="299"/>
      <c r="D8" s="299"/>
      <c r="E8" s="299"/>
      <c r="F8" s="299"/>
      <c r="G8" s="299"/>
      <c r="H8" s="300"/>
      <c r="I8" s="277"/>
      <c r="J8" s="289"/>
      <c r="K8" s="5"/>
      <c r="L8" s="5"/>
      <c r="M8" s="5"/>
      <c r="N8" s="5"/>
      <c r="O8" s="5"/>
      <c r="P8" s="5"/>
      <c r="Q8" s="5"/>
      <c r="R8" s="5"/>
      <c r="S8" s="5"/>
      <c r="T8" s="5"/>
      <c r="U8" s="5"/>
      <c r="V8" s="5"/>
      <c r="W8" s="5"/>
      <c r="X8" s="5"/>
      <c r="Y8" s="5"/>
    </row>
    <row r="9" spans="1:25" ht="15" customHeight="1" x14ac:dyDescent="0.25">
      <c r="A9" s="277"/>
      <c r="B9" s="298"/>
      <c r="C9" s="299"/>
      <c r="D9" s="299"/>
      <c r="E9" s="299"/>
      <c r="F9" s="299"/>
      <c r="G9" s="299"/>
      <c r="H9" s="300"/>
      <c r="I9" s="277"/>
      <c r="J9" s="289"/>
      <c r="K9" s="5"/>
      <c r="L9" s="5"/>
      <c r="M9" s="5"/>
      <c r="N9" s="5"/>
      <c r="O9" s="5"/>
      <c r="P9" s="5"/>
      <c r="Q9" s="5"/>
      <c r="R9" s="5"/>
      <c r="S9" s="5"/>
      <c r="T9" s="5"/>
      <c r="U9" s="5"/>
      <c r="V9" s="5"/>
      <c r="W9" s="5"/>
      <c r="X9" s="5"/>
      <c r="Y9" s="5"/>
    </row>
    <row r="10" spans="1:25" ht="15" customHeight="1" thickBot="1" x14ac:dyDescent="0.3">
      <c r="A10" s="278"/>
      <c r="B10" s="301"/>
      <c r="C10" s="302"/>
      <c r="D10" s="302"/>
      <c r="E10" s="302"/>
      <c r="F10" s="302"/>
      <c r="G10" s="302"/>
      <c r="H10" s="303"/>
      <c r="I10" s="278"/>
      <c r="J10" s="290"/>
      <c r="K10" s="5"/>
      <c r="L10" s="5"/>
      <c r="M10" s="5"/>
      <c r="N10" s="5"/>
      <c r="O10" s="5"/>
      <c r="P10" s="5"/>
      <c r="Q10" s="5"/>
      <c r="R10" s="5"/>
      <c r="S10" s="5"/>
      <c r="T10" s="5"/>
      <c r="U10" s="5"/>
      <c r="V10" s="5"/>
      <c r="W10" s="5"/>
      <c r="X10" s="5"/>
      <c r="Y10" s="5"/>
    </row>
    <row r="11" spans="1:25" ht="9" customHeight="1" thickBot="1" x14ac:dyDescent="0.3">
      <c r="A11" s="12"/>
      <c r="B11" s="65"/>
      <c r="C11" s="5"/>
      <c r="D11" s="5"/>
      <c r="E11" s="5"/>
      <c r="F11" s="5"/>
      <c r="G11" s="5"/>
      <c r="H11" s="5"/>
      <c r="I11" s="5"/>
      <c r="J11" s="5"/>
      <c r="K11" s="5"/>
      <c r="L11" s="5"/>
      <c r="M11" s="5"/>
      <c r="N11" s="5"/>
      <c r="O11" s="5"/>
      <c r="P11" s="5"/>
      <c r="Q11" s="5"/>
      <c r="R11" s="5"/>
      <c r="S11" s="5"/>
      <c r="T11" s="5"/>
      <c r="U11" s="5"/>
      <c r="V11" s="5"/>
      <c r="W11" s="5"/>
      <c r="X11" s="5"/>
      <c r="Y11" s="5"/>
    </row>
    <row r="12" spans="1:25" s="66" customFormat="1" ht="21.75" customHeight="1" thickBot="1" x14ac:dyDescent="0.3">
      <c r="A12" s="279" t="s">
        <v>6</v>
      </c>
      <c r="B12" s="91" t="s">
        <v>156</v>
      </c>
      <c r="C12" s="232"/>
      <c r="D12" s="91" t="s">
        <v>157</v>
      </c>
      <c r="E12" s="232"/>
      <c r="F12" s="91" t="s">
        <v>158</v>
      </c>
      <c r="G12" s="105" t="s">
        <v>261</v>
      </c>
      <c r="H12" s="91" t="s">
        <v>159</v>
      </c>
      <c r="I12" s="106"/>
    </row>
    <row r="13" spans="1:25" s="66" customFormat="1" ht="21.75" customHeight="1" thickBot="1" x14ac:dyDescent="0.3">
      <c r="A13" s="279"/>
      <c r="B13" s="92" t="s">
        <v>161</v>
      </c>
      <c r="C13" s="73"/>
      <c r="D13" s="91" t="s">
        <v>162</v>
      </c>
      <c r="E13" s="41"/>
      <c r="F13" s="91" t="s">
        <v>163</v>
      </c>
      <c r="G13" s="41"/>
      <c r="H13" s="91" t="s">
        <v>164</v>
      </c>
      <c r="I13" s="106"/>
    </row>
    <row r="14" spans="1:25" s="66" customFormat="1" ht="21.75" customHeight="1" thickBot="1" x14ac:dyDescent="0.3">
      <c r="A14" s="279"/>
      <c r="B14" s="91" t="s">
        <v>166</v>
      </c>
      <c r="C14" s="105"/>
      <c r="D14" s="91" t="s">
        <v>167</v>
      </c>
      <c r="E14" s="41"/>
      <c r="F14" s="91" t="s">
        <v>168</v>
      </c>
      <c r="G14" s="41"/>
      <c r="H14" s="91" t="s">
        <v>169</v>
      </c>
      <c r="I14" s="106"/>
    </row>
    <row r="15" spans="1:25" s="66" customFormat="1" ht="21.75" customHeight="1" thickBot="1" x14ac:dyDescent="0.3">
      <c r="A15" s="1"/>
      <c r="B15" s="1"/>
      <c r="C15" s="1"/>
      <c r="D15" s="1"/>
      <c r="E15" s="1"/>
      <c r="F15" s="1"/>
      <c r="G15" s="1"/>
      <c r="H15" s="1"/>
      <c r="I15" s="1"/>
      <c r="J15" s="1"/>
      <c r="K15" s="1"/>
      <c r="L15" s="75"/>
      <c r="M15" s="76"/>
      <c r="N15" s="76"/>
      <c r="O15" s="76"/>
    </row>
    <row r="16" spans="1:25" s="66" customFormat="1" ht="21.75" customHeight="1" thickBot="1" x14ac:dyDescent="0.3">
      <c r="A16" s="280" t="s">
        <v>8</v>
      </c>
      <c r="B16" s="280"/>
      <c r="C16" s="102" t="s">
        <v>160</v>
      </c>
      <c r="D16" s="287"/>
      <c r="E16" s="287"/>
      <c r="F16" s="287"/>
      <c r="G16" s="1"/>
      <c r="H16" s="1"/>
      <c r="I16" s="1"/>
      <c r="J16" s="1"/>
      <c r="K16" s="1"/>
      <c r="L16" s="75"/>
      <c r="M16" s="76"/>
      <c r="N16" s="76"/>
      <c r="O16" s="76"/>
    </row>
    <row r="17" spans="1:15" s="66" customFormat="1" ht="21.75" customHeight="1" thickBot="1" x14ac:dyDescent="0.3">
      <c r="A17" s="280"/>
      <c r="B17" s="280"/>
      <c r="C17" s="102" t="s">
        <v>165</v>
      </c>
      <c r="D17" s="287"/>
      <c r="E17" s="287"/>
      <c r="F17" s="287"/>
      <c r="G17" s="1"/>
      <c r="H17" s="1"/>
      <c r="I17" s="1"/>
      <c r="J17" s="1"/>
      <c r="K17" s="1"/>
      <c r="L17" s="75"/>
      <c r="M17" s="76"/>
      <c r="N17" s="76"/>
      <c r="O17" s="76"/>
    </row>
    <row r="18" spans="1:15" s="66" customFormat="1" ht="21.75" customHeight="1" thickBot="1" x14ac:dyDescent="0.3">
      <c r="A18" s="280"/>
      <c r="B18" s="280"/>
      <c r="C18" s="102" t="s">
        <v>170</v>
      </c>
      <c r="D18" s="287" t="s">
        <v>261</v>
      </c>
      <c r="E18" s="287"/>
      <c r="F18" s="287"/>
      <c r="G18" s="1"/>
      <c r="H18" s="1"/>
      <c r="I18" s="1"/>
      <c r="J18" s="1"/>
      <c r="K18" s="1"/>
      <c r="L18" s="75"/>
      <c r="M18" s="76"/>
      <c r="N18" s="76"/>
      <c r="O18" s="76"/>
    </row>
    <row r="19" spans="1:15" s="66" customFormat="1" ht="21.75" customHeight="1" x14ac:dyDescent="0.25">
      <c r="A19" s="1"/>
      <c r="B19" s="1"/>
      <c r="C19" s="1"/>
      <c r="D19" s="1"/>
      <c r="E19" s="1"/>
      <c r="F19" s="1"/>
      <c r="G19" s="1"/>
      <c r="H19" s="1"/>
      <c r="I19" s="1"/>
      <c r="J19" s="1"/>
      <c r="K19" s="1"/>
      <c r="L19" s="75"/>
      <c r="M19" s="76"/>
      <c r="N19" s="76"/>
      <c r="O19" s="76"/>
    </row>
    <row r="20" spans="1:15" s="21" customFormat="1" ht="16.5" customHeight="1" x14ac:dyDescent="0.2"/>
    <row r="21" spans="1:15" ht="5.25" customHeight="1" thickBot="1" x14ac:dyDescent="0.3"/>
    <row r="22" spans="1:15" ht="48" customHeight="1" thickBot="1" x14ac:dyDescent="0.3">
      <c r="A22" s="291" t="s">
        <v>202</v>
      </c>
      <c r="B22" s="291"/>
      <c r="C22" s="291"/>
      <c r="D22" s="291"/>
      <c r="E22" s="291"/>
      <c r="F22" s="291"/>
      <c r="G22" s="291"/>
      <c r="H22" s="291"/>
      <c r="I22" s="291"/>
      <c r="J22" s="291"/>
    </row>
    <row r="23" spans="1:15" ht="69.95" customHeight="1" thickBot="1" x14ac:dyDescent="0.3">
      <c r="A23" s="93" t="s">
        <v>21</v>
      </c>
      <c r="B23" s="271" t="s">
        <v>273</v>
      </c>
      <c r="C23" s="272"/>
      <c r="D23" s="273"/>
      <c r="E23" s="94" t="s">
        <v>71</v>
      </c>
      <c r="F23" s="95" t="s">
        <v>254</v>
      </c>
      <c r="G23" s="94" t="s">
        <v>73</v>
      </c>
      <c r="H23" s="271" t="s">
        <v>255</v>
      </c>
      <c r="I23" s="272"/>
      <c r="J23" s="273"/>
    </row>
    <row r="24" spans="1:15" ht="50.25" customHeight="1" thickBot="1" x14ac:dyDescent="0.3">
      <c r="A24" s="85" t="s">
        <v>75</v>
      </c>
      <c r="B24" s="271" t="s">
        <v>263</v>
      </c>
      <c r="C24" s="272"/>
      <c r="D24" s="272"/>
      <c r="E24" s="272"/>
      <c r="F24" s="272"/>
      <c r="G24" s="272"/>
      <c r="H24" s="272"/>
      <c r="I24" s="272"/>
      <c r="J24" s="273"/>
    </row>
    <row r="25" spans="1:15" ht="50.25" customHeight="1" thickBot="1" x14ac:dyDescent="0.3">
      <c r="A25" s="304" t="s">
        <v>77</v>
      </c>
      <c r="B25" s="96">
        <v>2024</v>
      </c>
      <c r="C25" s="97">
        <v>2025</v>
      </c>
      <c r="D25" s="97">
        <v>2026</v>
      </c>
      <c r="E25" s="97">
        <v>2027</v>
      </c>
      <c r="F25" s="98" t="s">
        <v>203</v>
      </c>
      <c r="G25" s="99" t="s">
        <v>79</v>
      </c>
      <c r="H25" s="306" t="s">
        <v>81</v>
      </c>
      <c r="I25" s="307"/>
      <c r="J25" s="308"/>
    </row>
    <row r="26" spans="1:15" ht="50.25" customHeight="1" thickBot="1" x14ac:dyDescent="0.3">
      <c r="A26" s="305"/>
      <c r="B26" s="189">
        <v>2.5000000000000001E-2</v>
      </c>
      <c r="C26" s="190">
        <v>7.4999999999999997E-2</v>
      </c>
      <c r="D26" s="225">
        <v>8.7499999999999994E-2</v>
      </c>
      <c r="E26" s="190">
        <v>6.25E-2</v>
      </c>
      <c r="F26" s="191">
        <f>SUM(B26:E26)</f>
        <v>0.25</v>
      </c>
      <c r="G26" s="192">
        <v>0.1</v>
      </c>
      <c r="H26" s="314" t="s">
        <v>291</v>
      </c>
      <c r="I26" s="315"/>
      <c r="J26" s="316"/>
    </row>
    <row r="27" spans="1:15" ht="52.5" customHeight="1" thickBot="1" x14ac:dyDescent="0.3">
      <c r="A27" s="85"/>
      <c r="B27" s="310" t="s">
        <v>83</v>
      </c>
      <c r="C27" s="311"/>
      <c r="D27" s="311"/>
      <c r="E27" s="311"/>
      <c r="F27" s="311"/>
      <c r="G27" s="311"/>
      <c r="H27" s="311"/>
      <c r="I27" s="311"/>
      <c r="J27" s="312"/>
    </row>
    <row r="28" spans="1:15" s="25" customFormat="1" ht="56.25" customHeight="1" x14ac:dyDescent="0.25">
      <c r="A28" s="313" t="s">
        <v>181</v>
      </c>
      <c r="B28" s="205" t="s">
        <v>182</v>
      </c>
      <c r="C28" s="205" t="s">
        <v>86</v>
      </c>
      <c r="D28" s="309" t="s">
        <v>88</v>
      </c>
      <c r="E28" s="309"/>
      <c r="F28" s="309" t="s">
        <v>90</v>
      </c>
      <c r="G28" s="309"/>
      <c r="H28" s="205" t="s">
        <v>92</v>
      </c>
      <c r="I28" s="205" t="s">
        <v>93</v>
      </c>
      <c r="J28" s="206" t="s">
        <v>95</v>
      </c>
    </row>
    <row r="29" spans="1:15" ht="288.95" customHeight="1" x14ac:dyDescent="0.25">
      <c r="A29" s="263"/>
      <c r="B29" s="207">
        <v>0.7</v>
      </c>
      <c r="C29" s="207">
        <v>0.7</v>
      </c>
      <c r="D29" s="275" t="s">
        <v>332</v>
      </c>
      <c r="E29" s="275"/>
      <c r="F29" s="275" t="s">
        <v>331</v>
      </c>
      <c r="G29" s="275"/>
      <c r="H29" s="238" t="s">
        <v>300</v>
      </c>
      <c r="I29" s="238" t="s">
        <v>323</v>
      </c>
      <c r="J29" s="239" t="s">
        <v>322</v>
      </c>
    </row>
    <row r="30" spans="1:15" s="25" customFormat="1" ht="45" customHeight="1" x14ac:dyDescent="0.25">
      <c r="A30" s="263" t="s">
        <v>183</v>
      </c>
      <c r="B30" s="208" t="s">
        <v>182</v>
      </c>
      <c r="C30" s="208" t="s">
        <v>86</v>
      </c>
      <c r="D30" s="264" t="s">
        <v>88</v>
      </c>
      <c r="E30" s="264"/>
      <c r="F30" s="264" t="s">
        <v>90</v>
      </c>
      <c r="G30" s="264"/>
      <c r="H30" s="208" t="s">
        <v>92</v>
      </c>
      <c r="I30" s="208" t="s">
        <v>93</v>
      </c>
      <c r="J30" s="209" t="s">
        <v>95</v>
      </c>
    </row>
    <row r="31" spans="1:15" ht="408.95" customHeight="1" x14ac:dyDescent="0.25">
      <c r="A31" s="263"/>
      <c r="B31" s="207">
        <v>0.7</v>
      </c>
      <c r="C31" s="207">
        <v>0.7</v>
      </c>
      <c r="D31" s="275" t="s">
        <v>347</v>
      </c>
      <c r="E31" s="275"/>
      <c r="F31" s="275" t="s">
        <v>348</v>
      </c>
      <c r="G31" s="275"/>
      <c r="H31" s="238" t="s">
        <v>300</v>
      </c>
      <c r="I31" s="238" t="s">
        <v>367</v>
      </c>
      <c r="J31" s="239" t="s">
        <v>368</v>
      </c>
    </row>
    <row r="32" spans="1:15" s="25" customFormat="1" ht="54" customHeight="1" x14ac:dyDescent="0.25">
      <c r="A32" s="263" t="s">
        <v>184</v>
      </c>
      <c r="B32" s="208" t="s">
        <v>182</v>
      </c>
      <c r="C32" s="208" t="s">
        <v>86</v>
      </c>
      <c r="D32" s="264" t="s">
        <v>88</v>
      </c>
      <c r="E32" s="264"/>
      <c r="F32" s="264" t="s">
        <v>90</v>
      </c>
      <c r="G32" s="264"/>
      <c r="H32" s="208" t="s">
        <v>92</v>
      </c>
      <c r="I32" s="208" t="s">
        <v>93</v>
      </c>
      <c r="J32" s="209" t="s">
        <v>95</v>
      </c>
    </row>
    <row r="33" spans="1:10" ht="408.95" customHeight="1" x14ac:dyDescent="0.25">
      <c r="A33" s="263"/>
      <c r="B33" s="207">
        <v>0.73</v>
      </c>
      <c r="C33" s="207">
        <v>0.73</v>
      </c>
      <c r="D33" s="275" t="s">
        <v>398</v>
      </c>
      <c r="E33" s="275"/>
      <c r="F33" s="275" t="s">
        <v>399</v>
      </c>
      <c r="G33" s="275"/>
      <c r="H33" s="238" t="s">
        <v>300</v>
      </c>
      <c r="I33" s="238" t="s">
        <v>367</v>
      </c>
      <c r="J33" s="239" t="s">
        <v>412</v>
      </c>
    </row>
    <row r="34" spans="1:10" s="25" customFormat="1" ht="47.25" customHeight="1" x14ac:dyDescent="0.25">
      <c r="A34" s="263" t="s">
        <v>185</v>
      </c>
      <c r="B34" s="208" t="s">
        <v>182</v>
      </c>
      <c r="C34" s="208" t="s">
        <v>86</v>
      </c>
      <c r="D34" s="264" t="s">
        <v>88</v>
      </c>
      <c r="E34" s="264"/>
      <c r="F34" s="264" t="s">
        <v>90</v>
      </c>
      <c r="G34" s="264"/>
      <c r="H34" s="208" t="s">
        <v>92</v>
      </c>
      <c r="I34" s="208" t="s">
        <v>93</v>
      </c>
      <c r="J34" s="209" t="s">
        <v>95</v>
      </c>
    </row>
    <row r="35" spans="1:10" ht="76.349999999999994" customHeight="1" x14ac:dyDescent="0.25">
      <c r="A35" s="263"/>
      <c r="B35" s="207">
        <v>0.73</v>
      </c>
      <c r="C35" s="207"/>
      <c r="D35" s="274"/>
      <c r="E35" s="274"/>
      <c r="F35" s="274"/>
      <c r="G35" s="274"/>
      <c r="H35" s="211"/>
      <c r="I35" s="210"/>
      <c r="J35" s="212"/>
    </row>
    <row r="36" spans="1:10" s="25" customFormat="1" ht="47.25" customHeight="1" x14ac:dyDescent="0.25">
      <c r="A36" s="263" t="s">
        <v>186</v>
      </c>
      <c r="B36" s="208" t="s">
        <v>182</v>
      </c>
      <c r="C36" s="208" t="s">
        <v>86</v>
      </c>
      <c r="D36" s="264" t="s">
        <v>88</v>
      </c>
      <c r="E36" s="264"/>
      <c r="F36" s="264" t="s">
        <v>90</v>
      </c>
      <c r="G36" s="264"/>
      <c r="H36" s="208" t="s">
        <v>92</v>
      </c>
      <c r="I36" s="208" t="s">
        <v>93</v>
      </c>
      <c r="J36" s="209" t="s">
        <v>95</v>
      </c>
    </row>
    <row r="37" spans="1:10" ht="77.099999999999994" customHeight="1" x14ac:dyDescent="0.25">
      <c r="A37" s="263"/>
      <c r="B37" s="207">
        <v>0.73</v>
      </c>
      <c r="C37" s="207"/>
      <c r="D37" s="265"/>
      <c r="E37" s="265"/>
      <c r="F37" s="265"/>
      <c r="G37" s="265"/>
      <c r="H37" s="207"/>
      <c r="I37" s="207"/>
      <c r="J37" s="213"/>
    </row>
    <row r="38" spans="1:10" s="25" customFormat="1" ht="48.75" customHeight="1" x14ac:dyDescent="0.25">
      <c r="A38" s="263" t="s">
        <v>187</v>
      </c>
      <c r="B38" s="208" t="s">
        <v>182</v>
      </c>
      <c r="C38" s="208" t="s">
        <v>86</v>
      </c>
      <c r="D38" s="264" t="s">
        <v>88</v>
      </c>
      <c r="E38" s="264"/>
      <c r="F38" s="264" t="s">
        <v>90</v>
      </c>
      <c r="G38" s="264"/>
      <c r="H38" s="208" t="s">
        <v>92</v>
      </c>
      <c r="I38" s="208" t="s">
        <v>93</v>
      </c>
      <c r="J38" s="209" t="s">
        <v>95</v>
      </c>
    </row>
    <row r="39" spans="1:10" ht="80.099999999999994" customHeight="1" x14ac:dyDescent="0.25">
      <c r="A39" s="263"/>
      <c r="B39" s="207">
        <v>0.8</v>
      </c>
      <c r="C39" s="207"/>
      <c r="D39" s="265"/>
      <c r="E39" s="265"/>
      <c r="F39" s="265"/>
      <c r="G39" s="265"/>
      <c r="H39" s="207"/>
      <c r="I39" s="207"/>
      <c r="J39" s="213"/>
    </row>
    <row r="40" spans="1:10" ht="46.5" customHeight="1" x14ac:dyDescent="0.25">
      <c r="A40" s="263" t="s">
        <v>188</v>
      </c>
      <c r="B40" s="208" t="s">
        <v>182</v>
      </c>
      <c r="C40" s="208" t="s">
        <v>86</v>
      </c>
      <c r="D40" s="264" t="s">
        <v>88</v>
      </c>
      <c r="E40" s="264"/>
      <c r="F40" s="264" t="s">
        <v>90</v>
      </c>
      <c r="G40" s="264"/>
      <c r="H40" s="208" t="s">
        <v>92</v>
      </c>
      <c r="I40" s="208" t="s">
        <v>93</v>
      </c>
      <c r="J40" s="209" t="s">
        <v>95</v>
      </c>
    </row>
    <row r="41" spans="1:10" ht="72" customHeight="1" x14ac:dyDescent="0.25">
      <c r="A41" s="263"/>
      <c r="B41" s="207">
        <v>0.8</v>
      </c>
      <c r="C41" s="207"/>
      <c r="D41" s="265"/>
      <c r="E41" s="265"/>
      <c r="F41" s="265"/>
      <c r="G41" s="265"/>
      <c r="H41" s="207"/>
      <c r="I41" s="207"/>
      <c r="J41" s="213"/>
    </row>
    <row r="42" spans="1:10" ht="48.75" customHeight="1" x14ac:dyDescent="0.25">
      <c r="A42" s="263" t="s">
        <v>189</v>
      </c>
      <c r="B42" s="208" t="s">
        <v>182</v>
      </c>
      <c r="C42" s="208" t="s">
        <v>86</v>
      </c>
      <c r="D42" s="264" t="s">
        <v>88</v>
      </c>
      <c r="E42" s="264"/>
      <c r="F42" s="264" t="s">
        <v>90</v>
      </c>
      <c r="G42" s="264"/>
      <c r="H42" s="208" t="s">
        <v>92</v>
      </c>
      <c r="I42" s="208" t="s">
        <v>93</v>
      </c>
      <c r="J42" s="209" t="s">
        <v>95</v>
      </c>
    </row>
    <row r="43" spans="1:10" ht="87" customHeight="1" x14ac:dyDescent="0.25">
      <c r="A43" s="263"/>
      <c r="B43" s="207">
        <v>0.73</v>
      </c>
      <c r="C43" s="207"/>
      <c r="D43" s="265"/>
      <c r="E43" s="265"/>
      <c r="F43" s="265"/>
      <c r="G43" s="265"/>
      <c r="H43" s="207"/>
      <c r="I43" s="207"/>
      <c r="J43" s="213"/>
    </row>
    <row r="44" spans="1:10" ht="42.75" customHeight="1" x14ac:dyDescent="0.25">
      <c r="A44" s="263" t="s">
        <v>190</v>
      </c>
      <c r="B44" s="208" t="s">
        <v>182</v>
      </c>
      <c r="C44" s="208" t="s">
        <v>86</v>
      </c>
      <c r="D44" s="264" t="s">
        <v>88</v>
      </c>
      <c r="E44" s="264"/>
      <c r="F44" s="264" t="s">
        <v>90</v>
      </c>
      <c r="G44" s="264"/>
      <c r="H44" s="208" t="s">
        <v>92</v>
      </c>
      <c r="I44" s="208" t="s">
        <v>93</v>
      </c>
      <c r="J44" s="209" t="s">
        <v>95</v>
      </c>
    </row>
    <row r="45" spans="1:10" ht="78.599999999999994" customHeight="1" x14ac:dyDescent="0.25">
      <c r="A45" s="263"/>
      <c r="B45" s="207">
        <v>0.73</v>
      </c>
      <c r="C45" s="207"/>
      <c r="D45" s="265"/>
      <c r="E45" s="265"/>
      <c r="F45" s="265"/>
      <c r="G45" s="265"/>
      <c r="H45" s="207"/>
      <c r="I45" s="207"/>
      <c r="J45" s="213"/>
    </row>
    <row r="46" spans="1:10" ht="45" customHeight="1" x14ac:dyDescent="0.25">
      <c r="A46" s="263" t="s">
        <v>191</v>
      </c>
      <c r="B46" s="208" t="s">
        <v>182</v>
      </c>
      <c r="C46" s="208" t="s">
        <v>86</v>
      </c>
      <c r="D46" s="264" t="s">
        <v>88</v>
      </c>
      <c r="E46" s="264"/>
      <c r="F46" s="264" t="s">
        <v>90</v>
      </c>
      <c r="G46" s="264"/>
      <c r="H46" s="208" t="s">
        <v>92</v>
      </c>
      <c r="I46" s="208" t="s">
        <v>93</v>
      </c>
      <c r="J46" s="209" t="s">
        <v>95</v>
      </c>
    </row>
    <row r="47" spans="1:10" ht="75.599999999999994" customHeight="1" x14ac:dyDescent="0.25">
      <c r="A47" s="263"/>
      <c r="B47" s="207">
        <v>0.73</v>
      </c>
      <c r="C47" s="207"/>
      <c r="D47" s="265"/>
      <c r="E47" s="265"/>
      <c r="F47" s="265"/>
      <c r="G47" s="265"/>
      <c r="H47" s="207"/>
      <c r="I47" s="207"/>
      <c r="J47" s="213"/>
    </row>
    <row r="48" spans="1:10" ht="46.5" customHeight="1" x14ac:dyDescent="0.25">
      <c r="A48" s="263" t="s">
        <v>192</v>
      </c>
      <c r="B48" s="208" t="s">
        <v>182</v>
      </c>
      <c r="C48" s="208" t="s">
        <v>86</v>
      </c>
      <c r="D48" s="264" t="s">
        <v>88</v>
      </c>
      <c r="E48" s="264"/>
      <c r="F48" s="264" t="s">
        <v>90</v>
      </c>
      <c r="G48" s="264"/>
      <c r="H48" s="208" t="s">
        <v>92</v>
      </c>
      <c r="I48" s="208" t="s">
        <v>93</v>
      </c>
      <c r="J48" s="209" t="s">
        <v>95</v>
      </c>
    </row>
    <row r="49" spans="1:13" ht="72" customHeight="1" x14ac:dyDescent="0.25">
      <c r="A49" s="263"/>
      <c r="B49" s="207">
        <v>0.73</v>
      </c>
      <c r="C49" s="207"/>
      <c r="D49" s="265"/>
      <c r="E49" s="265"/>
      <c r="F49" s="265"/>
      <c r="G49" s="265"/>
      <c r="H49" s="207"/>
      <c r="I49" s="207"/>
      <c r="J49" s="213"/>
    </row>
    <row r="50" spans="1:13" ht="48.75" customHeight="1" x14ac:dyDescent="0.25">
      <c r="A50" s="263" t="s">
        <v>193</v>
      </c>
      <c r="B50" s="208" t="s">
        <v>182</v>
      </c>
      <c r="C50" s="208" t="s">
        <v>86</v>
      </c>
      <c r="D50" s="264" t="s">
        <v>88</v>
      </c>
      <c r="E50" s="264"/>
      <c r="F50" s="264" t="s">
        <v>90</v>
      </c>
      <c r="G50" s="264"/>
      <c r="H50" s="208" t="s">
        <v>92</v>
      </c>
      <c r="I50" s="208" t="s">
        <v>93</v>
      </c>
      <c r="J50" s="209" t="s">
        <v>95</v>
      </c>
    </row>
    <row r="51" spans="1:13" ht="72.599999999999994" customHeight="1" thickBot="1" x14ac:dyDescent="0.3">
      <c r="A51" s="266"/>
      <c r="B51" s="214">
        <v>0.64</v>
      </c>
      <c r="C51" s="214"/>
      <c r="D51" s="267"/>
      <c r="E51" s="267"/>
      <c r="F51" s="267"/>
      <c r="G51" s="267"/>
      <c r="H51" s="214"/>
      <c r="I51" s="214"/>
      <c r="J51" s="215"/>
    </row>
    <row r="52" spans="1:13" x14ac:dyDescent="0.25">
      <c r="B52" s="1">
        <f>B29+B31+B33+B35+B37+B39+B41+B43+B45+B47+B49+B51</f>
        <v>8.7500000000000018</v>
      </c>
    </row>
    <row r="53" spans="1:13" ht="18" x14ac:dyDescent="0.25">
      <c r="A53" s="39" t="s">
        <v>204</v>
      </c>
    </row>
    <row r="54" spans="1:13" ht="18" customHeight="1" x14ac:dyDescent="0.25">
      <c r="A54" s="27"/>
    </row>
    <row r="55" spans="1:13" ht="23.25" x14ac:dyDescent="0.25">
      <c r="A55" s="262"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4.75" customHeight="1" x14ac:dyDescent="0.25">
      <c r="A56" s="262"/>
      <c r="B56" s="29">
        <v>0.7</v>
      </c>
      <c r="C56" s="29">
        <v>0.7</v>
      </c>
      <c r="D56" s="29">
        <v>0.7</v>
      </c>
      <c r="E56" s="29"/>
      <c r="F56" s="29"/>
      <c r="G56" s="29"/>
      <c r="H56" s="29"/>
      <c r="I56" s="29"/>
      <c r="J56" s="29"/>
      <c r="K56" s="29"/>
      <c r="L56" s="29"/>
      <c r="M56" s="29"/>
    </row>
    <row r="57" spans="1:13" s="24" customFormat="1" ht="13.35" customHeight="1" x14ac:dyDescent="0.25">
      <c r="A57" s="1"/>
      <c r="B57" s="1"/>
      <c r="C57" s="1"/>
      <c r="D57" s="1"/>
      <c r="E57" s="1"/>
      <c r="F57" s="1"/>
      <c r="G57" s="1"/>
      <c r="H57" s="1"/>
      <c r="I57" s="1"/>
    </row>
    <row r="58" spans="1:13" ht="15" thickBot="1" x14ac:dyDescent="0.3"/>
    <row r="59" spans="1:13" ht="44.25" customHeight="1" thickBot="1" x14ac:dyDescent="0.3">
      <c r="A59" s="124" t="s">
        <v>206</v>
      </c>
      <c r="B59" s="115" t="s">
        <v>207</v>
      </c>
      <c r="C59" s="107"/>
      <c r="D59" s="125" t="s">
        <v>208</v>
      </c>
      <c r="E59" s="115" t="s">
        <v>207</v>
      </c>
      <c r="F59" s="107"/>
      <c r="G59" s="125" t="s">
        <v>209</v>
      </c>
      <c r="H59" s="115" t="s">
        <v>210</v>
      </c>
      <c r="I59" s="123"/>
      <c r="J59" s="101"/>
    </row>
    <row r="60" spans="1:13" ht="15.75" thickBot="1" x14ac:dyDescent="0.3">
      <c r="A60" s="126"/>
      <c r="B60" s="115" t="s">
        <v>211</v>
      </c>
      <c r="C60" s="226" t="s">
        <v>264</v>
      </c>
      <c r="D60" s="127"/>
      <c r="E60" s="115" t="s">
        <v>211</v>
      </c>
      <c r="F60" s="226" t="s">
        <v>266</v>
      </c>
      <c r="G60" s="127"/>
      <c r="H60" s="115" t="s">
        <v>212</v>
      </c>
      <c r="I60" s="227" t="s">
        <v>270</v>
      </c>
      <c r="J60" s="101"/>
    </row>
    <row r="61" spans="1:13" ht="15.75" thickBot="1" x14ac:dyDescent="0.3">
      <c r="A61" s="126"/>
      <c r="B61" s="115" t="s">
        <v>213</v>
      </c>
      <c r="C61" s="226" t="s">
        <v>265</v>
      </c>
      <c r="D61" s="127"/>
      <c r="E61" s="115" t="s">
        <v>213</v>
      </c>
      <c r="F61" s="226" t="s">
        <v>267</v>
      </c>
      <c r="G61" s="127"/>
      <c r="H61" s="115" t="s">
        <v>214</v>
      </c>
      <c r="I61" s="227" t="s">
        <v>271</v>
      </c>
      <c r="J61" s="101"/>
    </row>
    <row r="62" spans="1:13" ht="39.75" customHeight="1" thickBot="1" x14ac:dyDescent="0.3">
      <c r="A62" s="126"/>
      <c r="B62" s="115" t="s">
        <v>207</v>
      </c>
      <c r="C62" s="107"/>
      <c r="D62" s="127"/>
      <c r="E62" s="115" t="s">
        <v>207</v>
      </c>
      <c r="F62" s="226"/>
      <c r="G62" s="127"/>
      <c r="H62" s="115" t="s">
        <v>210</v>
      </c>
      <c r="I62" s="123"/>
      <c r="J62" s="101"/>
    </row>
    <row r="63" spans="1:13" ht="15.75" thickBot="1" x14ac:dyDescent="0.3">
      <c r="A63" s="126"/>
      <c r="B63" s="115" t="s">
        <v>211</v>
      </c>
      <c r="C63" s="107"/>
      <c r="D63" s="127"/>
      <c r="E63" s="115" t="s">
        <v>211</v>
      </c>
      <c r="F63" s="226" t="s">
        <v>268</v>
      </c>
      <c r="G63" s="127"/>
      <c r="H63" s="115" t="s">
        <v>212</v>
      </c>
      <c r="I63" s="123"/>
      <c r="J63" s="101"/>
    </row>
    <row r="64" spans="1:13" ht="34.5" customHeight="1" thickBot="1" x14ac:dyDescent="0.3">
      <c r="A64" s="128"/>
      <c r="B64" s="115" t="s">
        <v>213</v>
      </c>
      <c r="C64" s="107"/>
      <c r="D64" s="129"/>
      <c r="E64" s="115" t="s">
        <v>213</v>
      </c>
      <c r="F64" s="226" t="s">
        <v>269</v>
      </c>
      <c r="G64" s="129"/>
      <c r="H64" s="115" t="s">
        <v>214</v>
      </c>
      <c r="I64" s="123"/>
      <c r="J64" s="101"/>
    </row>
  </sheetData>
  <mergeCells count="87">
    <mergeCell ref="J1:L1"/>
    <mergeCell ref="J2:L2"/>
    <mergeCell ref="J3:L3"/>
    <mergeCell ref="J4:L4"/>
    <mergeCell ref="D29:E29"/>
    <mergeCell ref="F29:G29"/>
    <mergeCell ref="A25:A26"/>
    <mergeCell ref="H25:J25"/>
    <mergeCell ref="D28:E28"/>
    <mergeCell ref="F28:G28"/>
    <mergeCell ref="B27:J27"/>
    <mergeCell ref="A28:A29"/>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95922F08-99A1-A145-872E-8A3F25E30CF5}"/>
    <hyperlink ref="J31" r:id="rId2" xr:uid="{CED5C1D8-2837-074D-BDEE-FE95DB20874E}"/>
    <hyperlink ref="J33" r:id="rId3" xr:uid="{40873827-7372-EF4D-97BA-DCEB29FF0FF8}"/>
  </hyperlinks>
  <pageMargins left="0.25" right="0.25" top="0.75" bottom="0.75" header="0.3" footer="0.3"/>
  <pageSetup scale="21" orientation="landscape" r:id="rId4"/>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B41E-6F94-D04B-AFD5-AD6F26BB1A44}">
  <dimension ref="A1:M68"/>
  <sheetViews>
    <sheetView tabSelected="1" zoomScale="85" zoomScaleNormal="85" workbookViewId="0">
      <selection activeCell="C21" sqref="C21"/>
    </sheetView>
  </sheetViews>
  <sheetFormatPr baseColWidth="10" defaultRowHeight="15" x14ac:dyDescent="0.25"/>
  <cols>
    <col min="1" max="1" width="42" customWidth="1"/>
    <col min="2" max="2" width="18.140625" customWidth="1"/>
    <col min="3" max="3" width="38.7109375" customWidth="1"/>
    <col min="4" max="4" width="82.140625" customWidth="1"/>
    <col min="5" max="5" width="75" customWidth="1"/>
    <col min="6" max="6" width="80.85546875" customWidth="1"/>
    <col min="7" max="7" width="77.7109375" customWidth="1"/>
    <col min="8" max="8" width="33.140625" customWidth="1"/>
    <col min="9" max="9" width="52.140625" customWidth="1"/>
    <col min="10" max="10" width="33.28515625" customWidth="1"/>
  </cols>
  <sheetData>
    <row r="1" spans="1:13" ht="16.5" thickBot="1" x14ac:dyDescent="0.3">
      <c r="A1" s="268"/>
      <c r="B1" s="281" t="s">
        <v>150</v>
      </c>
      <c r="C1" s="282"/>
      <c r="D1" s="282"/>
      <c r="E1" s="282"/>
      <c r="F1" s="282"/>
      <c r="G1" s="282"/>
      <c r="H1" s="283"/>
      <c r="I1" s="40" t="s">
        <v>198</v>
      </c>
      <c r="J1" s="317" t="s">
        <v>234</v>
      </c>
      <c r="K1" s="318"/>
      <c r="L1" s="319"/>
      <c r="M1" s="71"/>
    </row>
    <row r="2" spans="1:13" ht="16.5" thickBot="1" x14ac:dyDescent="0.3">
      <c r="A2" s="269"/>
      <c r="B2" s="284" t="s">
        <v>151</v>
      </c>
      <c r="C2" s="285"/>
      <c r="D2" s="285"/>
      <c r="E2" s="285"/>
      <c r="F2" s="285"/>
      <c r="G2" s="285"/>
      <c r="H2" s="286"/>
      <c r="I2" s="40" t="s">
        <v>199</v>
      </c>
      <c r="J2" s="317" t="s">
        <v>235</v>
      </c>
      <c r="K2" s="318"/>
      <c r="L2" s="319"/>
      <c r="M2" s="71"/>
    </row>
    <row r="3" spans="1:13" ht="16.5" thickBot="1" x14ac:dyDescent="0.3">
      <c r="A3" s="269"/>
      <c r="B3" s="284" t="s">
        <v>0</v>
      </c>
      <c r="C3" s="285"/>
      <c r="D3" s="285"/>
      <c r="E3" s="285"/>
      <c r="F3" s="285"/>
      <c r="G3" s="285"/>
      <c r="H3" s="286"/>
      <c r="I3" s="40" t="s">
        <v>200</v>
      </c>
      <c r="J3" s="317" t="s">
        <v>236</v>
      </c>
      <c r="K3" s="318"/>
      <c r="L3" s="319"/>
      <c r="M3" s="71"/>
    </row>
    <row r="4" spans="1:13" ht="16.5" thickBot="1" x14ac:dyDescent="0.3">
      <c r="A4" s="270"/>
      <c r="B4" s="292" t="s">
        <v>201</v>
      </c>
      <c r="C4" s="293"/>
      <c r="D4" s="293"/>
      <c r="E4" s="293"/>
      <c r="F4" s="293"/>
      <c r="G4" s="293"/>
      <c r="H4" s="294"/>
      <c r="I4" s="40" t="s">
        <v>153</v>
      </c>
      <c r="J4" s="317" t="s">
        <v>238</v>
      </c>
      <c r="K4" s="318"/>
      <c r="L4" s="319"/>
      <c r="M4" s="71"/>
    </row>
    <row r="5" spans="1:13" x14ac:dyDescent="0.25">
      <c r="A5" s="1"/>
      <c r="B5" s="1"/>
      <c r="C5" s="1"/>
      <c r="D5" s="1"/>
      <c r="E5" s="1"/>
      <c r="F5" s="1"/>
      <c r="G5" s="1"/>
      <c r="H5" s="1"/>
      <c r="I5" s="1"/>
      <c r="J5" s="1"/>
      <c r="K5" s="1"/>
      <c r="L5" s="1"/>
      <c r="M5" s="1"/>
    </row>
    <row r="6" spans="1:13" ht="15.75" thickBot="1" x14ac:dyDescent="0.3">
      <c r="A6" s="4"/>
      <c r="B6" s="5"/>
      <c r="C6" s="5"/>
      <c r="D6" s="7"/>
      <c r="E6" s="6"/>
      <c r="F6" s="6"/>
      <c r="G6" s="130"/>
      <c r="H6" s="130"/>
      <c r="I6" s="8"/>
      <c r="J6" s="8"/>
      <c r="K6" s="5"/>
      <c r="L6" s="5"/>
      <c r="M6" s="5"/>
    </row>
    <row r="7" spans="1:13" x14ac:dyDescent="0.25">
      <c r="A7" s="276" t="s">
        <v>4</v>
      </c>
      <c r="B7" s="295" t="s">
        <v>241</v>
      </c>
      <c r="C7" s="296"/>
      <c r="D7" s="296"/>
      <c r="E7" s="296"/>
      <c r="F7" s="296"/>
      <c r="G7" s="296"/>
      <c r="H7" s="297"/>
      <c r="I7" s="276" t="s">
        <v>155</v>
      </c>
      <c r="J7" s="288">
        <v>2024110010311</v>
      </c>
      <c r="K7" s="5"/>
      <c r="L7" s="5"/>
      <c r="M7" s="5"/>
    </row>
    <row r="8" spans="1:13" x14ac:dyDescent="0.25">
      <c r="A8" s="277"/>
      <c r="B8" s="298"/>
      <c r="C8" s="299"/>
      <c r="D8" s="299"/>
      <c r="E8" s="299"/>
      <c r="F8" s="299"/>
      <c r="G8" s="299"/>
      <c r="H8" s="300"/>
      <c r="I8" s="277"/>
      <c r="J8" s="289"/>
      <c r="K8" s="5"/>
      <c r="L8" s="5"/>
      <c r="M8" s="5"/>
    </row>
    <row r="9" spans="1:13" x14ac:dyDescent="0.25">
      <c r="A9" s="277"/>
      <c r="B9" s="298"/>
      <c r="C9" s="299"/>
      <c r="D9" s="299"/>
      <c r="E9" s="299"/>
      <c r="F9" s="299"/>
      <c r="G9" s="299"/>
      <c r="H9" s="300"/>
      <c r="I9" s="277"/>
      <c r="J9" s="289"/>
      <c r="K9" s="5"/>
      <c r="L9" s="5"/>
      <c r="M9" s="5"/>
    </row>
    <row r="10" spans="1:13" ht="15.75" thickBot="1" x14ac:dyDescent="0.3">
      <c r="A10" s="278"/>
      <c r="B10" s="301"/>
      <c r="C10" s="302"/>
      <c r="D10" s="302"/>
      <c r="E10" s="302"/>
      <c r="F10" s="302"/>
      <c r="G10" s="302"/>
      <c r="H10" s="303"/>
      <c r="I10" s="278"/>
      <c r="J10" s="290"/>
      <c r="K10" s="5"/>
      <c r="L10" s="5"/>
      <c r="M10" s="5"/>
    </row>
    <row r="11" spans="1:13" ht="15.75" thickBot="1" x14ac:dyDescent="0.3">
      <c r="A11" s="12"/>
      <c r="B11" s="65"/>
      <c r="C11" s="5"/>
      <c r="D11" s="5"/>
      <c r="E11" s="5"/>
      <c r="F11" s="5"/>
      <c r="G11" s="5"/>
      <c r="H11" s="5"/>
      <c r="I11" s="5"/>
      <c r="J11" s="5"/>
      <c r="K11" s="5"/>
      <c r="L11" s="5"/>
      <c r="M11" s="5"/>
    </row>
    <row r="12" spans="1:13" ht="18.75" thickBot="1" x14ac:dyDescent="0.3">
      <c r="A12" s="279" t="s">
        <v>6</v>
      </c>
      <c r="B12" s="91" t="s">
        <v>156</v>
      </c>
      <c r="C12" s="228"/>
      <c r="D12" s="91" t="s">
        <v>157</v>
      </c>
      <c r="E12" s="232"/>
      <c r="F12" s="91" t="s">
        <v>158</v>
      </c>
      <c r="G12" s="105" t="s">
        <v>261</v>
      </c>
      <c r="H12" s="91" t="s">
        <v>159</v>
      </c>
      <c r="I12" s="106"/>
      <c r="J12" s="66"/>
      <c r="K12" s="66"/>
      <c r="L12" s="66"/>
      <c r="M12" s="66"/>
    </row>
    <row r="13" spans="1:13" ht="15.75" thickBot="1" x14ac:dyDescent="0.3">
      <c r="A13" s="279"/>
      <c r="B13" s="92" t="s">
        <v>161</v>
      </c>
      <c r="C13" s="73"/>
      <c r="D13" s="91" t="s">
        <v>162</v>
      </c>
      <c r="E13" s="41"/>
      <c r="F13" s="91" t="s">
        <v>163</v>
      </c>
      <c r="G13" s="41"/>
      <c r="H13" s="91" t="s">
        <v>164</v>
      </c>
      <c r="I13" s="106"/>
      <c r="J13" s="66"/>
      <c r="K13" s="66"/>
      <c r="L13" s="66"/>
      <c r="M13" s="66"/>
    </row>
    <row r="14" spans="1:13" ht="15.75" thickBot="1" x14ac:dyDescent="0.3">
      <c r="A14" s="279"/>
      <c r="B14" s="91" t="s">
        <v>166</v>
      </c>
      <c r="C14" s="105"/>
      <c r="D14" s="91" t="s">
        <v>167</v>
      </c>
      <c r="E14" s="41"/>
      <c r="F14" s="91" t="s">
        <v>168</v>
      </c>
      <c r="G14" s="41"/>
      <c r="H14" s="91" t="s">
        <v>169</v>
      </c>
      <c r="I14" s="106"/>
      <c r="J14" s="66"/>
      <c r="K14" s="66"/>
      <c r="L14" s="66"/>
      <c r="M14" s="66"/>
    </row>
    <row r="15" spans="1:13" ht="15.75" thickBot="1" x14ac:dyDescent="0.3">
      <c r="A15" s="1"/>
      <c r="B15" s="1"/>
      <c r="C15" s="1"/>
      <c r="D15" s="1"/>
      <c r="E15" s="1"/>
      <c r="F15" s="1"/>
      <c r="G15" s="1"/>
      <c r="H15" s="1"/>
      <c r="I15" s="1"/>
      <c r="J15" s="1"/>
      <c r="K15" s="1"/>
      <c r="L15" s="75"/>
      <c r="M15" s="76"/>
    </row>
    <row r="16" spans="1:13" ht="15.75" thickBot="1" x14ac:dyDescent="0.3">
      <c r="A16" s="280" t="s">
        <v>8</v>
      </c>
      <c r="B16" s="280"/>
      <c r="C16" s="102" t="s">
        <v>160</v>
      </c>
      <c r="D16" s="287"/>
      <c r="E16" s="287"/>
      <c r="F16" s="287"/>
      <c r="G16" s="1"/>
      <c r="H16" s="1"/>
      <c r="I16" s="1"/>
      <c r="J16" s="1"/>
      <c r="K16" s="1"/>
      <c r="L16" s="75"/>
      <c r="M16" s="76"/>
    </row>
    <row r="17" spans="1:13" ht="15.75" thickBot="1" x14ac:dyDescent="0.3">
      <c r="A17" s="280"/>
      <c r="B17" s="280"/>
      <c r="C17" s="102" t="s">
        <v>165</v>
      </c>
      <c r="D17" s="287"/>
      <c r="E17" s="287"/>
      <c r="F17" s="287"/>
      <c r="G17" s="1"/>
      <c r="H17" s="1"/>
      <c r="I17" s="1"/>
      <c r="J17" s="1"/>
      <c r="K17" s="1"/>
      <c r="L17" s="75"/>
      <c r="M17" s="76"/>
    </row>
    <row r="18" spans="1:13" ht="15.75" thickBot="1" x14ac:dyDescent="0.3">
      <c r="A18" s="280"/>
      <c r="B18" s="280"/>
      <c r="C18" s="102" t="s">
        <v>170</v>
      </c>
      <c r="D18" s="287" t="s">
        <v>261</v>
      </c>
      <c r="E18" s="287"/>
      <c r="F18" s="287"/>
      <c r="G18" s="1"/>
      <c r="H18" s="1"/>
      <c r="I18" s="1"/>
      <c r="J18" s="1"/>
      <c r="K18" s="1"/>
      <c r="L18" s="75"/>
      <c r="M18" s="76"/>
    </row>
    <row r="19" spans="1:13" x14ac:dyDescent="0.25">
      <c r="A19" s="1"/>
      <c r="B19" s="1"/>
      <c r="C19" s="1"/>
      <c r="D19" s="1"/>
      <c r="E19" s="1"/>
      <c r="F19" s="1"/>
      <c r="G19" s="1"/>
      <c r="H19" s="1"/>
      <c r="I19" s="1"/>
      <c r="J19" s="1"/>
      <c r="K19" s="1"/>
      <c r="L19" s="75"/>
      <c r="M19" s="76"/>
    </row>
    <row r="20" spans="1:13" x14ac:dyDescent="0.25">
      <c r="A20" s="21"/>
      <c r="B20" s="21"/>
      <c r="C20" s="21"/>
      <c r="D20" s="21"/>
      <c r="E20" s="21"/>
      <c r="F20" s="21"/>
      <c r="G20" s="21"/>
      <c r="H20" s="21"/>
      <c r="I20" s="21"/>
      <c r="J20" s="21"/>
      <c r="K20" s="21"/>
      <c r="L20" s="21"/>
      <c r="M20" s="21"/>
    </row>
    <row r="21" spans="1:13" ht="15.75" thickBot="1" x14ac:dyDescent="0.3">
      <c r="A21" s="1"/>
      <c r="B21" s="1"/>
      <c r="C21" s="1"/>
      <c r="D21" s="1"/>
      <c r="E21" s="1"/>
      <c r="F21" s="1"/>
      <c r="G21" s="1"/>
      <c r="H21" s="1"/>
      <c r="I21" s="1"/>
      <c r="J21" s="1"/>
      <c r="K21" s="1"/>
      <c r="L21" s="1"/>
      <c r="M21" s="1"/>
    </row>
    <row r="22" spans="1:13" ht="15.75" thickBot="1" x14ac:dyDescent="0.3">
      <c r="A22" s="291" t="s">
        <v>202</v>
      </c>
      <c r="B22" s="291"/>
      <c r="C22" s="291"/>
      <c r="D22" s="291"/>
      <c r="E22" s="291"/>
      <c r="F22" s="291"/>
      <c r="G22" s="291"/>
      <c r="H22" s="291"/>
      <c r="I22" s="291"/>
      <c r="J22" s="291"/>
      <c r="K22" s="1"/>
      <c r="L22" s="1"/>
      <c r="M22" s="1"/>
    </row>
    <row r="23" spans="1:13" ht="71.25" customHeight="1" thickBot="1" x14ac:dyDescent="0.3">
      <c r="A23" s="93" t="s">
        <v>21</v>
      </c>
      <c r="B23" s="271" t="s">
        <v>272</v>
      </c>
      <c r="C23" s="272"/>
      <c r="D23" s="273"/>
      <c r="E23" s="94" t="s">
        <v>71</v>
      </c>
      <c r="F23" s="95" t="s">
        <v>254</v>
      </c>
      <c r="G23" s="94" t="s">
        <v>73</v>
      </c>
      <c r="H23" s="271" t="s">
        <v>255</v>
      </c>
      <c r="I23" s="272"/>
      <c r="J23" s="273"/>
      <c r="K23" s="1"/>
      <c r="L23" s="1"/>
      <c r="M23" s="1"/>
    </row>
    <row r="24" spans="1:13" ht="15.75" thickBot="1" x14ac:dyDescent="0.3">
      <c r="A24" s="85" t="s">
        <v>75</v>
      </c>
      <c r="B24" s="271" t="s">
        <v>256</v>
      </c>
      <c r="C24" s="272"/>
      <c r="D24" s="272"/>
      <c r="E24" s="272"/>
      <c r="F24" s="272"/>
      <c r="G24" s="272"/>
      <c r="H24" s="272"/>
      <c r="I24" s="272"/>
      <c r="J24" s="273"/>
      <c r="K24" s="1"/>
      <c r="L24" s="1"/>
      <c r="M24" s="1"/>
    </row>
    <row r="25" spans="1:13" ht="15.75" thickBot="1" x14ac:dyDescent="0.3">
      <c r="A25" s="304" t="s">
        <v>77</v>
      </c>
      <c r="B25" s="96">
        <v>2024</v>
      </c>
      <c r="C25" s="97">
        <v>2025</v>
      </c>
      <c r="D25" s="97">
        <v>2026</v>
      </c>
      <c r="E25" s="97">
        <v>2027</v>
      </c>
      <c r="F25" s="98" t="s">
        <v>203</v>
      </c>
      <c r="G25" s="99" t="s">
        <v>79</v>
      </c>
      <c r="H25" s="306" t="s">
        <v>81</v>
      </c>
      <c r="I25" s="307"/>
      <c r="J25" s="308"/>
      <c r="K25" s="1"/>
      <c r="L25" s="1"/>
      <c r="M25" s="1"/>
    </row>
    <row r="26" spans="1:13" ht="15.75" thickBot="1" x14ac:dyDescent="0.3">
      <c r="A26" s="305"/>
      <c r="B26" s="121">
        <v>1</v>
      </c>
      <c r="C26" s="121">
        <v>1</v>
      </c>
      <c r="D26" s="121">
        <v>1</v>
      </c>
      <c r="E26" s="122">
        <v>1</v>
      </c>
      <c r="F26" s="120">
        <v>1</v>
      </c>
      <c r="G26" s="100">
        <v>1</v>
      </c>
      <c r="H26" s="314" t="s">
        <v>274</v>
      </c>
      <c r="I26" s="315"/>
      <c r="J26" s="316"/>
      <c r="K26" s="1"/>
      <c r="L26" s="1"/>
      <c r="M26" s="1"/>
    </row>
    <row r="27" spans="1:13" ht="15.75" thickBot="1" x14ac:dyDescent="0.3">
      <c r="A27" s="85"/>
      <c r="B27" s="310" t="s">
        <v>83</v>
      </c>
      <c r="C27" s="311"/>
      <c r="D27" s="311"/>
      <c r="E27" s="311"/>
      <c r="F27" s="311"/>
      <c r="G27" s="311"/>
      <c r="H27" s="311"/>
      <c r="I27" s="311"/>
      <c r="J27" s="312"/>
      <c r="K27" s="1"/>
      <c r="L27" s="1"/>
      <c r="M27" s="1"/>
    </row>
    <row r="28" spans="1:13" ht="45.75" thickBot="1" x14ac:dyDescent="0.3">
      <c r="A28" s="313" t="s">
        <v>181</v>
      </c>
      <c r="B28" s="205" t="s">
        <v>182</v>
      </c>
      <c r="C28" s="205" t="s">
        <v>86</v>
      </c>
      <c r="D28" s="309" t="s">
        <v>88</v>
      </c>
      <c r="E28" s="309"/>
      <c r="F28" s="309" t="s">
        <v>90</v>
      </c>
      <c r="G28" s="309"/>
      <c r="H28" s="205" t="s">
        <v>92</v>
      </c>
      <c r="I28" s="205" t="s">
        <v>93</v>
      </c>
      <c r="J28" s="206" t="s">
        <v>95</v>
      </c>
      <c r="K28" s="25"/>
      <c r="L28" s="25"/>
      <c r="M28" s="25"/>
    </row>
    <row r="29" spans="1:13" ht="333" customHeight="1" thickBot="1" x14ac:dyDescent="0.3">
      <c r="A29" s="263"/>
      <c r="B29" s="207">
        <v>8.3299999999999999E-2</v>
      </c>
      <c r="C29" s="207">
        <v>8.3299999999999999E-2</v>
      </c>
      <c r="D29" s="275" t="s">
        <v>372</v>
      </c>
      <c r="E29" s="275"/>
      <c r="F29" s="275" t="s">
        <v>373</v>
      </c>
      <c r="G29" s="275"/>
      <c r="H29" s="240" t="s">
        <v>300</v>
      </c>
      <c r="I29" s="233" t="s">
        <v>324</v>
      </c>
      <c r="J29" s="239" t="s">
        <v>325</v>
      </c>
      <c r="K29" s="1"/>
      <c r="L29" s="1"/>
      <c r="M29" s="1"/>
    </row>
    <row r="30" spans="1:13" ht="45.75" thickBot="1" x14ac:dyDescent="0.3">
      <c r="A30" s="263" t="s">
        <v>183</v>
      </c>
      <c r="B30" s="208" t="s">
        <v>182</v>
      </c>
      <c r="C30" s="208" t="s">
        <v>86</v>
      </c>
      <c r="D30" s="264" t="s">
        <v>88</v>
      </c>
      <c r="E30" s="264"/>
      <c r="F30" s="264" t="s">
        <v>90</v>
      </c>
      <c r="G30" s="264"/>
      <c r="H30" s="208" t="s">
        <v>92</v>
      </c>
      <c r="I30" s="208" t="s">
        <v>93</v>
      </c>
      <c r="J30" s="209" t="s">
        <v>95</v>
      </c>
      <c r="K30" s="25"/>
      <c r="L30" s="25"/>
      <c r="M30" s="25"/>
    </row>
    <row r="31" spans="1:13" ht="408" customHeight="1" thickBot="1" x14ac:dyDescent="0.3">
      <c r="A31" s="263"/>
      <c r="B31" s="207">
        <v>8.3299999999999999E-2</v>
      </c>
      <c r="C31" s="207">
        <v>8.3299999999999999E-2</v>
      </c>
      <c r="D31" s="275" t="s">
        <v>374</v>
      </c>
      <c r="E31" s="275"/>
      <c r="F31" s="275" t="s">
        <v>375</v>
      </c>
      <c r="G31" s="275"/>
      <c r="H31" s="240" t="s">
        <v>300</v>
      </c>
      <c r="I31" s="233" t="s">
        <v>324</v>
      </c>
      <c r="J31" s="243" t="s">
        <v>371</v>
      </c>
      <c r="K31" s="1"/>
      <c r="L31" s="1"/>
      <c r="M31" s="1"/>
    </row>
    <row r="32" spans="1:13" ht="45.75" thickBot="1" x14ac:dyDescent="0.3">
      <c r="A32" s="263" t="s">
        <v>184</v>
      </c>
      <c r="B32" s="208" t="s">
        <v>182</v>
      </c>
      <c r="C32" s="208" t="s">
        <v>86</v>
      </c>
      <c r="D32" s="264" t="s">
        <v>88</v>
      </c>
      <c r="E32" s="264"/>
      <c r="F32" s="264" t="s">
        <v>90</v>
      </c>
      <c r="G32" s="264"/>
      <c r="H32" s="208" t="s">
        <v>92</v>
      </c>
      <c r="I32" s="208" t="s">
        <v>93</v>
      </c>
      <c r="J32" s="209" t="s">
        <v>95</v>
      </c>
      <c r="K32" s="25"/>
      <c r="L32" s="25"/>
      <c r="M32" s="25"/>
    </row>
    <row r="33" spans="1:13" ht="408.95" customHeight="1" thickBot="1" x14ac:dyDescent="0.3">
      <c r="A33" s="263"/>
      <c r="B33" s="207">
        <v>8.3299999999999999E-2</v>
      </c>
      <c r="C33" s="207">
        <v>8.3299999999999999E-2</v>
      </c>
      <c r="D33" s="364" t="s">
        <v>400</v>
      </c>
      <c r="E33" s="364"/>
      <c r="F33" s="275" t="s">
        <v>401</v>
      </c>
      <c r="G33" s="275"/>
      <c r="H33" s="240" t="s">
        <v>300</v>
      </c>
      <c r="I33" s="233" t="s">
        <v>324</v>
      </c>
      <c r="J33" s="239" t="s">
        <v>413</v>
      </c>
      <c r="K33" s="1"/>
      <c r="L33" s="1"/>
      <c r="M33" s="1"/>
    </row>
    <row r="34" spans="1:13" ht="45" x14ac:dyDescent="0.25">
      <c r="A34" s="263" t="s">
        <v>185</v>
      </c>
      <c r="B34" s="208" t="s">
        <v>182</v>
      </c>
      <c r="C34" s="208" t="s">
        <v>86</v>
      </c>
      <c r="D34" s="264" t="s">
        <v>88</v>
      </c>
      <c r="E34" s="264"/>
      <c r="F34" s="264" t="s">
        <v>90</v>
      </c>
      <c r="G34" s="264"/>
      <c r="H34" s="208" t="s">
        <v>92</v>
      </c>
      <c r="I34" s="208" t="s">
        <v>93</v>
      </c>
      <c r="J34" s="209" t="s">
        <v>95</v>
      </c>
      <c r="K34" s="25"/>
      <c r="L34" s="25"/>
      <c r="M34" s="25"/>
    </row>
    <row r="35" spans="1:13" x14ac:dyDescent="0.25">
      <c r="A35" s="263"/>
      <c r="B35" s="207">
        <v>8.3299999999999999E-2</v>
      </c>
      <c r="C35" s="207"/>
      <c r="D35" s="274"/>
      <c r="E35" s="274"/>
      <c r="F35" s="274"/>
      <c r="G35" s="274"/>
      <c r="H35" s="211"/>
      <c r="I35" s="210"/>
      <c r="J35" s="212"/>
      <c r="K35" s="1"/>
      <c r="L35" s="1"/>
      <c r="M35" s="1"/>
    </row>
    <row r="36" spans="1:13" ht="45" x14ac:dyDescent="0.25">
      <c r="A36" s="263" t="s">
        <v>186</v>
      </c>
      <c r="B36" s="208" t="s">
        <v>182</v>
      </c>
      <c r="C36" s="208" t="s">
        <v>86</v>
      </c>
      <c r="D36" s="264" t="s">
        <v>88</v>
      </c>
      <c r="E36" s="264"/>
      <c r="F36" s="264" t="s">
        <v>90</v>
      </c>
      <c r="G36" s="264"/>
      <c r="H36" s="208" t="s">
        <v>92</v>
      </c>
      <c r="I36" s="208" t="s">
        <v>93</v>
      </c>
      <c r="J36" s="209" t="s">
        <v>95</v>
      </c>
      <c r="K36" s="25"/>
      <c r="L36" s="25"/>
      <c r="M36" s="25"/>
    </row>
    <row r="37" spans="1:13" x14ac:dyDescent="0.25">
      <c r="A37" s="263"/>
      <c r="B37" s="207">
        <v>8.3299999999999999E-2</v>
      </c>
      <c r="C37" s="207"/>
      <c r="D37" s="265"/>
      <c r="E37" s="265"/>
      <c r="F37" s="265"/>
      <c r="G37" s="265"/>
      <c r="H37" s="207"/>
      <c r="I37" s="207"/>
      <c r="J37" s="213"/>
      <c r="K37" s="1"/>
      <c r="L37" s="1"/>
      <c r="M37" s="1"/>
    </row>
    <row r="38" spans="1:13" ht="45" x14ac:dyDescent="0.25">
      <c r="A38" s="263" t="s">
        <v>187</v>
      </c>
      <c r="B38" s="208" t="s">
        <v>182</v>
      </c>
      <c r="C38" s="208" t="s">
        <v>86</v>
      </c>
      <c r="D38" s="264" t="s">
        <v>88</v>
      </c>
      <c r="E38" s="264"/>
      <c r="F38" s="264" t="s">
        <v>90</v>
      </c>
      <c r="G38" s="264"/>
      <c r="H38" s="208" t="s">
        <v>92</v>
      </c>
      <c r="I38" s="208" t="s">
        <v>93</v>
      </c>
      <c r="J38" s="209" t="s">
        <v>95</v>
      </c>
      <c r="K38" s="25"/>
      <c r="L38" s="25"/>
      <c r="M38" s="25"/>
    </row>
    <row r="39" spans="1:13" x14ac:dyDescent="0.25">
      <c r="A39" s="263"/>
      <c r="B39" s="207">
        <v>8.3299999999999999E-2</v>
      </c>
      <c r="C39" s="207"/>
      <c r="D39" s="265"/>
      <c r="E39" s="265"/>
      <c r="F39" s="265"/>
      <c r="G39" s="265"/>
      <c r="H39" s="207"/>
      <c r="I39" s="207"/>
      <c r="J39" s="213"/>
      <c r="K39" s="1"/>
      <c r="L39" s="1"/>
      <c r="M39" s="1"/>
    </row>
    <row r="40" spans="1:13" ht="45" x14ac:dyDescent="0.25">
      <c r="A40" s="263" t="s">
        <v>188</v>
      </c>
      <c r="B40" s="208" t="s">
        <v>182</v>
      </c>
      <c r="C40" s="208" t="s">
        <v>86</v>
      </c>
      <c r="D40" s="264" t="s">
        <v>88</v>
      </c>
      <c r="E40" s="264"/>
      <c r="F40" s="264" t="s">
        <v>90</v>
      </c>
      <c r="G40" s="264"/>
      <c r="H40" s="208" t="s">
        <v>92</v>
      </c>
      <c r="I40" s="208" t="s">
        <v>93</v>
      </c>
      <c r="J40" s="209" t="s">
        <v>95</v>
      </c>
      <c r="K40" s="1"/>
      <c r="L40" s="1"/>
      <c r="M40" s="1"/>
    </row>
    <row r="41" spans="1:13" x14ac:dyDescent="0.25">
      <c r="A41" s="263"/>
      <c r="B41" s="207">
        <v>8.3299999999999999E-2</v>
      </c>
      <c r="C41" s="207"/>
      <c r="D41" s="265"/>
      <c r="E41" s="265"/>
      <c r="F41" s="265"/>
      <c r="G41" s="265"/>
      <c r="H41" s="207"/>
      <c r="I41" s="207"/>
      <c r="J41" s="213"/>
      <c r="K41" s="1"/>
      <c r="L41" s="1"/>
      <c r="M41" s="1"/>
    </row>
    <row r="42" spans="1:13" ht="45" x14ac:dyDescent="0.25">
      <c r="A42" s="263" t="s">
        <v>189</v>
      </c>
      <c r="B42" s="208" t="s">
        <v>182</v>
      </c>
      <c r="C42" s="208" t="s">
        <v>86</v>
      </c>
      <c r="D42" s="264" t="s">
        <v>88</v>
      </c>
      <c r="E42" s="264"/>
      <c r="F42" s="264" t="s">
        <v>90</v>
      </c>
      <c r="G42" s="264"/>
      <c r="H42" s="208" t="s">
        <v>92</v>
      </c>
      <c r="I42" s="208" t="s">
        <v>93</v>
      </c>
      <c r="J42" s="209" t="s">
        <v>95</v>
      </c>
      <c r="K42" s="1"/>
      <c r="L42" s="1"/>
      <c r="M42" s="1"/>
    </row>
    <row r="43" spans="1:13" x14ac:dyDescent="0.25">
      <c r="A43" s="263"/>
      <c r="B43" s="207">
        <v>8.3299999999999999E-2</v>
      </c>
      <c r="C43" s="207"/>
      <c r="D43" s="265"/>
      <c r="E43" s="265"/>
      <c r="F43" s="265"/>
      <c r="G43" s="265"/>
      <c r="H43" s="207"/>
      <c r="I43" s="207"/>
      <c r="J43" s="213"/>
      <c r="K43" s="1"/>
      <c r="L43" s="1"/>
      <c r="M43" s="1"/>
    </row>
    <row r="44" spans="1:13" ht="45" x14ac:dyDescent="0.25">
      <c r="A44" s="263" t="s">
        <v>190</v>
      </c>
      <c r="B44" s="208" t="s">
        <v>182</v>
      </c>
      <c r="C44" s="208" t="s">
        <v>86</v>
      </c>
      <c r="D44" s="264" t="s">
        <v>88</v>
      </c>
      <c r="E44" s="264"/>
      <c r="F44" s="264" t="s">
        <v>90</v>
      </c>
      <c r="G44" s="264"/>
      <c r="H44" s="208" t="s">
        <v>92</v>
      </c>
      <c r="I44" s="208" t="s">
        <v>93</v>
      </c>
      <c r="J44" s="209" t="s">
        <v>95</v>
      </c>
      <c r="K44" s="1"/>
      <c r="L44" s="1"/>
      <c r="M44" s="1"/>
    </row>
    <row r="45" spans="1:13" x14ac:dyDescent="0.25">
      <c r="A45" s="263"/>
      <c r="B45" s="207">
        <v>8.3299999999999999E-2</v>
      </c>
      <c r="C45" s="207"/>
      <c r="D45" s="265"/>
      <c r="E45" s="265"/>
      <c r="F45" s="265"/>
      <c r="G45" s="265"/>
      <c r="H45" s="207"/>
      <c r="I45" s="207"/>
      <c r="J45" s="213"/>
      <c r="K45" s="1"/>
      <c r="L45" s="1"/>
      <c r="M45" s="1"/>
    </row>
    <row r="46" spans="1:13" ht="45" x14ac:dyDescent="0.25">
      <c r="A46" s="263" t="s">
        <v>191</v>
      </c>
      <c r="B46" s="208" t="s">
        <v>182</v>
      </c>
      <c r="C46" s="208" t="s">
        <v>86</v>
      </c>
      <c r="D46" s="264" t="s">
        <v>88</v>
      </c>
      <c r="E46" s="264"/>
      <c r="F46" s="264" t="s">
        <v>90</v>
      </c>
      <c r="G46" s="264"/>
      <c r="H46" s="208" t="s">
        <v>92</v>
      </c>
      <c r="I46" s="208" t="s">
        <v>93</v>
      </c>
      <c r="J46" s="209" t="s">
        <v>95</v>
      </c>
      <c r="K46" s="1"/>
      <c r="L46" s="1"/>
      <c r="M46" s="1"/>
    </row>
    <row r="47" spans="1:13" x14ac:dyDescent="0.25">
      <c r="A47" s="263"/>
      <c r="B47" s="207">
        <v>8.3299999999999999E-2</v>
      </c>
      <c r="C47" s="207"/>
      <c r="D47" s="265"/>
      <c r="E47" s="265"/>
      <c r="F47" s="265"/>
      <c r="G47" s="265"/>
      <c r="H47" s="207"/>
      <c r="I47" s="207"/>
      <c r="J47" s="213"/>
      <c r="K47" s="1"/>
      <c r="L47" s="1"/>
      <c r="M47" s="1"/>
    </row>
    <row r="48" spans="1:13" ht="45" x14ac:dyDescent="0.25">
      <c r="A48" s="263" t="s">
        <v>192</v>
      </c>
      <c r="B48" s="208" t="s">
        <v>182</v>
      </c>
      <c r="C48" s="208" t="s">
        <v>86</v>
      </c>
      <c r="D48" s="264" t="s">
        <v>88</v>
      </c>
      <c r="E48" s="264"/>
      <c r="F48" s="264" t="s">
        <v>90</v>
      </c>
      <c r="G48" s="264"/>
      <c r="H48" s="208" t="s">
        <v>92</v>
      </c>
      <c r="I48" s="208" t="s">
        <v>93</v>
      </c>
      <c r="J48" s="209" t="s">
        <v>95</v>
      </c>
      <c r="K48" s="1"/>
      <c r="L48" s="1"/>
      <c r="M48" s="1"/>
    </row>
    <row r="49" spans="1:13" x14ac:dyDescent="0.25">
      <c r="A49" s="263"/>
      <c r="B49" s="207">
        <v>8.3299999999999999E-2</v>
      </c>
      <c r="C49" s="207"/>
      <c r="D49" s="265"/>
      <c r="E49" s="265"/>
      <c r="F49" s="265"/>
      <c r="G49" s="265"/>
      <c r="H49" s="207"/>
      <c r="I49" s="207"/>
      <c r="J49" s="213"/>
      <c r="K49" s="1"/>
      <c r="L49" s="1"/>
      <c r="M49" s="1"/>
    </row>
    <row r="50" spans="1:13" ht="45" x14ac:dyDescent="0.25">
      <c r="A50" s="263" t="s">
        <v>193</v>
      </c>
      <c r="B50" s="208" t="s">
        <v>182</v>
      </c>
      <c r="C50" s="208" t="s">
        <v>86</v>
      </c>
      <c r="D50" s="264" t="s">
        <v>88</v>
      </c>
      <c r="E50" s="264"/>
      <c r="F50" s="264" t="s">
        <v>90</v>
      </c>
      <c r="G50" s="264"/>
      <c r="H50" s="208" t="s">
        <v>92</v>
      </c>
      <c r="I50" s="208" t="s">
        <v>93</v>
      </c>
      <c r="J50" s="209" t="s">
        <v>95</v>
      </c>
      <c r="K50" s="1"/>
      <c r="L50" s="1"/>
      <c r="M50" s="1"/>
    </row>
    <row r="51" spans="1:13" ht="15.75" thickBot="1" x14ac:dyDescent="0.3">
      <c r="A51" s="266"/>
      <c r="B51" s="214">
        <v>8.4000000000000005E-2</v>
      </c>
      <c r="C51" s="214"/>
      <c r="D51" s="267"/>
      <c r="E51" s="267"/>
      <c r="F51" s="267"/>
      <c r="G51" s="267"/>
      <c r="H51" s="214"/>
      <c r="I51" s="214"/>
      <c r="J51" s="215"/>
      <c r="K51" s="1"/>
      <c r="L51" s="1"/>
      <c r="M51" s="1"/>
    </row>
    <row r="52" spans="1:13" x14ac:dyDescent="0.25">
      <c r="A52" s="1"/>
      <c r="B52" s="1"/>
      <c r="C52" s="1"/>
      <c r="D52" s="1"/>
      <c r="E52" s="1"/>
      <c r="F52" s="1"/>
      <c r="G52" s="1"/>
      <c r="H52" s="1"/>
      <c r="I52" s="1"/>
      <c r="J52" s="1"/>
      <c r="K52" s="1"/>
      <c r="L52" s="1"/>
      <c r="M52" s="1"/>
    </row>
    <row r="53" spans="1:13" ht="18" x14ac:dyDescent="0.25">
      <c r="A53" s="39" t="s">
        <v>204</v>
      </c>
      <c r="B53" s="1"/>
      <c r="C53" s="1"/>
      <c r="D53" s="1"/>
      <c r="E53" s="1"/>
      <c r="F53" s="1"/>
      <c r="G53" s="1"/>
      <c r="H53" s="1"/>
      <c r="I53" s="1"/>
      <c r="J53" s="1"/>
      <c r="K53" s="1"/>
      <c r="L53" s="1"/>
      <c r="M53" s="1"/>
    </row>
    <row r="54" spans="1:13" ht="20.25" x14ac:dyDescent="0.25">
      <c r="A54" s="27"/>
      <c r="B54" s="1"/>
      <c r="C54" s="1"/>
      <c r="D54" s="1"/>
      <c r="E54" s="1"/>
      <c r="F54" s="1"/>
      <c r="G54" s="1"/>
      <c r="H54" s="1"/>
      <c r="I54" s="1"/>
      <c r="J54" s="1"/>
      <c r="K54" s="1"/>
      <c r="L54" s="1"/>
      <c r="M54" s="1"/>
    </row>
    <row r="55" spans="1:13" ht="46.5" x14ac:dyDescent="0.25">
      <c r="A55" s="262"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3.25" x14ac:dyDescent="0.25">
      <c r="A56" s="262"/>
      <c r="B56" s="29">
        <v>8.3299999999999999E-2</v>
      </c>
      <c r="C56" s="29">
        <v>8.3299999999999999E-2</v>
      </c>
      <c r="D56" s="29">
        <v>8.3299999999999999E-2</v>
      </c>
      <c r="E56" s="29"/>
      <c r="F56" s="29"/>
      <c r="G56" s="29"/>
      <c r="H56" s="29"/>
      <c r="I56" s="29"/>
      <c r="J56" s="29"/>
      <c r="K56" s="29"/>
      <c r="L56" s="29"/>
      <c r="M56" s="29"/>
    </row>
    <row r="57" spans="1:13" x14ac:dyDescent="0.25">
      <c r="A57" s="1"/>
      <c r="B57" s="1"/>
      <c r="C57" s="1"/>
      <c r="D57" s="1"/>
      <c r="E57" s="1"/>
      <c r="F57" s="1"/>
      <c r="G57" s="1"/>
      <c r="H57" s="1"/>
      <c r="I57" s="1"/>
      <c r="J57" s="24"/>
      <c r="K57" s="24"/>
      <c r="L57" s="24"/>
      <c r="M57" s="24"/>
    </row>
    <row r="58" spans="1:13" ht="15.75" thickBot="1" x14ac:dyDescent="0.3">
      <c r="A58" s="1"/>
      <c r="B58" s="1"/>
      <c r="C58" s="1"/>
      <c r="D58" s="1"/>
      <c r="E58" s="1"/>
      <c r="F58" s="1"/>
      <c r="G58" s="1"/>
      <c r="H58" s="1"/>
      <c r="I58" s="1"/>
      <c r="J58" s="1"/>
      <c r="K58" s="1"/>
      <c r="L58" s="1"/>
      <c r="M58" s="1"/>
    </row>
    <row r="59" spans="1:13" ht="30.75" thickBot="1" x14ac:dyDescent="0.3">
      <c r="A59" s="124" t="s">
        <v>206</v>
      </c>
      <c r="B59" s="115" t="s">
        <v>207</v>
      </c>
      <c r="C59" s="107"/>
      <c r="D59" s="125" t="s">
        <v>208</v>
      </c>
      <c r="E59" s="115" t="s">
        <v>207</v>
      </c>
      <c r="F59" s="107"/>
      <c r="G59" s="125" t="s">
        <v>209</v>
      </c>
      <c r="H59" s="115" t="s">
        <v>210</v>
      </c>
      <c r="I59" s="123"/>
      <c r="J59" s="101"/>
      <c r="K59" s="1"/>
      <c r="L59" s="1"/>
      <c r="M59" s="1"/>
    </row>
    <row r="60" spans="1:13" ht="15.75" thickBot="1" x14ac:dyDescent="0.3">
      <c r="A60" s="126"/>
      <c r="B60" s="115" t="s">
        <v>211</v>
      </c>
      <c r="C60" s="226" t="s">
        <v>264</v>
      </c>
      <c r="D60" s="127"/>
      <c r="E60" s="115" t="s">
        <v>211</v>
      </c>
      <c r="F60" s="226" t="s">
        <v>266</v>
      </c>
      <c r="G60" s="127"/>
      <c r="H60" s="115" t="s">
        <v>212</v>
      </c>
      <c r="I60" s="227" t="s">
        <v>270</v>
      </c>
      <c r="J60" s="101"/>
      <c r="K60" s="1"/>
      <c r="L60" s="1"/>
      <c r="M60" s="1"/>
    </row>
    <row r="61" spans="1:13" ht="15.75" thickBot="1" x14ac:dyDescent="0.3">
      <c r="A61" s="126"/>
      <c r="B61" s="115" t="s">
        <v>213</v>
      </c>
      <c r="C61" s="226" t="s">
        <v>265</v>
      </c>
      <c r="D61" s="127"/>
      <c r="E61" s="115" t="s">
        <v>213</v>
      </c>
      <c r="F61" s="226" t="s">
        <v>267</v>
      </c>
      <c r="G61" s="127"/>
      <c r="H61" s="115" t="s">
        <v>214</v>
      </c>
      <c r="I61" s="227" t="s">
        <v>271</v>
      </c>
      <c r="J61" s="101"/>
      <c r="K61" s="1"/>
      <c r="L61" s="1"/>
      <c r="M61" s="1"/>
    </row>
    <row r="62" spans="1:13" ht="15.75" thickBot="1" x14ac:dyDescent="0.3">
      <c r="A62" s="126"/>
      <c r="B62" s="115" t="s">
        <v>207</v>
      </c>
      <c r="C62" s="107"/>
      <c r="D62" s="127"/>
      <c r="E62" s="115" t="s">
        <v>207</v>
      </c>
      <c r="F62" s="226"/>
      <c r="G62" s="127"/>
      <c r="H62" s="115" t="s">
        <v>210</v>
      </c>
      <c r="I62" s="123"/>
      <c r="J62" s="101"/>
      <c r="K62" s="1"/>
      <c r="L62" s="1"/>
      <c r="M62" s="1"/>
    </row>
    <row r="63" spans="1:13" ht="15.75" thickBot="1" x14ac:dyDescent="0.3">
      <c r="A63" s="126"/>
      <c r="B63" s="115" t="s">
        <v>211</v>
      </c>
      <c r="C63" s="107"/>
      <c r="D63" s="127"/>
      <c r="E63" s="115" t="s">
        <v>211</v>
      </c>
      <c r="F63" s="226" t="s">
        <v>268</v>
      </c>
      <c r="G63" s="127"/>
      <c r="H63" s="115" t="s">
        <v>212</v>
      </c>
      <c r="I63" s="123"/>
      <c r="J63" s="101"/>
      <c r="K63" s="1"/>
      <c r="L63" s="1"/>
      <c r="M63" s="1"/>
    </row>
    <row r="64" spans="1:13" ht="15.75" thickBot="1" x14ac:dyDescent="0.3">
      <c r="A64" s="128"/>
      <c r="B64" s="115" t="s">
        <v>213</v>
      </c>
      <c r="C64" s="107"/>
      <c r="D64" s="129"/>
      <c r="E64" s="115" t="s">
        <v>213</v>
      </c>
      <c r="F64" s="226" t="s">
        <v>269</v>
      </c>
      <c r="G64" s="129"/>
      <c r="H64" s="115" t="s">
        <v>214</v>
      </c>
      <c r="I64" s="123"/>
      <c r="J64" s="10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B27:J27"/>
    <mergeCell ref="H26:J26"/>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E5DE84D-1B0F-7647-86E5-FF4348E0D1F2}"/>
    <hyperlink ref="J31" r:id="rId2" xr:uid="{39C88AFB-1CC8-984B-89D7-7D23F7A5136B}"/>
    <hyperlink ref="J33" r:id="rId3" xr:uid="{82E389EC-064A-5E4C-A2FB-4D0003674632}"/>
  </hyperlinks>
  <pageMargins left="0.7" right="0.7" top="0.75" bottom="0.75" header="0.3" footer="0.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B2" zoomScale="70" zoomScaleNormal="70" workbookViewId="0">
      <selection activeCell="J15" sqref="J15:K18"/>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32.25" customHeight="1" thickBot="1" x14ac:dyDescent="0.3">
      <c r="A1" s="392"/>
      <c r="B1" s="281" t="s">
        <v>150</v>
      </c>
      <c r="C1" s="282"/>
      <c r="D1" s="282"/>
      <c r="E1" s="282"/>
      <c r="F1" s="282"/>
      <c r="G1" s="282"/>
      <c r="H1" s="282"/>
      <c r="I1" s="283"/>
      <c r="J1" s="317" t="s">
        <v>234</v>
      </c>
      <c r="K1" s="318"/>
      <c r="L1" s="319"/>
    </row>
    <row r="2" spans="1:15" s="66" customFormat="1" ht="30.75" customHeight="1" thickBot="1" x14ac:dyDescent="0.3">
      <c r="A2" s="393"/>
      <c r="B2" s="284" t="s">
        <v>151</v>
      </c>
      <c r="C2" s="285"/>
      <c r="D2" s="285"/>
      <c r="E2" s="285"/>
      <c r="F2" s="285"/>
      <c r="G2" s="285"/>
      <c r="H2" s="285"/>
      <c r="I2" s="286"/>
      <c r="J2" s="317" t="s">
        <v>235</v>
      </c>
      <c r="K2" s="318"/>
      <c r="L2" s="319"/>
    </row>
    <row r="3" spans="1:15" s="66" customFormat="1" ht="24" customHeight="1" thickBot="1" x14ac:dyDescent="0.3">
      <c r="A3" s="393"/>
      <c r="B3" s="284" t="s">
        <v>0</v>
      </c>
      <c r="C3" s="285"/>
      <c r="D3" s="285"/>
      <c r="E3" s="285"/>
      <c r="F3" s="285"/>
      <c r="G3" s="285"/>
      <c r="H3" s="285"/>
      <c r="I3" s="286"/>
      <c r="J3" s="317" t="s">
        <v>236</v>
      </c>
      <c r="K3" s="318"/>
      <c r="L3" s="319"/>
    </row>
    <row r="4" spans="1:15" s="66" customFormat="1" ht="21.75" customHeight="1" thickBot="1" x14ac:dyDescent="0.3">
      <c r="A4" s="394"/>
      <c r="B4" s="292" t="s">
        <v>215</v>
      </c>
      <c r="C4" s="293"/>
      <c r="D4" s="293"/>
      <c r="E4" s="293"/>
      <c r="F4" s="293"/>
      <c r="G4" s="293"/>
      <c r="H4" s="293"/>
      <c r="I4" s="294"/>
      <c r="J4" s="317" t="s">
        <v>239</v>
      </c>
      <c r="K4" s="318"/>
      <c r="L4" s="319"/>
    </row>
    <row r="5" spans="1:15" s="66" customFormat="1" ht="21.75" customHeight="1" thickBot="1" x14ac:dyDescent="0.3">
      <c r="A5" s="67"/>
      <c r="B5" s="68"/>
      <c r="C5" s="68"/>
      <c r="D5" s="68"/>
      <c r="E5" s="68"/>
      <c r="F5" s="68"/>
      <c r="G5" s="68"/>
      <c r="H5" s="68"/>
      <c r="I5" s="68"/>
      <c r="J5" s="69"/>
      <c r="K5" s="69"/>
      <c r="L5" s="69"/>
    </row>
    <row r="6" spans="1:15" ht="40.35" customHeight="1" thickBot="1" x14ac:dyDescent="0.3">
      <c r="A6" s="40" t="s">
        <v>154</v>
      </c>
      <c r="B6" s="528" t="s">
        <v>241</v>
      </c>
      <c r="C6" s="529"/>
      <c r="D6" s="529"/>
      <c r="E6" s="529"/>
      <c r="F6" s="529"/>
      <c r="G6" s="529"/>
      <c r="H6" s="529"/>
      <c r="I6" s="530"/>
      <c r="J6" s="119" t="s">
        <v>155</v>
      </c>
      <c r="K6" s="531">
        <v>2024110010311</v>
      </c>
      <c r="L6" s="532"/>
      <c r="M6" s="533"/>
      <c r="N6" s="533"/>
      <c r="O6" s="533"/>
    </row>
    <row r="7" spans="1:15" s="66" customFormat="1" ht="21.75"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544" t="s">
        <v>6</v>
      </c>
      <c r="B8" s="103" t="s">
        <v>156</v>
      </c>
      <c r="C8" s="228"/>
      <c r="D8" s="103" t="s">
        <v>157</v>
      </c>
      <c r="E8" s="228"/>
      <c r="F8" s="103" t="s">
        <v>158</v>
      </c>
      <c r="G8" s="87" t="s">
        <v>261</v>
      </c>
      <c r="H8" s="103" t="s">
        <v>159</v>
      </c>
      <c r="I8" s="88"/>
      <c r="J8" s="546" t="s">
        <v>8</v>
      </c>
      <c r="K8" s="102" t="s">
        <v>160</v>
      </c>
      <c r="L8" s="169"/>
      <c r="M8" s="533"/>
      <c r="N8" s="533"/>
      <c r="O8" s="533"/>
    </row>
    <row r="9" spans="1:15" s="66" customFormat="1" ht="21.75" customHeight="1" thickBot="1" x14ac:dyDescent="0.3">
      <c r="A9" s="544"/>
      <c r="B9" s="104" t="s">
        <v>161</v>
      </c>
      <c r="C9" s="89"/>
      <c r="D9" s="103" t="s">
        <v>162</v>
      </c>
      <c r="E9" s="90"/>
      <c r="F9" s="103" t="s">
        <v>163</v>
      </c>
      <c r="G9" s="90"/>
      <c r="H9" s="103" t="s">
        <v>164</v>
      </c>
      <c r="I9" s="88"/>
      <c r="J9" s="546"/>
      <c r="K9" s="102" t="s">
        <v>165</v>
      </c>
      <c r="L9" s="70"/>
      <c r="M9" s="533"/>
      <c r="N9" s="533"/>
      <c r="O9" s="533"/>
    </row>
    <row r="10" spans="1:15" s="66" customFormat="1" ht="21.75" customHeight="1" thickBot="1" x14ac:dyDescent="0.3">
      <c r="A10" s="544"/>
      <c r="B10" s="103" t="s">
        <v>166</v>
      </c>
      <c r="C10" s="86"/>
      <c r="D10" s="103" t="s">
        <v>167</v>
      </c>
      <c r="E10" s="90"/>
      <c r="F10" s="103" t="s">
        <v>168</v>
      </c>
      <c r="G10" s="90"/>
      <c r="H10" s="103" t="s">
        <v>169</v>
      </c>
      <c r="I10" s="88"/>
      <c r="J10" s="546"/>
      <c r="K10" s="102" t="s">
        <v>170</v>
      </c>
      <c r="L10" s="169" t="s">
        <v>261</v>
      </c>
      <c r="M10" s="533"/>
      <c r="N10" s="533"/>
      <c r="O10" s="533"/>
    </row>
    <row r="11" spans="1:15" ht="15" thickBot="1" x14ac:dyDescent="0.3"/>
    <row r="12" spans="1:15" ht="32.1" customHeight="1" thickBot="1" x14ac:dyDescent="0.3">
      <c r="A12" s="515" t="s">
        <v>216</v>
      </c>
      <c r="B12" s="516"/>
      <c r="C12" s="516"/>
      <c r="D12" s="516"/>
      <c r="E12" s="516"/>
      <c r="F12" s="516"/>
      <c r="G12" s="516"/>
      <c r="H12" s="516"/>
      <c r="I12" s="516"/>
      <c r="J12" s="516"/>
      <c r="K12" s="516"/>
      <c r="L12" s="517"/>
    </row>
    <row r="13" spans="1:15" ht="32.1" customHeight="1" thickBot="1" x14ac:dyDescent="0.3">
      <c r="A13" s="534" t="s">
        <v>217</v>
      </c>
      <c r="B13" s="521" t="s">
        <v>101</v>
      </c>
      <c r="C13" s="523" t="s">
        <v>13</v>
      </c>
      <c r="D13" s="518" t="s">
        <v>181</v>
      </c>
      <c r="E13" s="519"/>
      <c r="F13" s="520"/>
      <c r="G13" s="518" t="s">
        <v>183</v>
      </c>
      <c r="H13" s="519"/>
      <c r="I13" s="520"/>
      <c r="J13" s="379" t="s">
        <v>184</v>
      </c>
      <c r="K13" s="380"/>
      <c r="L13" s="381"/>
    </row>
    <row r="14" spans="1:15" ht="32.1" customHeight="1" thickBot="1" x14ac:dyDescent="0.3">
      <c r="A14" s="547"/>
      <c r="B14" s="522"/>
      <c r="C14" s="536"/>
      <c r="D14" s="167" t="s">
        <v>26</v>
      </c>
      <c r="E14" s="165" t="s">
        <v>28</v>
      </c>
      <c r="F14" s="166" t="s">
        <v>106</v>
      </c>
      <c r="G14" s="167" t="s">
        <v>26</v>
      </c>
      <c r="H14" s="165" t="s">
        <v>28</v>
      </c>
      <c r="I14" s="166" t="s">
        <v>106</v>
      </c>
      <c r="J14" s="167" t="s">
        <v>26</v>
      </c>
      <c r="K14" s="165" t="s">
        <v>28</v>
      </c>
      <c r="L14" s="166" t="s">
        <v>106</v>
      </c>
    </row>
    <row r="15" spans="1:15" ht="71.25" customHeight="1" thickBot="1" x14ac:dyDescent="0.3">
      <c r="A15" s="552" t="s">
        <v>277</v>
      </c>
      <c r="B15" s="252" t="s">
        <v>257</v>
      </c>
      <c r="C15" s="554" t="s">
        <v>275</v>
      </c>
      <c r="D15" s="250">
        <v>471227931</v>
      </c>
      <c r="E15" s="251">
        <v>0</v>
      </c>
      <c r="F15" s="540">
        <v>4</v>
      </c>
      <c r="G15" s="247">
        <v>0</v>
      </c>
      <c r="H15" s="246">
        <v>7185181</v>
      </c>
      <c r="I15" s="537">
        <v>4</v>
      </c>
      <c r="J15" s="580">
        <v>-169058</v>
      </c>
      <c r="K15" s="581">
        <v>26048877</v>
      </c>
      <c r="L15" s="548">
        <v>4</v>
      </c>
    </row>
    <row r="16" spans="1:15" ht="77.25" customHeight="1" thickBot="1" x14ac:dyDescent="0.3">
      <c r="A16" s="553"/>
      <c r="B16" s="253" t="s">
        <v>258</v>
      </c>
      <c r="C16" s="555"/>
      <c r="D16" s="250">
        <v>175863997</v>
      </c>
      <c r="E16" s="251">
        <v>0</v>
      </c>
      <c r="F16" s="541"/>
      <c r="G16" s="247">
        <v>0</v>
      </c>
      <c r="H16" s="246">
        <v>1352527</v>
      </c>
      <c r="I16" s="538"/>
      <c r="J16" s="580">
        <v>-4</v>
      </c>
      <c r="K16" s="246">
        <v>18286628</v>
      </c>
      <c r="L16" s="549"/>
    </row>
    <row r="17" spans="1:13" ht="91.5" customHeight="1" thickBot="1" x14ac:dyDescent="0.3">
      <c r="A17" s="553" t="s">
        <v>278</v>
      </c>
      <c r="B17" s="253" t="s">
        <v>259</v>
      </c>
      <c r="C17" s="555" t="s">
        <v>276</v>
      </c>
      <c r="D17" s="250">
        <v>178689997</v>
      </c>
      <c r="E17" s="251">
        <v>0</v>
      </c>
      <c r="F17" s="558">
        <v>1</v>
      </c>
      <c r="G17" s="247">
        <v>0</v>
      </c>
      <c r="H17" s="246">
        <v>3028419</v>
      </c>
      <c r="I17" s="539">
        <v>1</v>
      </c>
      <c r="J17" s="580">
        <v>-169052</v>
      </c>
      <c r="K17" s="246">
        <v>13717626</v>
      </c>
      <c r="L17" s="550">
        <v>1</v>
      </c>
    </row>
    <row r="18" spans="1:13" ht="67.5" customHeight="1" thickBot="1" x14ac:dyDescent="0.3">
      <c r="A18" s="556"/>
      <c r="B18" s="254" t="s">
        <v>260</v>
      </c>
      <c r="C18" s="557"/>
      <c r="D18" s="250">
        <v>463890659</v>
      </c>
      <c r="E18" s="251">
        <v>0</v>
      </c>
      <c r="F18" s="541"/>
      <c r="G18" s="248">
        <v>0</v>
      </c>
      <c r="H18" s="249">
        <v>5628554</v>
      </c>
      <c r="I18" s="538"/>
      <c r="J18" s="582">
        <v>-6</v>
      </c>
      <c r="K18" s="583">
        <v>38844835</v>
      </c>
      <c r="L18" s="551"/>
    </row>
    <row r="19" spans="1:13" s="21" customFormat="1" ht="16.5" customHeight="1" x14ac:dyDescent="0.2">
      <c r="M19" s="1"/>
    </row>
    <row r="20" spans="1:13" ht="15" customHeight="1" thickBot="1" x14ac:dyDescent="0.3"/>
    <row r="21" spans="1:13" ht="35.1" customHeight="1" thickBot="1" x14ac:dyDescent="0.3">
      <c r="A21" s="515" t="s">
        <v>218</v>
      </c>
      <c r="B21" s="516"/>
      <c r="C21" s="516"/>
      <c r="D21" s="516"/>
      <c r="E21" s="516"/>
      <c r="F21" s="516"/>
      <c r="G21" s="516"/>
      <c r="H21" s="516"/>
      <c r="I21" s="516"/>
      <c r="J21" s="516"/>
      <c r="K21" s="516"/>
      <c r="L21" s="517"/>
    </row>
    <row r="22" spans="1:13" ht="35.1" customHeight="1" x14ac:dyDescent="0.25">
      <c r="A22" s="534" t="s">
        <v>217</v>
      </c>
      <c r="B22" s="521" t="s">
        <v>101</v>
      </c>
      <c r="C22" s="523" t="s">
        <v>13</v>
      </c>
      <c r="D22" s="518" t="s">
        <v>185</v>
      </c>
      <c r="E22" s="519"/>
      <c r="F22" s="520"/>
      <c r="G22" s="518" t="s">
        <v>186</v>
      </c>
      <c r="H22" s="519"/>
      <c r="I22" s="520"/>
      <c r="J22" s="518" t="s">
        <v>187</v>
      </c>
      <c r="K22" s="519"/>
      <c r="L22" s="520"/>
    </row>
    <row r="23" spans="1:13" ht="35.1" customHeight="1" thickBot="1" x14ac:dyDescent="0.3">
      <c r="A23" s="535"/>
      <c r="B23" s="522"/>
      <c r="C23" s="524"/>
      <c r="D23" s="81" t="s">
        <v>26</v>
      </c>
      <c r="E23" s="79" t="s">
        <v>28</v>
      </c>
      <c r="F23" s="80" t="s">
        <v>106</v>
      </c>
      <c r="G23" s="81" t="s">
        <v>26</v>
      </c>
      <c r="H23" s="79" t="s">
        <v>28</v>
      </c>
      <c r="I23" s="80" t="s">
        <v>106</v>
      </c>
      <c r="J23" s="81" t="s">
        <v>26</v>
      </c>
      <c r="K23" s="79" t="s">
        <v>28</v>
      </c>
      <c r="L23" s="80" t="s">
        <v>106</v>
      </c>
    </row>
    <row r="24" spans="1:13" ht="90" customHeight="1" x14ac:dyDescent="0.25">
      <c r="A24" s="560" t="s">
        <v>277</v>
      </c>
      <c r="B24" s="222" t="s">
        <v>257</v>
      </c>
      <c r="C24" s="559" t="s">
        <v>275</v>
      </c>
      <c r="D24" s="82"/>
      <c r="E24" s="77"/>
      <c r="F24" s="78"/>
      <c r="G24" s="82"/>
      <c r="H24" s="77"/>
      <c r="I24" s="78"/>
      <c r="J24" s="82"/>
      <c r="K24" s="77"/>
      <c r="L24" s="78"/>
    </row>
    <row r="25" spans="1:13" ht="90" customHeight="1" x14ac:dyDescent="0.25">
      <c r="A25" s="513"/>
      <c r="B25" s="223" t="s">
        <v>258</v>
      </c>
      <c r="C25" s="542"/>
      <c r="D25" s="216"/>
      <c r="E25" s="217"/>
      <c r="F25" s="218"/>
      <c r="G25" s="216"/>
      <c r="H25" s="217"/>
      <c r="I25" s="218"/>
      <c r="J25" s="216"/>
      <c r="K25" s="217"/>
      <c r="L25" s="218"/>
    </row>
    <row r="26" spans="1:13" ht="90" customHeight="1" x14ac:dyDescent="0.25">
      <c r="A26" s="513" t="s">
        <v>278</v>
      </c>
      <c r="B26" s="223" t="s">
        <v>259</v>
      </c>
      <c r="C26" s="542" t="s">
        <v>276</v>
      </c>
      <c r="D26" s="216"/>
      <c r="E26" s="217"/>
      <c r="F26" s="218"/>
      <c r="G26" s="216"/>
      <c r="H26" s="217"/>
      <c r="I26" s="218"/>
      <c r="J26" s="216"/>
      <c r="K26" s="217"/>
      <c r="L26" s="218"/>
    </row>
    <row r="27" spans="1:13" ht="90" customHeight="1" thickBot="1" x14ac:dyDescent="0.3">
      <c r="A27" s="514"/>
      <c r="B27" s="224" t="s">
        <v>260</v>
      </c>
      <c r="C27" s="543"/>
      <c r="D27" s="84"/>
      <c r="E27" s="20"/>
      <c r="F27" s="23"/>
      <c r="G27" s="84"/>
      <c r="H27" s="20"/>
      <c r="I27" s="23"/>
      <c r="J27" s="84"/>
      <c r="K27" s="20"/>
      <c r="L27" s="23"/>
    </row>
    <row r="29" spans="1:13" ht="15" thickBot="1" x14ac:dyDescent="0.3"/>
    <row r="30" spans="1:13" ht="35.1" customHeight="1" thickBot="1" x14ac:dyDescent="0.3">
      <c r="A30" s="525" t="s">
        <v>219</v>
      </c>
      <c r="B30" s="526"/>
      <c r="C30" s="526"/>
      <c r="D30" s="526"/>
      <c r="E30" s="526"/>
      <c r="F30" s="526"/>
      <c r="G30" s="526"/>
      <c r="H30" s="526"/>
      <c r="I30" s="526"/>
      <c r="J30" s="526"/>
      <c r="K30" s="526"/>
      <c r="L30" s="527"/>
    </row>
    <row r="31" spans="1:13" ht="35.1" customHeight="1" x14ac:dyDescent="0.25">
      <c r="A31" s="534" t="s">
        <v>217</v>
      </c>
      <c r="B31" s="521" t="s">
        <v>101</v>
      </c>
      <c r="C31" s="523" t="s">
        <v>13</v>
      </c>
      <c r="D31" s="518" t="s">
        <v>188</v>
      </c>
      <c r="E31" s="519"/>
      <c r="F31" s="520"/>
      <c r="G31" s="518" t="s">
        <v>189</v>
      </c>
      <c r="H31" s="519"/>
      <c r="I31" s="520"/>
      <c r="J31" s="518" t="s">
        <v>190</v>
      </c>
      <c r="K31" s="519"/>
      <c r="L31" s="520"/>
    </row>
    <row r="32" spans="1:13" ht="35.1" customHeight="1" thickBot="1" x14ac:dyDescent="0.3">
      <c r="A32" s="535"/>
      <c r="B32" s="545"/>
      <c r="C32" s="524"/>
      <c r="D32" s="81" t="s">
        <v>26</v>
      </c>
      <c r="E32" s="79" t="s">
        <v>28</v>
      </c>
      <c r="F32" s="80" t="s">
        <v>106</v>
      </c>
      <c r="G32" s="81" t="s">
        <v>26</v>
      </c>
      <c r="H32" s="79" t="s">
        <v>28</v>
      </c>
      <c r="I32" s="80" t="s">
        <v>106</v>
      </c>
      <c r="J32" s="81" t="s">
        <v>26</v>
      </c>
      <c r="K32" s="79" t="s">
        <v>28</v>
      </c>
      <c r="L32" s="80" t="s">
        <v>106</v>
      </c>
    </row>
    <row r="33" spans="1:12" ht="81" customHeight="1" x14ac:dyDescent="0.25">
      <c r="A33" s="560" t="s">
        <v>277</v>
      </c>
      <c r="B33" s="222" t="s">
        <v>257</v>
      </c>
      <c r="C33" s="559" t="s">
        <v>275</v>
      </c>
      <c r="D33" s="82"/>
      <c r="E33" s="77"/>
      <c r="F33" s="78"/>
      <c r="G33" s="82"/>
      <c r="H33" s="77"/>
      <c r="I33" s="78"/>
      <c r="J33" s="82"/>
      <c r="K33" s="77"/>
      <c r="L33" s="78"/>
    </row>
    <row r="34" spans="1:12" ht="81" customHeight="1" x14ac:dyDescent="0.25">
      <c r="A34" s="513"/>
      <c r="B34" s="223" t="s">
        <v>258</v>
      </c>
      <c r="C34" s="542"/>
      <c r="D34" s="82"/>
      <c r="E34" s="77"/>
      <c r="F34" s="78"/>
      <c r="G34" s="82"/>
      <c r="H34" s="77"/>
      <c r="I34" s="78"/>
      <c r="J34" s="82"/>
      <c r="K34" s="77"/>
      <c r="L34" s="78"/>
    </row>
    <row r="35" spans="1:12" ht="81" customHeight="1" x14ac:dyDescent="0.25">
      <c r="A35" s="513" t="s">
        <v>278</v>
      </c>
      <c r="B35" s="223" t="s">
        <v>259</v>
      </c>
      <c r="C35" s="542" t="s">
        <v>276</v>
      </c>
      <c r="D35" s="82"/>
      <c r="E35" s="77"/>
      <c r="F35" s="78"/>
      <c r="G35" s="82"/>
      <c r="H35" s="77"/>
      <c r="I35" s="78"/>
      <c r="J35" s="82"/>
      <c r="K35" s="77"/>
      <c r="L35" s="78"/>
    </row>
    <row r="36" spans="1:12" ht="94.5" customHeight="1" thickBot="1" x14ac:dyDescent="0.3">
      <c r="A36" s="514"/>
      <c r="B36" s="224" t="s">
        <v>260</v>
      </c>
      <c r="C36" s="543"/>
      <c r="D36" s="83"/>
      <c r="E36" s="17"/>
      <c r="F36" s="18"/>
      <c r="G36" s="83"/>
      <c r="H36" s="17"/>
      <c r="I36" s="18"/>
      <c r="J36" s="83"/>
      <c r="K36" s="17"/>
      <c r="L36" s="18"/>
    </row>
    <row r="38" spans="1:12" ht="15" thickBot="1" x14ac:dyDescent="0.3"/>
    <row r="39" spans="1:12" ht="35.1" customHeight="1" thickBot="1" x14ac:dyDescent="0.3">
      <c r="A39" s="525" t="s">
        <v>220</v>
      </c>
      <c r="B39" s="526"/>
      <c r="C39" s="526"/>
      <c r="D39" s="526"/>
      <c r="E39" s="526"/>
      <c r="F39" s="526"/>
      <c r="G39" s="526"/>
      <c r="H39" s="526"/>
      <c r="I39" s="526"/>
      <c r="J39" s="526"/>
      <c r="K39" s="526"/>
      <c r="L39" s="527"/>
    </row>
    <row r="40" spans="1:12" ht="35.1" customHeight="1" x14ac:dyDescent="0.25">
      <c r="A40" s="534" t="s">
        <v>217</v>
      </c>
      <c r="B40" s="521" t="s">
        <v>101</v>
      </c>
      <c r="C40" s="523" t="s">
        <v>13</v>
      </c>
      <c r="D40" s="518" t="s">
        <v>191</v>
      </c>
      <c r="E40" s="519"/>
      <c r="F40" s="520"/>
      <c r="G40" s="518" t="s">
        <v>221</v>
      </c>
      <c r="H40" s="519"/>
      <c r="I40" s="520"/>
      <c r="J40" s="518" t="s">
        <v>193</v>
      </c>
      <c r="K40" s="519"/>
      <c r="L40" s="520"/>
    </row>
    <row r="41" spans="1:12" ht="35.1" customHeight="1" thickBot="1" x14ac:dyDescent="0.3">
      <c r="A41" s="535"/>
      <c r="B41" s="545"/>
      <c r="C41" s="524"/>
      <c r="D41" s="81" t="s">
        <v>26</v>
      </c>
      <c r="E41" s="79" t="s">
        <v>28</v>
      </c>
      <c r="F41" s="80" t="s">
        <v>106</v>
      </c>
      <c r="G41" s="81" t="s">
        <v>26</v>
      </c>
      <c r="H41" s="79" t="s">
        <v>28</v>
      </c>
      <c r="I41" s="80" t="s">
        <v>106</v>
      </c>
      <c r="J41" s="81" t="s">
        <v>26</v>
      </c>
      <c r="K41" s="79" t="s">
        <v>28</v>
      </c>
      <c r="L41" s="80" t="s">
        <v>106</v>
      </c>
    </row>
    <row r="42" spans="1:12" ht="99" customHeight="1" x14ac:dyDescent="0.25">
      <c r="A42" s="560" t="s">
        <v>277</v>
      </c>
      <c r="B42" s="222" t="s">
        <v>257</v>
      </c>
      <c r="C42" s="559" t="s">
        <v>275</v>
      </c>
      <c r="D42" s="82"/>
      <c r="E42" s="77"/>
      <c r="F42" s="78"/>
      <c r="G42" s="82"/>
      <c r="H42" s="77"/>
      <c r="I42" s="78"/>
      <c r="J42" s="82"/>
      <c r="K42" s="77"/>
      <c r="L42" s="78"/>
    </row>
    <row r="43" spans="1:12" ht="99" customHeight="1" x14ac:dyDescent="0.25">
      <c r="A43" s="513"/>
      <c r="B43" s="223" t="s">
        <v>258</v>
      </c>
      <c r="C43" s="542"/>
      <c r="D43" s="82"/>
      <c r="E43" s="77"/>
      <c r="F43" s="78"/>
      <c r="G43" s="82"/>
      <c r="H43" s="77"/>
      <c r="I43" s="78"/>
      <c r="J43" s="82"/>
      <c r="K43" s="77"/>
      <c r="L43" s="78"/>
    </row>
    <row r="44" spans="1:12" ht="99" customHeight="1" x14ac:dyDescent="0.25">
      <c r="A44" s="513" t="s">
        <v>278</v>
      </c>
      <c r="B44" s="223" t="s">
        <v>259</v>
      </c>
      <c r="C44" s="542" t="s">
        <v>276</v>
      </c>
      <c r="D44" s="82"/>
      <c r="E44" s="77"/>
      <c r="F44" s="78"/>
      <c r="G44" s="82"/>
      <c r="H44" s="77"/>
      <c r="I44" s="78"/>
      <c r="J44" s="82"/>
      <c r="K44" s="77"/>
      <c r="L44" s="78"/>
    </row>
    <row r="45" spans="1:12" ht="93.75" customHeight="1" thickBot="1" x14ac:dyDescent="0.3">
      <c r="A45" s="514"/>
      <c r="B45" s="224" t="s">
        <v>260</v>
      </c>
      <c r="C45" s="543"/>
      <c r="D45" s="83"/>
      <c r="E45" s="17"/>
      <c r="F45" s="18"/>
      <c r="G45" s="83"/>
      <c r="H45" s="17"/>
      <c r="I45" s="18"/>
      <c r="J45" s="83"/>
      <c r="K45" s="17"/>
      <c r="L45" s="18"/>
    </row>
  </sheetData>
  <mergeCells count="67">
    <mergeCell ref="A44:A45"/>
    <mergeCell ref="C44:C45"/>
    <mergeCell ref="C24:C25"/>
    <mergeCell ref="A26:A27"/>
    <mergeCell ref="C26:C27"/>
    <mergeCell ref="A33:A34"/>
    <mergeCell ref="C33:C34"/>
    <mergeCell ref="A40:A41"/>
    <mergeCell ref="B40:B41"/>
    <mergeCell ref="A31:A32"/>
    <mergeCell ref="A30:L30"/>
    <mergeCell ref="J31:L31"/>
    <mergeCell ref="A24:A25"/>
    <mergeCell ref="A42:A43"/>
    <mergeCell ref="C42:C43"/>
    <mergeCell ref="A8:A10"/>
    <mergeCell ref="A12:L12"/>
    <mergeCell ref="G22:I22"/>
    <mergeCell ref="B31:B32"/>
    <mergeCell ref="J8:J10"/>
    <mergeCell ref="C31:C32"/>
    <mergeCell ref="D31:F31"/>
    <mergeCell ref="G31:I31"/>
    <mergeCell ref="A13:A14"/>
    <mergeCell ref="L15:L16"/>
    <mergeCell ref="L17:L18"/>
    <mergeCell ref="A15:A16"/>
    <mergeCell ref="C15:C16"/>
    <mergeCell ref="A17:A18"/>
    <mergeCell ref="C17:C18"/>
    <mergeCell ref="F17:F18"/>
    <mergeCell ref="B13:B14"/>
    <mergeCell ref="C13:C14"/>
    <mergeCell ref="I15:I16"/>
    <mergeCell ref="I17:I18"/>
    <mergeCell ref="F15:F16"/>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39:L39"/>
    <mergeCell ref="C40:C41"/>
    <mergeCell ref="D40:F40"/>
    <mergeCell ref="G40:I40"/>
    <mergeCell ref="J40:L40"/>
    <mergeCell ref="A35:A36"/>
    <mergeCell ref="A21:L21"/>
    <mergeCell ref="J22:L22"/>
    <mergeCell ref="B22:B23"/>
    <mergeCell ref="C22:C23"/>
    <mergeCell ref="D22:F22"/>
    <mergeCell ref="A22:A23"/>
    <mergeCell ref="C35:C36"/>
  </mergeCells>
  <pageMargins left="0.25" right="0.25" top="0.75" bottom="0.75" header="0.3" footer="0.3"/>
  <pageSetup scale="2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25" sqref="D25:E25"/>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563"/>
      <c r="B1" s="564" t="s">
        <v>150</v>
      </c>
      <c r="C1" s="564"/>
      <c r="D1" s="564"/>
      <c r="E1" s="317" t="s">
        <v>234</v>
      </c>
      <c r="F1" s="318"/>
      <c r="G1" s="319"/>
    </row>
    <row r="2" spans="1:84" ht="22.5" customHeight="1" thickBot="1" x14ac:dyDescent="0.3">
      <c r="A2" s="563"/>
      <c r="B2" s="565" t="s">
        <v>151</v>
      </c>
      <c r="C2" s="565"/>
      <c r="D2" s="565"/>
      <c r="E2" s="317" t="s">
        <v>235</v>
      </c>
      <c r="F2" s="318"/>
      <c r="G2" s="319"/>
    </row>
    <row r="3" spans="1:84" ht="31.5" customHeight="1" thickBot="1" x14ac:dyDescent="0.3">
      <c r="A3" s="563"/>
      <c r="B3" s="298" t="s">
        <v>0</v>
      </c>
      <c r="C3" s="299"/>
      <c r="D3" s="300"/>
      <c r="E3" s="317" t="s">
        <v>236</v>
      </c>
      <c r="F3" s="318"/>
      <c r="G3" s="319"/>
    </row>
    <row r="4" spans="1:84" ht="22.5" customHeight="1" thickBot="1" x14ac:dyDescent="0.3">
      <c r="A4" s="563"/>
      <c r="B4" s="301" t="s">
        <v>222</v>
      </c>
      <c r="C4" s="302"/>
      <c r="D4" s="303"/>
      <c r="E4" s="317" t="s">
        <v>240</v>
      </c>
      <c r="F4" s="318"/>
      <c r="G4" s="319"/>
    </row>
    <row r="5" spans="1:84" ht="15.75" thickBot="1" x14ac:dyDescent="0.3">
      <c r="A5" s="42"/>
      <c r="B5" s="42"/>
      <c r="C5" s="154"/>
      <c r="D5" s="154"/>
      <c r="E5" s="154"/>
      <c r="F5" s="155"/>
      <c r="G5" s="155"/>
      <c r="H5" s="155"/>
      <c r="I5" s="155"/>
      <c r="J5" s="155"/>
      <c r="K5" s="155"/>
    </row>
    <row r="6" spans="1:84" ht="50.1" customHeight="1" x14ac:dyDescent="0.25">
      <c r="A6" s="379" t="s">
        <v>154</v>
      </c>
      <c r="B6" s="380"/>
      <c r="C6" s="568" t="s">
        <v>241</v>
      </c>
      <c r="D6" s="569"/>
      <c r="E6" s="570"/>
      <c r="F6" s="5"/>
      <c r="G6" s="5"/>
      <c r="H6" s="5"/>
      <c r="I6" s="5"/>
      <c r="J6" s="5"/>
      <c r="K6" s="5"/>
      <c r="L6" s="1"/>
      <c r="M6" s="10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18" t="s">
        <v>223</v>
      </c>
      <c r="B7" s="519"/>
      <c r="C7" s="566"/>
      <c r="D7" s="566"/>
      <c r="E7" s="567"/>
      <c r="F7" s="155"/>
      <c r="G7" s="155"/>
      <c r="H7" s="155"/>
      <c r="I7" s="155"/>
      <c r="J7" s="155"/>
      <c r="K7" s="155"/>
    </row>
    <row r="8" spans="1:84" ht="45.75" customHeight="1" x14ac:dyDescent="0.25">
      <c r="A8" s="43" t="s">
        <v>224</v>
      </c>
      <c r="B8" s="43" t="s">
        <v>225</v>
      </c>
      <c r="C8" s="44" t="s">
        <v>226</v>
      </c>
      <c r="D8" s="561" t="s">
        <v>227</v>
      </c>
      <c r="E8" s="562"/>
    </row>
    <row r="9" spans="1:84" x14ac:dyDescent="0.25">
      <c r="A9" s="45"/>
      <c r="B9" s="162"/>
      <c r="C9" s="59"/>
      <c r="D9" s="571"/>
      <c r="E9" s="572"/>
    </row>
    <row r="10" spans="1:84" x14ac:dyDescent="0.25">
      <c r="A10" s="45"/>
      <c r="B10" s="46"/>
      <c r="C10" s="60"/>
      <c r="D10" s="573"/>
      <c r="E10" s="574"/>
    </row>
    <row r="11" spans="1:84" x14ac:dyDescent="0.25">
      <c r="A11" s="45"/>
      <c r="B11" s="46"/>
      <c r="C11" s="60"/>
      <c r="D11" s="573"/>
      <c r="E11" s="574"/>
    </row>
    <row r="12" spans="1:84" x14ac:dyDescent="0.25">
      <c r="A12" s="47"/>
      <c r="B12" s="48"/>
      <c r="C12" s="60"/>
      <c r="D12" s="573"/>
      <c r="E12" s="574"/>
    </row>
    <row r="13" spans="1:84" x14ac:dyDescent="0.25">
      <c r="A13" s="49"/>
      <c r="B13" s="48"/>
      <c r="C13" s="60"/>
      <c r="D13" s="573"/>
      <c r="E13" s="574"/>
    </row>
    <row r="14" spans="1:84" x14ac:dyDescent="0.25">
      <c r="A14" s="49"/>
      <c r="B14" s="48"/>
      <c r="C14" s="61"/>
      <c r="D14" s="573"/>
      <c r="E14" s="574"/>
    </row>
    <row r="15" spans="1:84" x14ac:dyDescent="0.25">
      <c r="A15" s="49"/>
      <c r="B15" s="48"/>
      <c r="C15" s="61"/>
      <c r="D15" s="573"/>
      <c r="E15" s="574"/>
    </row>
    <row r="16" spans="1:84" x14ac:dyDescent="0.25">
      <c r="A16" s="50"/>
      <c r="B16" s="48"/>
      <c r="C16" s="60"/>
      <c r="D16" s="573"/>
      <c r="E16" s="574"/>
    </row>
    <row r="17" spans="1:5" x14ac:dyDescent="0.25">
      <c r="A17" s="51"/>
      <c r="B17" s="52"/>
      <c r="C17" s="62"/>
      <c r="D17" s="573"/>
      <c r="E17" s="574"/>
    </row>
    <row r="18" spans="1:5" x14ac:dyDescent="0.25">
      <c r="A18" s="51"/>
      <c r="B18" s="52"/>
      <c r="C18" s="62"/>
      <c r="D18" s="573"/>
      <c r="E18" s="574"/>
    </row>
    <row r="19" spans="1:5" x14ac:dyDescent="0.25">
      <c r="A19" s="53"/>
      <c r="B19" s="54"/>
      <c r="C19" s="56"/>
      <c r="D19" s="573"/>
      <c r="E19" s="574"/>
    </row>
    <row r="20" spans="1:5" x14ac:dyDescent="0.25">
      <c r="A20" s="55"/>
      <c r="B20" s="56"/>
      <c r="C20" s="56"/>
      <c r="D20" s="573"/>
      <c r="E20" s="574"/>
    </row>
    <row r="21" spans="1:5" x14ac:dyDescent="0.25">
      <c r="A21" s="55"/>
      <c r="B21" s="56"/>
      <c r="C21" s="56"/>
      <c r="D21" s="573"/>
      <c r="E21" s="574"/>
    </row>
    <row r="22" spans="1:5" x14ac:dyDescent="0.25">
      <c r="A22" s="55"/>
      <c r="B22" s="56"/>
      <c r="C22" s="56"/>
      <c r="D22" s="573"/>
      <c r="E22" s="574"/>
    </row>
    <row r="23" spans="1:5" x14ac:dyDescent="0.25">
      <c r="A23" s="55"/>
      <c r="B23" s="56"/>
      <c r="C23" s="56"/>
      <c r="D23" s="573"/>
      <c r="E23" s="574"/>
    </row>
    <row r="24" spans="1:5" x14ac:dyDescent="0.25">
      <c r="A24" s="55"/>
      <c r="B24" s="56"/>
      <c r="C24" s="56"/>
      <c r="D24" s="573"/>
      <c r="E24" s="574"/>
    </row>
    <row r="25" spans="1:5" x14ac:dyDescent="0.25">
      <c r="A25" s="55"/>
      <c r="B25" s="56"/>
      <c r="C25" s="56"/>
      <c r="D25" s="573"/>
      <c r="E25" s="574"/>
    </row>
    <row r="26" spans="1:5" x14ac:dyDescent="0.25">
      <c r="A26" s="55"/>
      <c r="B26" s="56"/>
      <c r="C26" s="56"/>
      <c r="D26" s="573"/>
      <c r="E26" s="574"/>
    </row>
    <row r="27" spans="1:5" x14ac:dyDescent="0.25">
      <c r="A27" s="55"/>
      <c r="B27" s="56"/>
      <c r="C27" s="56"/>
      <c r="D27" s="573"/>
      <c r="E27" s="574"/>
    </row>
    <row r="28" spans="1:5" x14ac:dyDescent="0.25">
      <c r="A28" s="55"/>
      <c r="B28" s="56"/>
      <c r="C28" s="56"/>
      <c r="D28" s="573"/>
      <c r="E28" s="574"/>
    </row>
    <row r="29" spans="1:5" x14ac:dyDescent="0.25">
      <c r="A29" s="55"/>
      <c r="B29" s="56"/>
      <c r="C29" s="56"/>
      <c r="D29" s="573"/>
      <c r="E29" s="574"/>
    </row>
    <row r="30" spans="1:5" x14ac:dyDescent="0.25">
      <c r="A30" s="55"/>
      <c r="B30" s="56"/>
      <c r="C30" s="56"/>
      <c r="D30" s="573"/>
      <c r="E30" s="574"/>
    </row>
    <row r="31" spans="1:5" x14ac:dyDescent="0.25">
      <c r="A31" s="55"/>
      <c r="B31" s="56"/>
      <c r="C31" s="56"/>
      <c r="D31" s="573"/>
      <c r="E31" s="574"/>
    </row>
    <row r="32" spans="1:5" x14ac:dyDescent="0.25">
      <c r="A32" s="55"/>
      <c r="B32" s="56"/>
      <c r="C32" s="56"/>
      <c r="D32" s="573"/>
      <c r="E32" s="574"/>
    </row>
    <row r="33" spans="1:5" x14ac:dyDescent="0.25">
      <c r="A33" s="55"/>
      <c r="B33" s="56"/>
      <c r="C33" s="56"/>
      <c r="D33" s="573"/>
      <c r="E33" s="574"/>
    </row>
    <row r="34" spans="1:5" x14ac:dyDescent="0.25">
      <c r="A34" s="55"/>
      <c r="B34" s="56"/>
      <c r="C34" s="56"/>
      <c r="D34" s="573"/>
      <c r="E34" s="574"/>
    </row>
    <row r="35" spans="1:5" x14ac:dyDescent="0.25">
      <c r="A35" s="55"/>
      <c r="B35" s="56"/>
      <c r="C35" s="56"/>
      <c r="D35" s="573"/>
      <c r="E35" s="574"/>
    </row>
    <row r="36" spans="1:5" x14ac:dyDescent="0.25">
      <c r="A36" s="57"/>
      <c r="B36" s="58"/>
      <c r="C36" s="58"/>
      <c r="D36" s="575"/>
      <c r="E36" s="576"/>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8FC08FB5-16C5-4D35-A242-3410D6B20B72}"/>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ACTIVIDAD_4</vt:lpstr>
      <vt:lpstr>META_PDD_2047</vt:lpstr>
      <vt:lpstr>META_PDD_2042</vt:lpstr>
      <vt:lpstr>PRODUCTO_MGA</vt:lpstr>
      <vt:lpstr>CONTROL DE CAMBIOS</vt:lpstr>
      <vt:lpstr>ACTIVIDAD_1!Área_de_impresión</vt:lpstr>
      <vt:lpstr>META_PDD_2047!Área_de_impresión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2026-04-16T22:57:02Z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