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comments3.xml" ContentType="application/vnd.openxmlformats-officedocument.spreadsheetml.comments+xml"/>
  <Override PartName="/xl/drawings/drawing11.xml" ContentType="application/vnd.openxmlformats-officedocument.drawing+xml"/>
  <Override PartName="/xl/comments4.xml" ContentType="application/vnd.openxmlformats-officedocument.spreadsheetml.comments+xml"/>
  <Override PartName="/xl/drawings/drawing12.xml" ContentType="application/vnd.openxmlformats-officedocument.drawing+xml"/>
  <Override PartName="/xl/comments5.xml" ContentType="application/vnd.openxmlformats-officedocument.spreadsheetml.comments+xml"/>
  <Override PartName="/xl/threadedComments/threadedComment2.xml" ContentType="application/vnd.ms-excel.threadedcomments+xml"/>
  <Override PartName="/xl/drawings/drawing13.xml" ContentType="application/vnd.openxmlformats-officedocument.drawing+xml"/>
  <Override PartName="/xl/comments6.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comments7.xml" ContentType="application/vnd.openxmlformats-officedocument.spreadsheetml.comments+xml"/>
  <Override PartName="/xl/threadedComments/threadedComment3.xml" ContentType="application/vnd.ms-excel.threadedcomments+xml"/>
  <Override PartName="/xl/drawings/drawing16.xml" ContentType="application/vnd.openxmlformats-officedocument.drawing+xml"/>
  <Override PartName="/xl/comments8.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secretariadistritald-my.sharepoint.com/personal/yesanchez_sdmujer_gov_co/Documents/SDM_2026/8198/Seguimientos_PA_2026/"/>
    </mc:Choice>
  </mc:AlternateContent>
  <xr:revisionPtr revIDLastSave="0" documentId="8_{713FEC12-914E-4649-9C21-3D8278113F60}" xr6:coauthVersionLast="47" xr6:coauthVersionMax="47" xr10:uidLastSave="{00000000-0000-0000-0000-000000000000}"/>
  <bookViews>
    <workbookView xWindow="-120" yWindow="-120" windowWidth="29040" windowHeight="15720" tabRatio="734" firstSheet="2" activeTab="16" xr2:uid="{00000000-000D-0000-FFFF-FFFF00000000}"/>
  </bookViews>
  <sheets>
    <sheet name="Datos" sheetId="52" state="hidden" r:id="rId1"/>
    <sheet name="Actividades_proyecto " sheetId="1" state="hidden" r:id="rId2"/>
    <sheet name="Instructivo" sheetId="64" r:id="rId3"/>
    <sheet name="Hoja de vida Actividad 1" sheetId="51" state="hidden" r:id="rId4"/>
    <sheet name="Hoja de vida Actividad 2" sheetId="56" state="hidden" r:id="rId5"/>
    <sheet name="Hoja de vida Actividad 3" sheetId="58" state="hidden" r:id="rId6"/>
    <sheet name="Hoja de vida Actividad 4" sheetId="60" state="hidden" r:id="rId7"/>
    <sheet name="ACTIVIDAD_1" sheetId="20" r:id="rId8"/>
    <sheet name="ACTIVIDAD_2" sheetId="55" r:id="rId9"/>
    <sheet name="Hoja de vida Actividad 5" sheetId="62" state="hidden" r:id="rId10"/>
    <sheet name="Hoja de vida Meta PDD" sheetId="63" state="hidden" r:id="rId11"/>
    <sheet name="ACTIVIDAD_3" sheetId="57" r:id="rId12"/>
    <sheet name="ACTIVIDAD_4" sheetId="59" r:id="rId13"/>
    <sheet name="ACTIVIDAD_5" sheetId="61" r:id="rId14"/>
    <sheet name="META_PDD" sheetId="38" r:id="rId15"/>
    <sheet name="PRODUCTO_MGA" sheetId="47" r:id="rId16"/>
    <sheet name="PMR" sheetId="46" r:id="rId17"/>
    <sheet name="Listas" sheetId="43" state="hidden" r:id="rId18"/>
    <sheet name="Hoja3" sheetId="19" state="hidden" r:id="rId19"/>
    <sheet name="TERRITORIALIZACIÓN" sheetId="65" r:id="rId20"/>
    <sheet name="CONTROL DE CAMBIOS" sheetId="40" r:id="rId21"/>
  </sheets>
  <definedNames>
    <definedName name="_xlnm._FilterDatabase" localSheetId="16" hidden="1">PMR!$A$12:$AX$37</definedName>
    <definedName name="_xlnm.Print_Area" localSheetId="7">ACTIVIDAD_1!$A$1:$O$119</definedName>
    <definedName name="_xlnm.Print_Area" localSheetId="8">ACTIVIDAD_2!$A$1:$O$118</definedName>
    <definedName name="_xlnm.Print_Area" localSheetId="11">ACTIVIDAD_3!$A$1:$O$118</definedName>
    <definedName name="_xlnm.Print_Area" localSheetId="12">ACTIVIDAD_4!$A$1:$O$119</definedName>
    <definedName name="_xlnm.Print_Area" localSheetId="13">ACTIVIDAD_5!$A$1:$O$118</definedName>
    <definedName name="_xlnm.Print_Area" localSheetId="20">'CONTROL DE CAMBIOS'!$A$1:$E$35</definedName>
    <definedName name="_xlnm.Print_Area" localSheetId="3">'Hoja de vida Actividad 1'!$A$1:$L$29</definedName>
    <definedName name="_xlnm.Print_Area" localSheetId="4">'Hoja de vida Actividad 2'!$A$1:$L$28</definedName>
    <definedName name="_xlnm.Print_Area" localSheetId="5">'Hoja de vida Actividad 3'!$A$1:$L$28</definedName>
    <definedName name="_xlnm.Print_Area" localSheetId="6">'Hoja de vida Actividad 4'!$A$1:$L$28</definedName>
    <definedName name="_xlnm.Print_Area" localSheetId="9">'Hoja de vida Actividad 5'!$A$1:$L$28</definedName>
    <definedName name="_xlnm.Print_Area" localSheetId="10">'Hoja de vida Meta PDD'!$A$1:$L$27</definedName>
    <definedName name="_xlnm.Print_Area" localSheetId="14">META_PDD!$A$1:$M$70</definedName>
    <definedName name="_xlnm.Print_Area" localSheetId="16">PMR!$A$1:$AX$34</definedName>
    <definedName name="_xlnm.Print_Area" localSheetId="15">PRODUCTO_MGA!$A$1:$L$53</definedName>
    <definedName name="condicion" localSheetId="2">#REF!</definedName>
    <definedName name="condicion" localSheetId="19">#REF!</definedName>
    <definedName name="condicion">Hoja3!$N$40:$N$45</definedName>
    <definedName name="edad" localSheetId="2">#REF!</definedName>
    <definedName name="edad" localSheetId="19">#REF!</definedName>
    <definedName name="edad">Hoja3!$I$40:$I$45</definedName>
    <definedName name="etnias" localSheetId="2">#REF!</definedName>
    <definedName name="etnias" localSheetId="19">#REF!</definedName>
    <definedName name="etnias">Hoja3!$L$40:$L$43</definedName>
    <definedName name="frecuencia" localSheetId="2">#REF!</definedName>
    <definedName name="frecuencia" localSheetId="19">#REF!</definedName>
    <definedName name="frecuencia">Hoja3!$I$5:$I$11</definedName>
    <definedName name="genero" localSheetId="2">#REF!</definedName>
    <definedName name="genero" localSheetId="19">#REF!</definedName>
    <definedName name="genero">Hoja3!$M$40:$M$41</definedName>
    <definedName name="INDICADOR" localSheetId="2">#REF!</definedName>
    <definedName name="INDICADOR" localSheetId="19">#REF!</definedName>
    <definedName name="INDICADOR">#REF!</definedName>
    <definedName name="localidad" localSheetId="2">#REF!</definedName>
    <definedName name="localidad" localSheetId="19">#REF!</definedName>
    <definedName name="localidad">Hoja3!$E$5:$E$24</definedName>
    <definedName name="metas" localSheetId="2">#REF!</definedName>
    <definedName name="metas" localSheetId="19">#REF!</definedName>
    <definedName name="metas">Hoja3!$N$23:$N$33</definedName>
    <definedName name="objetivoest" localSheetId="2">#REF!</definedName>
    <definedName name="objetivoest" localSheetId="19">#REF!</definedName>
    <definedName name="objetivoest">Hoja3!$I$32:$I$35</definedName>
    <definedName name="objetivos" localSheetId="2">#REF!</definedName>
    <definedName name="objetivos" localSheetId="19">#REF!</definedName>
    <definedName name="objetivos">#REF!</definedName>
    <definedName name="pmr" localSheetId="2">#REF!</definedName>
    <definedName name="pmr" localSheetId="19">#REF!</definedName>
    <definedName name="pmr">Hoja3!$I$23:$I$27</definedName>
    <definedName name="responsable" localSheetId="2">#REF!</definedName>
    <definedName name="responsable" localSheetId="19">#REF!</definedName>
    <definedName name="responsable">Hoja3!$M$5:$M$18</definedName>
    <definedName name="SUBSECRETARIA" localSheetId="2">#REF!</definedName>
    <definedName name="SUBSECRETARIA" localSheetId="19">#REF!</definedName>
    <definedName name="SUBSECRETARIA">#REF!</definedName>
    <definedName name="subsecretarias" localSheetId="2">#REF!</definedName>
    <definedName name="subsecretarias" localSheetId="19">#REF!</definedName>
    <definedName name="subsecretarias">Hoja3!$O$5:$O$10</definedName>
    <definedName name="tactividad" localSheetId="2">#REF!</definedName>
    <definedName name="tactividad" localSheetId="19">#REF!</definedName>
    <definedName name="tactividad">Hoja3!$C$5:$C$6</definedName>
    <definedName name="tcalculo" localSheetId="2">#REF!</definedName>
    <definedName name="tcalculo" localSheetId="19">#REF!</definedName>
    <definedName name="tcalculo">Hoja3!$K$5</definedName>
    <definedName name="tindicador" localSheetId="2">#REF!</definedName>
    <definedName name="tindicador" localSheetId="19">#REF!</definedName>
    <definedName name="tindicador">Hoja3!$G$5:$G$10</definedName>
    <definedName name="tipometa" localSheetId="2">#REF!</definedName>
    <definedName name="tipometa" localSheetId="19">#REF!</definedName>
    <definedName name="tipometa">Hoja3!$A$5:$A$7</definedName>
    <definedName name="tmeta" localSheetId="2">#REF!</definedName>
    <definedName name="tmeta" localSheetId="19">#REF!</definedName>
    <definedName name="tmeta">Hoja3!$A$5:$A$7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4" roundtripDataChecksum="xVYwB3UHdHZoYLlS7FHKLwAp3fKOqHG7zICvfbN6ofQ="/>
    </ext>
  </extLst>
</workbook>
</file>

<file path=xl/calcChain.xml><?xml version="1.0" encoding="utf-8"?>
<calcChain xmlns="http://schemas.openxmlformats.org/spreadsheetml/2006/main">
  <c r="L20" i="47" l="1"/>
  <c r="I20" i="47"/>
  <c r="F20" i="47"/>
  <c r="F18" i="47"/>
  <c r="I18" i="47"/>
  <c r="L18" i="47"/>
  <c r="C63" i="61"/>
  <c r="C64" i="57"/>
  <c r="G117" i="61"/>
  <c r="F117" i="61"/>
  <c r="E117" i="61"/>
  <c r="D117" i="61"/>
  <c r="G118" i="59"/>
  <c r="F118" i="59"/>
  <c r="E118" i="59"/>
  <c r="D118" i="59"/>
  <c r="C118" i="59"/>
  <c r="B118" i="59"/>
  <c r="E118" i="20"/>
  <c r="D118" i="20"/>
  <c r="G25" i="38"/>
  <c r="B117" i="55" l="1"/>
  <c r="D117" i="55"/>
  <c r="M68" i="65"/>
  <c r="B56" i="38"/>
  <c r="E43" i="65"/>
  <c r="B63" i="61"/>
  <c r="B64" i="57"/>
  <c r="F117" i="57"/>
  <c r="D117" i="57"/>
  <c r="B63" i="55"/>
  <c r="B118" i="20"/>
  <c r="B35" i="20"/>
  <c r="B64" i="20"/>
  <c r="M61" i="38"/>
  <c r="L61" i="38"/>
  <c r="K61" i="38"/>
  <c r="J61" i="38"/>
  <c r="I61" i="38"/>
  <c r="H61" i="38"/>
  <c r="G61" i="38"/>
  <c r="F61" i="38"/>
  <c r="E61" i="38"/>
  <c r="C61" i="38"/>
  <c r="F25" i="38"/>
  <c r="F37" i="59"/>
  <c r="C63" i="59"/>
  <c r="B63" i="59"/>
  <c r="C64" i="20" l="1"/>
  <c r="C117" i="61"/>
  <c r="C117" i="55"/>
  <c r="C117" i="57"/>
  <c r="E117" i="57"/>
  <c r="N25" i="59"/>
  <c r="N25" i="57"/>
  <c r="N25" i="61"/>
  <c r="N26" i="55"/>
  <c r="N25" i="55"/>
  <c r="N26" i="20"/>
  <c r="N25" i="20"/>
  <c r="O26" i="20" s="1"/>
  <c r="AV34" i="46"/>
  <c r="AD68" i="65"/>
  <c r="AA68" i="65"/>
  <c r="X68" i="65"/>
  <c r="N27" i="55"/>
  <c r="N27" i="20"/>
  <c r="AW34" i="46"/>
  <c r="U68" i="65"/>
  <c r="R68" i="65"/>
  <c r="O68" i="65"/>
  <c r="AD43" i="65"/>
  <c r="AA43" i="65"/>
  <c r="X43" i="65"/>
  <c r="R43" i="65"/>
  <c r="O43" i="65"/>
  <c r="U43" i="65"/>
  <c r="M43" i="65"/>
  <c r="K43" i="65"/>
  <c r="I43" i="65"/>
  <c r="G43" i="65"/>
  <c r="K68" i="65"/>
  <c r="I68" i="65"/>
  <c r="G68" i="65"/>
  <c r="E68" i="65"/>
  <c r="C43" i="65"/>
  <c r="C68" i="65"/>
  <c r="J20" i="47"/>
  <c r="K20" i="47"/>
  <c r="K18" i="47"/>
  <c r="J18" i="47"/>
  <c r="H20" i="47"/>
  <c r="G20" i="47"/>
  <c r="D20" i="47"/>
  <c r="H18" i="47"/>
  <c r="G18" i="47"/>
  <c r="D18" i="47"/>
  <c r="I117" i="57"/>
  <c r="K65" i="57"/>
  <c r="E11" i="62" l="1"/>
  <c r="E11" i="58"/>
  <c r="D16" i="58"/>
  <c r="E11" i="51"/>
  <c r="C118" i="20" l="1"/>
  <c r="F118" i="20"/>
  <c r="G118" i="20"/>
  <c r="N26" i="61" l="1"/>
  <c r="N27" i="61"/>
  <c r="N28" i="61"/>
  <c r="N29" i="61"/>
  <c r="N30" i="61"/>
  <c r="O30" i="61" s="1"/>
  <c r="N26" i="59"/>
  <c r="N27" i="59"/>
  <c r="N28" i="59"/>
  <c r="N29" i="59"/>
  <c r="N30" i="59"/>
  <c r="N26" i="57"/>
  <c r="N27" i="57"/>
  <c r="N29" i="57"/>
  <c r="N30" i="57"/>
  <c r="O27" i="55"/>
  <c r="N28" i="55"/>
  <c r="N29" i="55"/>
  <c r="N30" i="55"/>
  <c r="N28" i="20"/>
  <c r="N29" i="20"/>
  <c r="N30" i="20"/>
  <c r="O30" i="20" l="1"/>
  <c r="O27" i="20"/>
  <c r="O27" i="57"/>
  <c r="O27" i="61"/>
  <c r="O27" i="59"/>
  <c r="B35" i="61"/>
  <c r="D16" i="62"/>
  <c r="E10" i="62"/>
  <c r="F37" i="61"/>
  <c r="D16" i="60"/>
  <c r="E11" i="60"/>
  <c r="E10" i="60"/>
  <c r="E10" i="58"/>
  <c r="N28" i="57"/>
  <c r="O30" i="57" s="1"/>
  <c r="D16" i="56"/>
  <c r="D16" i="51"/>
  <c r="E11" i="56"/>
  <c r="E10" i="56"/>
  <c r="I117" i="61"/>
  <c r="H117" i="61"/>
  <c r="B117" i="61"/>
  <c r="O26" i="61"/>
  <c r="I118" i="59"/>
  <c r="H118" i="59"/>
  <c r="B35" i="59"/>
  <c r="O26" i="59"/>
  <c r="H117" i="57"/>
  <c r="G117" i="57"/>
  <c r="B117" i="57"/>
  <c r="F37" i="57"/>
  <c r="B35" i="57"/>
  <c r="O26" i="57"/>
  <c r="I117" i="55"/>
  <c r="H117" i="55"/>
  <c r="G117" i="55"/>
  <c r="F117" i="55"/>
  <c r="E117" i="55"/>
  <c r="F37" i="55"/>
  <c r="O26" i="55"/>
  <c r="F37" i="20"/>
  <c r="E10" i="51"/>
  <c r="AW15" i="46"/>
  <c r="AW16" i="46"/>
  <c r="AW17" i="46"/>
  <c r="AW18" i="46"/>
  <c r="AW19" i="46"/>
  <c r="AW20" i="46"/>
  <c r="AW21" i="46"/>
  <c r="AW22" i="46"/>
  <c r="AW23" i="46"/>
  <c r="AW24" i="46"/>
  <c r="AW25" i="46"/>
  <c r="AW26" i="46"/>
  <c r="AW27" i="46"/>
  <c r="AW28" i="46"/>
  <c r="AW29" i="46"/>
  <c r="AW30" i="46"/>
  <c r="AW31" i="46"/>
  <c r="AW32" i="46"/>
  <c r="AW33" i="46"/>
  <c r="AW35" i="46"/>
  <c r="AW36" i="46"/>
  <c r="AW37" i="46"/>
  <c r="AV15" i="46"/>
  <c r="AV16" i="46"/>
  <c r="AV17" i="46"/>
  <c r="AV18" i="46"/>
  <c r="AV19" i="46"/>
  <c r="AV20" i="46"/>
  <c r="AV21" i="46"/>
  <c r="AV22" i="46"/>
  <c r="AV23" i="46"/>
  <c r="AV24" i="46"/>
  <c r="AV25" i="46"/>
  <c r="AV26" i="46"/>
  <c r="AV27" i="46"/>
  <c r="AV28" i="46"/>
  <c r="AV29" i="46"/>
  <c r="AV30" i="46"/>
  <c r="AV31" i="46"/>
  <c r="AV32" i="46"/>
  <c r="AV33" i="46"/>
  <c r="AV36" i="46"/>
  <c r="AV14" i="46"/>
  <c r="AW14" i="46" l="1"/>
  <c r="H118" i="20" l="1"/>
  <c r="I118" i="20"/>
  <c r="H49" i="1" l="1"/>
  <c r="O71" i="1"/>
  <c r="O66" i="1"/>
  <c r="O59" i="1"/>
  <c r="O55" i="1"/>
  <c r="O50" i="1"/>
  <c r="O43" i="1"/>
  <c r="O42" i="1"/>
  <c r="O38" i="1"/>
  <c r="O37" i="1"/>
  <c r="O32" i="1"/>
  <c r="O28" i="1"/>
  <c r="O24" i="1"/>
  <c r="O20" i="1"/>
  <c r="O15" i="1"/>
  <c r="N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tc={69D5C71E-39C0-4C95-975C-33AAB4FD029F}</author>
  </authors>
  <commentList>
    <comment ref="J8" authorId="0" shapeId="0" xr:uid="{DD50C392-5E9B-4EFC-BCB1-408BD915F203}">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F75" authorId="1" shapeId="0" xr:uid="{69D5C71E-39C0-4C95-975C-33AAB4FD029F}">
      <text>
        <t>[Comentario encadenado]
Su versión de Excel le permite leer este comentario encadenado; sin embargo, las ediciones que se apliquen se quitarán si el archivo se abre en una versión más reciente de Excel. Más información: https://go.microsoft.com/fwlink/?linkid=870924
Comentario:
    “durane” error de digitación. A propósito, se recomienda en general validar los textos previamente en Word para identificar posibles errores de digitación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B98160D1-1241-4640-9729-16BD6BC2EF86}">
      <text>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182A9411-2B1C-4524-B79D-E3740F0D5F13}">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41A92D7C-6BAC-4113-8D58-780B25823B8A}">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tc={260B9FE1-6CDE-42D2-8912-9C545A937A52}</author>
  </authors>
  <commentList>
    <comment ref="C65" authorId="0" shapeId="0" xr:uid="{260B9FE1-6CDE-42D2-8912-9C545A937A5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Validar con Felipe quien puede firmar ya que yo estaré sin contrato. </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11"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tc={026E613B-2B7A-4980-995F-32C33DF3F352}</author>
  </authors>
  <commentList>
    <comment ref="AA46" authorId="0" shapeId="0" xr:uid="{026E613B-2B7A-4980-995F-32C33DF3F352}">
      <text>
        <t>[Comentario encadenado]
Su versión de Excel le permite leer este comentario encadenado; sin embargo, las ediciones que se apliquen se quitarán si el archivo se abre en una versión más reciente de Excel. Más información: https://go.microsoft.com/fwlink/?linkid=870924
Comentario:
    @Jasson Ivan Pinillos Hincapie nos hizo falta poneraqui los datos de las implementaciones según lo ajustado para el mes de noviembre</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9" authorId="0" shapeId="0" xr:uid="{5CC227A9-977F-4D96-8915-2F3A9CB75EEA}">
      <text>
        <r>
          <rPr>
            <sz val="9"/>
            <color indexed="81"/>
            <rFont val="Tahoma"/>
            <family val="2"/>
          </rPr>
          <t>Fecha en la que el cambio solicitado al plan de acción es aprobado</t>
        </r>
      </text>
    </comment>
    <comment ref="B9" authorId="0" shapeId="0" xr:uid="{C3F83953-384B-4A7F-847D-1CD559E6F28E}">
      <text>
        <r>
          <rPr>
            <sz val="9"/>
            <color indexed="81"/>
            <rFont val="Tahoma"/>
            <family val="2"/>
          </rPr>
          <t>Fecha en la que el cambio solicitado al plan de acción es aprobado</t>
        </r>
      </text>
    </comment>
    <comment ref="C9" authorId="0" shapeId="0" xr:uid="{8A83DF69-71B2-4DE4-A9F1-552A481AAC55}">
      <text>
        <r>
          <rPr>
            <sz val="9"/>
            <color indexed="81"/>
            <rFont val="Tahoma"/>
            <family val="2"/>
          </rPr>
          <t>Descripción de los cambios realizados en la actialización que corresponda</t>
        </r>
      </text>
    </comment>
    <comment ref="D9" authorId="0" shapeId="0" xr:uid="{B93C7EC3-DC19-4B5E-AD3A-EA9EEB9E39ED}">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<sst xmlns="http://schemas.openxmlformats.org/spreadsheetml/2006/main" count="3302" uniqueCount="809">
  <si>
    <t>Clasificación</t>
  </si>
  <si>
    <t>Subclasificación</t>
  </si>
  <si>
    <t>Catogoría</t>
  </si>
  <si>
    <t>Tipo</t>
  </si>
  <si>
    <t>Procesos</t>
  </si>
  <si>
    <t>Dependencias</t>
  </si>
  <si>
    <t>Metodo de recolección</t>
  </si>
  <si>
    <t>Tipo de calculo</t>
  </si>
  <si>
    <t>Frecuencia de medición</t>
  </si>
  <si>
    <t>Tipo Anualización</t>
  </si>
  <si>
    <t>Unidad de medida</t>
  </si>
  <si>
    <t>Tipo de variable</t>
  </si>
  <si>
    <t>Proyectos</t>
  </si>
  <si>
    <t>Proceso</t>
  </si>
  <si>
    <t>Desempeño</t>
  </si>
  <si>
    <t>Eficacia</t>
  </si>
  <si>
    <t>Direccionamiento estratégico</t>
  </si>
  <si>
    <t xml:space="preserve">Despacho de la Secretaria
</t>
  </si>
  <si>
    <t xml:space="preserve">Documento oficial
</t>
  </si>
  <si>
    <t>Simple</t>
  </si>
  <si>
    <t>Mensual</t>
  </si>
  <si>
    <t>Suma</t>
  </si>
  <si>
    <t>Número</t>
  </si>
  <si>
    <t>Constante</t>
  </si>
  <si>
    <t>Gestión</t>
  </si>
  <si>
    <t>Política</t>
  </si>
  <si>
    <t>Resultado</t>
  </si>
  <si>
    <t>Eficiencia</t>
  </si>
  <si>
    <t>Planeación y Gestión</t>
  </si>
  <si>
    <t xml:space="preserve">Oficina Asesora de Planeación
</t>
  </si>
  <si>
    <t xml:space="preserve">Encuesta
</t>
  </si>
  <si>
    <t>Compuesto</t>
  </si>
  <si>
    <t>Bimestral</t>
  </si>
  <si>
    <t>Creciente</t>
  </si>
  <si>
    <t>Porcentaje</t>
  </si>
  <si>
    <t>Registro periódico</t>
  </si>
  <si>
    <t>Plan Estratégico</t>
  </si>
  <si>
    <t>Planes</t>
  </si>
  <si>
    <t>Calidad</t>
  </si>
  <si>
    <t>Comunicaciones estratégicas</t>
  </si>
  <si>
    <t xml:space="preserve">Oficina Asesora Jurídica
</t>
  </si>
  <si>
    <t xml:space="preserve">Entrevista
</t>
  </si>
  <si>
    <t>Trimestral</t>
  </si>
  <si>
    <t>índice</t>
  </si>
  <si>
    <t>Proyectos-Gestión-Plan Estratégico</t>
  </si>
  <si>
    <t>Mapa de aseguramiento</t>
  </si>
  <si>
    <t>Efectividad</t>
  </si>
  <si>
    <t>Arquitectura empresarial</t>
  </si>
  <si>
    <t xml:space="preserve">Oficina de Control Interno
</t>
  </si>
  <si>
    <t xml:space="preserve">Estadísticas
</t>
  </si>
  <si>
    <t>Cuatrimestral</t>
  </si>
  <si>
    <t>Decreciente</t>
  </si>
  <si>
    <t>Riesgos</t>
  </si>
  <si>
    <t>Producto</t>
  </si>
  <si>
    <t>Gestión del conocimiento</t>
  </si>
  <si>
    <t xml:space="preserve">Oficina de Control Disciplinario Interno
</t>
  </si>
  <si>
    <t xml:space="preserve">Evaluación
</t>
  </si>
  <si>
    <t>Semestral</t>
  </si>
  <si>
    <t>Resultados Finales</t>
  </si>
  <si>
    <t>Promoción del acceso a la justicia de las mujeres</t>
  </si>
  <si>
    <t xml:space="preserve">Subsecretaría del Cuidado y Políticas de Igualdad
</t>
  </si>
  <si>
    <t xml:space="preserve">Informe
</t>
  </si>
  <si>
    <t>Anual</t>
  </si>
  <si>
    <t>Desarrollo de capacidades para la vida de las mujeres</t>
  </si>
  <si>
    <t xml:space="preserve">Dirección de Derechos y Diseño de Políticas
</t>
  </si>
  <si>
    <t>Registros contables</t>
  </si>
  <si>
    <t>Promoción de la participación y representación de las mujeres</t>
  </si>
  <si>
    <t xml:space="preserve">Dirección de Gestión del Conocimiento
</t>
  </si>
  <si>
    <t>Transversalización del enfoque de género y diferencial para mujeres</t>
  </si>
  <si>
    <t xml:space="preserve">Dirección de Enfoque Diferencial
</t>
  </si>
  <si>
    <t>Prevención y atención a mujeres víctimas de violencia</t>
  </si>
  <si>
    <t xml:space="preserve">Dirección del Sistema Distrital de Cuidado
</t>
  </si>
  <si>
    <t xml:space="preserve"> Gestión de políticas públicas </t>
  </si>
  <si>
    <t>Subsecretaría de Fortalecimiento de Capacidades y Oportunidades</t>
  </si>
  <si>
    <t>Territorialización de la política pública</t>
  </si>
  <si>
    <t>Dirección de Territorialización de Derechos y Participación</t>
  </si>
  <si>
    <t>Atención a la ciudadanía</t>
  </si>
  <si>
    <t xml:space="preserve">Dirección de Eliminación de Violencias contra las Mujeres y Acceso a la Justicia
</t>
  </si>
  <si>
    <t>Gestión del Talento Humano</t>
  </si>
  <si>
    <t xml:space="preserve">Subsecretaría de Gestión Corporativa
</t>
  </si>
  <si>
    <t>Gestión Contractual</t>
  </si>
  <si>
    <t xml:space="preserve">Dirección Administrativa y Financiera
</t>
  </si>
  <si>
    <t>Gestión Administrativa</t>
  </si>
  <si>
    <t xml:space="preserve">Dirección de Talento Humano
</t>
  </si>
  <si>
    <t>Gestión financiera</t>
  </si>
  <si>
    <t>Dirección de Contratación</t>
  </si>
  <si>
    <t>Gestión documental</t>
  </si>
  <si>
    <t>Gestión Jurídica</t>
  </si>
  <si>
    <t>Gestión Tecnológica</t>
  </si>
  <si>
    <t>Seguimiento, Evaluación y Control</t>
  </si>
  <si>
    <t xml:space="preserve">Gestión Disciplinaria. </t>
  </si>
  <si>
    <t>Plan de acción proyecto 
8034_2024110010157 - Fortalecimiento de los procesos de información para la toma de decisiones en Bogotá D.C.</t>
  </si>
  <si>
    <t>Total Recursos proyecto</t>
  </si>
  <si>
    <t>TOTAL</t>
  </si>
  <si>
    <t>Meta PDD: Implementar 1 modelo de operación y actualización de Registros administrativos para la focalización del gasto de Bogotá</t>
  </si>
  <si>
    <t xml:space="preserve">Indicador meta PDD </t>
  </si>
  <si>
    <t>Porcentaje de implementación del modelo de operación y actualización de Registros administrativos para la focalización del gasto de Bogotá</t>
  </si>
  <si>
    <t>MAGNITUD PDD</t>
  </si>
  <si>
    <t>TIPO</t>
  </si>
  <si>
    <t>PROGRAMACIÓN</t>
  </si>
  <si>
    <t>MAGNITUD</t>
  </si>
  <si>
    <t>RECURSOS</t>
  </si>
  <si>
    <t>Metas Proyecto</t>
  </si>
  <si>
    <t>Meta proyecto</t>
  </si>
  <si>
    <t>Mantener actualizada una Base Única de Estratificación</t>
  </si>
  <si>
    <t>MAGNITUD PROYECTO</t>
  </si>
  <si>
    <t>Ponderacion vertical</t>
  </si>
  <si>
    <t>Actualizar una base de datos del SISBEN</t>
  </si>
  <si>
    <t>Actualizar una base de datos maestra de IMG</t>
  </si>
  <si>
    <t>Implementar un registro social de Bogotá</t>
  </si>
  <si>
    <t>Meta PDD: Aplicar 5 instrumentos de captura de información para la toma de decisiones</t>
  </si>
  <si>
    <t>Número de instrumentos de captura de información para la toma de decisiones aplicados</t>
  </si>
  <si>
    <t>Aplicar 5 instrumentos de captura de información para la toma de decisiones</t>
  </si>
  <si>
    <t>Meta PDD: Consolidar el 100% de la primera fase del sistema de información de planeación distrital</t>
  </si>
  <si>
    <t xml:space="preserve">Porcentaje de avance en la implementación del Sistema de información de planeación distrital </t>
  </si>
  <si>
    <t>Consolidar el 100% de la primera fase del sistema de información de planeación distrital</t>
  </si>
  <si>
    <t xml:space="preserve">Implementar el 100% el aplicativo de predio 360 </t>
  </si>
  <si>
    <t>Meta PDD: Implementar el 60% del Plan Estadístico Distrital 2025-2029.</t>
  </si>
  <si>
    <t>Porcentaje de implementación del Plan Estadístico Distrital 2025-2029</t>
  </si>
  <si>
    <t>Implementar el 60% del Plan Estadístico Distrital 2025-2029.</t>
  </si>
  <si>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</si>
  <si>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</si>
  <si>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</si>
  <si>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</si>
  <si>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</si>
  <si>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</si>
  <si>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</si>
  <si>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</si>
  <si>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</si>
  <si>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</si>
  <si>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</si>
  <si>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</si>
  <si>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</si>
  <si>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</si>
  <si>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</si>
  <si>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</si>
  <si>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</si>
  <si>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</si>
  <si>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</si>
  <si>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</si>
  <si>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</si>
  <si>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</si>
  <si>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</si>
  <si>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</si>
  <si>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</si>
  <si>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</si>
  <si>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</si>
  <si>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</si>
  <si>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</si>
  <si>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</si>
  <si>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</si>
  <si>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</si>
  <si>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</si>
  <si>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</si>
  <si>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</si>
  <si>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</si>
  <si>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</si>
  <si>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</si>
  <si>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</si>
  <si>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</si>
  <si>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</si>
  <si>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</si>
  <si>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</si>
  <si>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</si>
  <si>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</si>
  <si>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</si>
  <si>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</si>
  <si>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</si>
  <si>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</si>
  <si>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</si>
  <si>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</si>
  <si>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</si>
  <si>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</si>
  <si>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</si>
  <si>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</si>
  <si>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</si>
  <si>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</si>
  <si>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</si>
  <si>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</si>
  <si>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</si>
  <si>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</si>
  <si>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</si>
  <si>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</si>
  <si>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</si>
  <si>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</si>
  <si>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</si>
  <si>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</si>
  <si>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</si>
  <si>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</si>
  <si>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</si>
  <si>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</si>
  <si>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</si>
  <si>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</si>
  <si>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</si>
  <si>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</si>
  <si>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</si>
  <si>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</si>
  <si>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</si>
  <si>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</si>
  <si>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</si>
  <si>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</si>
  <si>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</si>
  <si>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</si>
  <si>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</si>
  <si>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</si>
  <si>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</si>
  <si>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</si>
  <si>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</si>
  <si>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</si>
  <si>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</si>
  <si>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</si>
  <si>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</si>
  <si>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</si>
  <si>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</si>
  <si>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</si>
  <si>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</si>
  <si>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</si>
  <si>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</si>
  <si>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</si>
  <si>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</si>
  <si>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</si>
  <si>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</si>
  <si>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</si>
  <si>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</si>
  <si>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</si>
  <si>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</si>
  <si>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</si>
  <si>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</si>
  <si>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</si>
  <si>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</si>
  <si>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</si>
  <si>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</si>
  <si>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</si>
  <si>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</si>
  <si>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</si>
  <si>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</si>
  <si>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</si>
  <si>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</si>
  <si>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</si>
  <si>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</si>
  <si>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</si>
  <si>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</si>
  <si>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</si>
  <si>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</si>
  <si>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</si>
  <si>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</si>
  <si>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</si>
  <si>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</si>
  <si>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</si>
  <si>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</si>
  <si>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</si>
  <si>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</si>
  <si>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</si>
  <si>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</si>
  <si>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</si>
  <si>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</si>
  <si>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</si>
  <si>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</si>
  <si>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</si>
  <si>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</si>
  <si>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</si>
  <si>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</si>
  <si>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</si>
  <si>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</si>
  <si>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</si>
  <si>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</si>
  <si>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</si>
  <si>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</si>
  <si>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</si>
  <si>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</si>
  <si>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</si>
  <si>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</si>
  <si>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</si>
  <si>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</si>
  <si>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</si>
  <si>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</si>
  <si>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</si>
  <si>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</si>
  <si>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</si>
  <si>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 xml:space="preserve">DIRECCIONAMIENTO ESTRATÉGICO </t>
  </si>
  <si>
    <t>HOJA DE VIDA DEL INDICADOR</t>
  </si>
  <si>
    <t>ASOCIACIÓN</t>
  </si>
  <si>
    <t>CLASIFICACIÓN</t>
  </si>
  <si>
    <t>SUB CLASIFICACIÓN</t>
  </si>
  <si>
    <t>CATEGORÍA</t>
  </si>
  <si>
    <t>PROCESO AL QUE APORTA</t>
  </si>
  <si>
    <t>DEPENDENCIAS</t>
  </si>
  <si>
    <t>IDENTIFICACIÓN</t>
  </si>
  <si>
    <t>NOMBRE DEL INDICADOR</t>
  </si>
  <si>
    <t>OBJETIVO DEL INDICADOR</t>
  </si>
  <si>
    <t>Medir el avance en la formulación de acciones de transformación cultural orientadas a la promoción y garantía del libre ejercicio de los derechos de las mujeres y la equidad de género, asegurando que cada acción cuente con un enfoque estructurado, basado en diagnóstico, teoría de cambio y mecanismos de transformación cultural.</t>
  </si>
  <si>
    <t>CÓDIGO DEL INDICADOR</t>
  </si>
  <si>
    <t>NA</t>
  </si>
  <si>
    <t>MÉTODO DE RECOLECCIÓN</t>
  </si>
  <si>
    <t>CRITERIO DEL ANÁLISIS</t>
  </si>
  <si>
    <t>TIPO DE CÁLCULO</t>
  </si>
  <si>
    <t>FRECUENCIA DE MEDICIÓN</t>
  </si>
  <si>
    <t>META PROGRAMADA</t>
  </si>
  <si>
    <t>RANGO DE GESTIÓN</t>
  </si>
  <si>
    <t>80-100%</t>
  </si>
  <si>
    <t>No.</t>
  </si>
  <si>
    <t>ALIAS</t>
  </si>
  <si>
    <t>VARIABLES</t>
  </si>
  <si>
    <t xml:space="preserve">UNIDAD DE MEDIDA </t>
  </si>
  <si>
    <t>FUENTE</t>
  </si>
  <si>
    <t>N/A</t>
  </si>
  <si>
    <t xml:space="preserve">Documentos técnicos de las estrategias de transformación </t>
  </si>
  <si>
    <t>Número de documentos técnicos;Un documento de estrategia es un instrumento técnico y metodológico que orienta la planificación, diseño e implementación de una acción de transformación cultural. Contiene un diagnóstico con línea base, la teoría de cambio, los mecanismos de transformación cultural y la propuesta metodológica para su desarrollo. Además, incluye el protocolo operativo con los componentes de implementación, seguimiento y evaluación, asegurando su coherencia con los objetivos del programa y su aplicabilidad en el territorio</t>
  </si>
  <si>
    <t>Avance de los documentos</t>
  </si>
  <si>
    <t>FÓRMULA DEL INDICADOR</t>
  </si>
  <si>
    <t>UNIDAD DE MEDIDA FÓRMULA</t>
  </si>
  <si>
    <t>Sumatoria de documentos de lineamientos técnicos de las estrategias de transformación cultural.</t>
  </si>
  <si>
    <t>DESCRIPCIÓN DEL INDICADOR</t>
  </si>
  <si>
    <t>LÍNEA BASE</t>
  </si>
  <si>
    <t>Año de linea base</t>
  </si>
  <si>
    <t>FUENTE DE VERIFICACIÓN</t>
  </si>
  <si>
    <t>Carpeta de One Drive de la Secretaría Distrital de la Mujer.
Documentación del proyecto, registros de avance de los documentos técnicos.</t>
  </si>
  <si>
    <t>ANÁLISIS DEL INDICADOR</t>
  </si>
  <si>
    <t>Este indicador muestra el progreso de formulación de los documentos técnicos necesarios para la implementación efectiva de acciones de transformación cultural. Su análisis regular facilita ajustes oportunos y asegura que las actividades permanezcan alineadas con los objetivos estratégicos.</t>
  </si>
  <si>
    <t>GLOSARIO DE TÉRMINOS</t>
  </si>
  <si>
    <t>1. Documento de estrategia: Instrumento técnico y metodológico que guía la planificación, diseño e implementación de una acción de transformación cultural, asegurando su coherencia y aplicabilidad.
2. Diagnóstico: Proceso de análisis que permite identificar problemáticas, necesidades y oportunidades en un contexto específico, con base en información cualitativa y cuantitativa.
3. Línea base: Punto de referencia inicial que permite medir cambios y evaluar el impacto de una intervención a lo largo del tiempo.
4. Teoría de cambio: Enfoque metodológico que describe cómo y por qué se espera que una intervención genere cambios específicos, estableciendo relaciones causales entre acciones y resultados esperados.
5. Mecanismos de transformación cultural: Estrategias y herramientas diseñadas para modificar creencias, actitudes y prácticas sociales, promoviendo cambios sostenibles en la sociedad.
6. Propuesta metodológica: Diseño detallado de las acciones, enfoques y herramientas que se emplearán para la implementación de una estrategia, asegurando su eficacia y alineación con los objetivos del programa.
7. Protocolo operativo: Documento que describe los procedimientos, herramientas y acciones concretas para la ejecución de una estrategia, asegurando su correcta implementación.
8. Objetivos del programa: Principales propósitos de una estrategia de intervención, definidos para orientar su ejecución y garantizar la alineación con las metas institucionales.
9. Aplicabilidad en el territorio: Capacidad de una estrategia para ser implementada en un contexto específico, adaptándose a las necesidades, condiciones y dinámicas socioculturales del entorno.</t>
  </si>
  <si>
    <t>OBSERVACIONES</t>
  </si>
  <si>
    <t>Se recomienda revisión mensual del progreso para permitir ajustes rápidos y mantener el alineamiento con los plazos del proyecto. La efectividad del indicador depende de la precisión en la captura y reporte del avance de los documentos.</t>
  </si>
  <si>
    <t>Promover la incorporación del enfoque de transformación cultural y derechos humanos de las mujeres en diversas dependencias y entidades distritales, promoviendo su integración en estrategias y proyectos institucionales.</t>
  </si>
  <si>
    <t>90-100%</t>
  </si>
  <si>
    <t xml:space="preserve">Ejercicios de transversalización implementados </t>
  </si>
  <si>
    <t>Acciones mediante las cuales se incorpora de manera sistemática el enfoque de derechos humanos y transformación cultural en diversas dependencias y sectores institucionales.</t>
  </si>
  <si>
    <t>Informes de gestión</t>
  </si>
  <si>
    <t>Sumatoria de ejercicios de transversalización implementados</t>
  </si>
  <si>
    <t>Registro de acciones en documentos oficiales, informes de gestión y actas de reuniones interinstitucionales.</t>
  </si>
  <si>
    <t>El indicador permite evaluar la articulación del programa de transformación cultural con otras dependencias y entidades, así como la integración del acciones de transformación cultural con enfoque de derechos humanos de las mujeres en diversas estrategias sectoriales.</t>
  </si>
  <si>
    <t>Transversalización: Estrategia mediante la cual se incorpora de manera sistemática el enfoque de derechos humanos y transformación cultural en diversas dependencias y sectores institucionales.
	•	Transformación Cultural: Procesos dirigidos a modificar prácticas, discursos y estructuras que perpetúan desigualdades de género, promoviendo nuevas narrativas y dinámicas equitativas.
	•	Dependencias y entidades del Distrito: Secretarías y otras instituciones distritales con las cuales se busca articular la estrategia de transformación cultural.</t>
  </si>
  <si>
    <t>Medir el avance en la implementación de acciones de transformación cultural orientadas a promover la redistribución equitativa de los trabajos de cuidado en Bogotá, asegurando su desarrollo conforme a la planificación establecida y su alineación con las estrategias del programa.</t>
  </si>
  <si>
    <t>Encuentros comunitarios de transformacion cultural</t>
  </si>
  <si>
    <t>Número de encuentros o actividades desarrolladas en el marco de las acciones de transformación cultural para fomentar la redistribución del cuidado</t>
  </si>
  <si>
    <t>Informes de ejecución</t>
  </si>
  <si>
    <t>Cobertura territorial</t>
  </si>
  <si>
    <t>Número de localidades donde se desarrollan los encuentros comunitarios</t>
  </si>
  <si>
    <t>Participación</t>
  </si>
  <si>
    <t>Número de personas participantes en los encuentros comunitarios</t>
  </si>
  <si>
    <t>Simisional</t>
  </si>
  <si>
    <t>Sumatoria de los encuentros comunitarios + número de localidad alcanzadas + número de participantes en los encuentros de transformación cultural</t>
  </si>
  <si>
    <t xml:space="preserve">Documento técnico de balance </t>
  </si>
  <si>
    <t>Medir el avance en la implementación de la estrategia de transformación cultural a través de los contenidos desarrollados, el número de participantes y la cobertura alcanzada.</t>
  </si>
  <si>
    <t>1. Transformación Cultural: Proceso de cambio en normas, valores y prácticas sociales mediante estrategias participativas, con el fin de promover la equidad de género y la redistribución del cuidado.
2.  Acción de Transformación Cultural: Estrategia implementada para modificar imaginarios y prácticas sociales relacionadas con la equidad de género, a través de actividades pedagógicas, artísticas, comunitarias y narrativas.
3. Mecanismos de Cambio Cultural: Herramientas metodológicas que permiten generar cambios sostenibles en las prácticas y actitudes de las personas frente a los trabajos de cuidado y equidad de género.
4. Plan Operativo: Documento que establece la ruta de implementación de una acción de transformación cultural, definiendo metodologías, programación, actividades y seguimiento.
5.  Encuentros Comunitarios: Espacios participativos diseñados para la interacción con comunidades, donde se desarrollan actividades orientadas a la sensibilización, reflexión y transformación de prácticas en torno a la corresponsabilidad del cuidado.
6. Narrativas y Comunicación para el Cambio Cultural: Estrategias discursivas que buscan influir en la percepción y prácticas de la sociedad respecto a la equidad de género y la redistribución del cuidado, mediante relatos, símbolos y referencias culturales.
7. Indicadores de Cambio Cultural: Parámetros que permiten medir la evolución de actitudes y prácticas sociales en torno a los trabajos de cuidado y la equidad de género, a partir de encuestas, grupos focales y observaciones cualitativas.
8. Seguimiento y Evaluación: Proceso de monitoreo del cumplimiento de la implementación de la acción de transformación cultural, mediante la revisión de avances, cumplimiento de metas y ajuste de estrategias.</t>
  </si>
  <si>
    <t>Monitorear el avance en la implementación de la acción de transformación cultural para la prevención de las violencias contra las mujeres, asegurando que se desarrollen estrategias educativas y comunitarias que permitan generar reflexiones y cambios en la percepción sobre la violencia de género en Bogotá.</t>
  </si>
  <si>
    <t>80/100%</t>
  </si>
  <si>
    <t>Encuentros comunitarios para la prevención de violencias</t>
  </si>
  <si>
    <t>Número de encuentros realizados con la comunidad en los que se socializan campañas educativas (intervenciones pedagógicas, artísticas, comunitarias y narrativas) para la prevención de las violencias contra las mujeres.</t>
  </si>
  <si>
    <t xml:space="preserve">Número de localidades donde se implementaron los encuentros comunitarios </t>
  </si>
  <si>
    <t xml:space="preserve">Participación en acciones de cambio cultural que incluyen campañas educativas </t>
  </si>
  <si>
    <t>Número de personas  que participa en acciones de cambio cultural con campañas educativas para la prevención de violencias contra las mujeres.</t>
  </si>
  <si>
    <t>Sumatoria de los encuentros comunitarios realizados + localidades alcanzadas + número de participantes en los encuentros.</t>
  </si>
  <si>
    <t>Método de recolección: Informes de ejecución, registros de actividades, reportes de seguimiento</t>
  </si>
  <si>
    <t>Informes de ejecución y reportes de monitoreo.</t>
  </si>
  <si>
    <t>El indicador permite medir el avance en la implementación de una acción de transformación cultural para la prevención de las violencias contra las mujeres, garantizando un seguimiento estructurado a cada una de sus fases: planificación, ejecución y evaluación. A través del monitoreo mensual, se podrá verificar el cumplimiento de la estrategia en términos de territorialización, participación y efectividad en la sensibilización y cambio de percepción sobre la violencia de género. Adicionalmente, este indicador facilita la toma de decisiones para ajustar metodologías, optimizar recursos y fortalecer la sostenibilidad de las acciones a lo largo del tiempo.</t>
  </si>
  <si>
    <t>1. Acción de transformación cultural: Estrategia que busca generar cambios en comportamientos y percepciones a través de procesos comunitarios, pedagógicos, artísticos y participativos.
2.Encuentros comunitarios: Espacios de diálogo y reflexión con la comunidad en torno a la prevención de violencias contra las mujeres.
3. Cobertura territorial: Número de localidades donde se desarrollan las acciones de transformación cultural.
4. Percepción de violencia de género: Opinión y nivel de conciencia que tienen las personas sobre las violencias contra las mujeres y su impacto en la sociedad.
5. Seguimiento y monitoreo: Actividades de control y evaluación para verificar el cumplimiento y eficacia de las estrategias implementadas.
6. Campaña educativa: En el marco del enfoque de cambio cultural y comportamental es un conjunto de acciones que, a través de metodologías pedagógicas, narrativas y participativas, busca transformar creencias, actitudes y prácticas que perpetúan desigualdades o violencias de género. Estas campañas no solo informan, sino que generan reflexión y movilización social para fomentar nuevas formas de relacionamiento basadas en la equidad y el respeto.</t>
  </si>
  <si>
    <t>SECRETARÍA DISTRITAL DE LA MUJER</t>
  </si>
  <si>
    <t xml:space="preserve">Código: DE-FO-5	</t>
  </si>
  <si>
    <t xml:space="preserve">DIRECCIONAMIENTO ESTRATEGICO </t>
  </si>
  <si>
    <t>Versión: 14</t>
  </si>
  <si>
    <t>Fecha de Emisión: 28/04/2025</t>
  </si>
  <si>
    <t>ACTIVIDADES</t>
  </si>
  <si>
    <t>Página 2 de 7</t>
  </si>
  <si>
    <t>PROYECTO DE INVERSIÓN</t>
  </si>
  <si>
    <t>8198 - Implementación de la estrategia de transformación cultural de la Secretaría Distrital de la Mujer en Bogotá D.C.</t>
  </si>
  <si>
    <t>BPIN</t>
  </si>
  <si>
    <t>Enero</t>
  </si>
  <si>
    <t>Febrero</t>
  </si>
  <si>
    <t>Marzo</t>
  </si>
  <si>
    <t>X</t>
  </si>
  <si>
    <t>Abril</t>
  </si>
  <si>
    <t>FORMULACION</t>
  </si>
  <si>
    <t>Mayo</t>
  </si>
  <si>
    <t>Junio</t>
  </si>
  <si>
    <t>Julio</t>
  </si>
  <si>
    <t>Agosto</t>
  </si>
  <si>
    <t>ACTUALIZACION</t>
  </si>
  <si>
    <t>Septiembre</t>
  </si>
  <si>
    <t>Octubre</t>
  </si>
  <si>
    <t>Noviembre</t>
  </si>
  <si>
    <t>Diciembre</t>
  </si>
  <si>
    <t>SEGUIMIENTO</t>
  </si>
  <si>
    <t xml:space="preserve">ACTIVIDAD DEL PROYECTO </t>
  </si>
  <si>
    <t>Formular 9 acciones de transformación cultural que promuevan y garanticen el libre ejercicio de los derechos de las mujeres y la equidad de género a través de mecanismos de cambio cultural y comportamental desarrollados con las comunidades</t>
  </si>
  <si>
    <t>4502032 - Documento de lineamientos Técnicos</t>
  </si>
  <si>
    <t>Número de acciones de transformación cultural formuladas para la promoción y garantía del libre ejercicio de los derechos de las mujeres y la equidad de género.</t>
  </si>
  <si>
    <t>2. Bogotá Confia en su Bien-Estar</t>
  </si>
  <si>
    <t>2.12. Bogotá cuida a su gente</t>
  </si>
  <si>
    <t>103.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</si>
  <si>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</si>
  <si>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</si>
  <si>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</si>
  <si>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</si>
  <si>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</si>
  <si>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</si>
  <si>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</si>
  <si>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</si>
  <si>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</si>
  <si>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</si>
  <si>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</si>
  <si>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 xml:space="preserve">
Durante el mes de enero de 2026 se avanzó de manera significativa en la planeación y alineación metodológica de la Estrategia de Transformaciones Culturales. Se realizaron mesas de trabajo internas que permitieron socializar y ajustar la proyección 2026, priorizar las temáticas de intervención y fortalecer la coherencia temática, metodológica y territorial de la estrategia.
Asimismo, se clarificaron roles y esquemas de trabajo mediante la activación de clusters técnicos, de articulación y de datos, mejorando la coordinación interna y la toma de decisiones estratégicas. Adicionalmente, se identificaron y priorizaron aspectos críticos para la implementación y el seguimiento, sentando las bases para una ejecución ordenada y sostenible del plan de acción 2026.
</t>
  </si>
  <si>
    <t xml:space="preserve">Durante la vigencia 2026 se han consolidado avances estratégicos orientados al fortalecimiento de la planeación, coherencia metodológica y articulación interna de la Estrategia de Transformaciones Culturales de la Secretaría de la Mujer. Se logró la alineación del equipo ampliado en torno a los objetivos, líneas estratégicas y prioridades de intervención, incorporando de manera sistemática los aprendizajes y buenas prácticas de la vigencia anterior.
De manera acumulada, se fortaleció la focalización temática, metodológica y territorial de la estrategia, así como la definición de roles y esquemas de trabajo colaborativo mediante la activación de clusters técnicos, de articulación y de datos. Estos avances han permitido optimizar la toma de decisiones, mejorar la coordinación interna y sentar bases sólidas para una ejecución ordenada, pertinente y sostenible del plan de acción 2026, en coherencia con los enfoques de derechos, diferenciales y las políticas públicas vigentes.
</t>
  </si>
  <si>
    <t>No se presentaron retrasos en la programación de actividades</t>
  </si>
  <si>
    <t>La Estrategia de Transformaciones Culturales fortalece la capacidad institucional para planear e implementar acciones coherentes, focalizadas y sostenibles, al contar con una hoja de ruta clara, alineada con los enfoques de derechos y diferenciales, y con las políticas públicas vigentes.
Asimismo, mejora la articulación interna y la toma de decisiones estratégicas mediante esquemas de trabajo colaborativo y el uso de información técnica, lo que contribuye a una implementación más eficiente y ordenada de las acciones. De manera directa, estos avances permiten una respuesta institucional más pertinente frente a las necesidades territoriales y sociales, fortaleciendo los procesos de prevención de violencias basadas en género.
Para la ciudadanía, esto se traduce en acciones pedagógicas y de sensibilización más oportunas, cercanas y pertinentes en los territorios; mayor acceso a información y herramientas para reconocer, prevenir y actuar frente a las violencias basadas en género; y el fortalecimiento de entornos comunitarios más corresponsables, seguros y comprometidos con el cuidado y la igualdad.</t>
  </si>
  <si>
    <t>FEBRERO</t>
  </si>
  <si>
    <t>Durante el mes de febrero se consolidaron avances técnicos y organizativos clave para la implementación del plan de acción 2026 de la Estrategia de Transformaciones Culturales. Se desarrollaron cinco mesas de trabajo internas (03, 06, 10, 17 y 24 de febrero) orientadas al seguimiento de metas, revisión de avances operativos y priorización estratégica. En estos espacios se realizó seguimiento metodológico a las líneas de prevención de violencias y cuidado, ajustando la planeación territorial, los enfoques de intervención y la programación de actividades para fortalecer la coherencia entre objetivos, indicadores y ejecución.
Se avanzó en el robustecimiento de las metodologías “Tu Voz Reconoce”, “Tu Voz Sostiene” y “Tu Voz Acompaña”, mediante la incorporación de mejoras documentales, la identificación de lecciones aprendidas y el desarrollo de un espacio de modelado metodológico realizado el 22 de febrero, que permitió precisar alcances, secuencias pedagógicas y criterios de implementación. En la línea de cuidado, se adelantó el prototipado metodológico de “El Oráculo del Cuidado”, herramienta orientada a promover conversaciones sobre el reconocimiento y la redistribución del trabajo de cuidado no remunerado.
En el componente organizativo, se consolidó la matriz de seguimiento del equipo base como instrumento para monitorear rutas críticas, cargas laborales y cumplimiento de responsabilidades. Asimismo, se instalaron el clúster metodológico y el clúster de articulación y datos, definiendo lineamientos iniciales, responsables y mecanismos de seguimiento para fortalecer la gestión de información, la articulación interna y la toma de decisiones basadas en evidencia. Estos avances permiten una ejecución más ordenada, estratégica y alineada con los enfoques institucionales y las prioridades territoriales.</t>
  </si>
  <si>
    <t>Durante los meses de enero y febrero de 2026 se desarrollaron acciones orientadas al fortalecimiento técnico, metodológico y operativo de la Estrategia de Transformaciones Culturales, con el propósito de consolidar la planeación, mejorar la coordinación interna del equipo y garantizar una implementación estratégica de las acciones previstas para la vigencia.
De manera complementaria, se instaló el clúster de articulación, metodológico y datos, concebido como un espacio técnico para fortalecer la gestión de la información, las herramientas técnicas y metodológicas, la articulación institucional y la lectura territorial para la toma de decisiones estratégicas. En este escenario se definieron lineamientos iniciales de trabajo, responsabilidades y mecanismos de seguimiento orientados a mejorar la calidad de los datos y a orientar las intervenciones de la estrategia. 
Adicionalmente, durante las reuniones de seguimiento se revisaron compromisos estratégicos relacionados con la ejecución presupuestal, la planificación de acciones para el mes siguiente y el posicionamiento de mensajes de transformación cultural, lo cual permitió consolidar insumos para la priorización de problemáticas y el fortalecimiento de las intervenciones previstas para la vigencia 2026. 
En conjunto, estas acciones permitieron avanzar en la definición de prioridades estratégicas, la realización de ajustes metodológicos y el fortalecimiento de la coordinación interna del equipo, contribuyendo a garantizar que las acciones de la Estrategia de Transformaciones Culturales se implementen de manera articulada, coherente con los lineamientos institucionales y pertinente frente a las necesidades territoriales identificadas.</t>
  </si>
  <si>
    <t>Estos avances se traducen en beneficios directos para la ciudadanía al garantizar que las acciones dirigidas a las mujeres y sus comunidades estén mejor diseñadas, articuladas y enfocadas en resultados reales. La mejora metodológica y la organización interna permiten intervenciones más pertinentes en los territorios, con mayor capacidad para prevenir violencias, promover relaciones corresponsables y fortalecer redes de apoyo.
Para las mujeres y sus entornos, esto significa contar con procesos más claros, consistentes y sostenibles, que reconocen sus realidades territoriales y culturales. Asimismo, la optimización en la gestión de información y la coordinación intersectorial contribuye a que las decisiones institucionales respondan de manera más oportuna y estratégica a las necesidades identificadas, fortaleciendo la confianza en la oferta pública y mejorando la calidad del servicio brindado.</t>
  </si>
  <si>
    <t>MARZO</t>
  </si>
  <si>
    <t xml:space="preserve">Durante marzo de 2026 se consolidaron avances orientados a fortalecer la implementación territorial y la calidad de los productos dirigidos a la ciudadanía, a partir de espacios técnicos de análisis y articulación. Las mesas de trabajo permitieron identificar barreras operativas y estratégicas, así como priorizar acciones según su impacto territorial, aporte al cumplimiento de metas y capacidad operativa instalada. Esto permitió enfocar los esfuerzos en acciones de mayor alcance para la prevención de violencias contra las mujeres, el fortalecimiento de redes de apoyo y una respuesta institucional más oportuna para la ciudadanía.
Se avanzó en la revisión metodológica y procedimental de la acción con medios comunitarios “Tu voz amplifica”, identificando oportunidades de mejora en sus componentes documentales y operativos para ampliar su alcance territorial y fortalecer la difusión de mensajes de prevención y transformación cultural en las comunidades. Asimismo, en la línea de cuidado, se brindó acompañamiento técnico al prototipado metodológico del componente Sala Caleidoscopio, en articulación con la Fundación Plural, fortaleciendo su diseño pedagógico para promover entornos más seguros y de corresponsabilidad comunitaria.
Finalmente, se fortaleció el sistema de seguimiento y evaluación mediante la formulación del instrumento de medición de la Línea de Prevención de Violencias contra las Mujeres (LPVCM), orientado a mejorar la medición de resultados y la toma de decisiones basada en evidencia. También se consolidó el archivo de gestión documental del primer trimestre, garantizando la organización, actualización y trazabilidad de la información estratégica, lo que contribuye a una gestión más eficiente y transparente para la ciudadanía.
</t>
  </si>
  <si>
    <t xml:space="preserve">Con corte a marzo de 2026, se han consolidado logros acumulados significativos en la estructuración y fortalecimiento de espacios internos de implementación, articulación y toma de decisiones estratégicas. De manera sostenida, se continua con la realización de mesas de trabajo internas como mecanismo central para la identificación, análisis y priorización de problemáticas, logrando establecer un seguimiento que fortalece la coordinación del equipo y su alineación con las líneas estratégicas del programa. 
Como resultado acumulado de estos ejercicios, se logró consolidar un marco de criterios técnicos para la priorización de acciones, incorporando variables como el impacto territorial, la contribución al cumplimiento de metas, la continuidad de procesos y la capacidad operativa del equipo.
Adicionalmente, en el componente operativo, se destaca la realización del primer encuentro ampliado del equipo, el cual permitió consolidar orientaciones técnicas, estratégicas y operativas comunes, así como recoger lecciones aprendidas para el fortalecimiento continuo de la estrategia.
Asimismo, se han logrado avances acumulados en el fortalecimiento del sistema de monitoreo a través del ajuste al instrumento de medición de la línea de prevención de violencias que busca realizar un seguimiento más aterrizado a los contextos de implementación y su impacto intermedio de manera práctica y sencilla de cara a la ciudadanía. 
Finalmente, se ajustó la metodología con medio comunitarios “tu voz amplifica”, buscando un mayor impacto en los productos resultantes con las entidades participantes, y el acompañamiento técnico al proceso de prototipado metodológico del componente Sala Caleidoscopio, en articulación con la Fundación Plural donde se revisaron alcances, logros y mejoras para la puesta en marcha definitiva con los niños, niñas y adolescentes en entornos educativos. 
</t>
  </si>
  <si>
    <t xml:space="preserve">
Los logros alcanzados durante el mes de marzo de 2026 han generado beneficios significativos para la implementación de la estrategia de transformaciones culturales, especialmente en términos de fortalecimiento de la gestión interna, la toma de decisiones y la efectividad de las acciones en territorio.
En primer lugar, la consolidación de espacios periódicos de trabajo interno ha permitido mejorar la coordinación del equipo y garantizar una mayor alineación con las líneas estratégicas del programa, favoreciendo una implementación más coherente y articulada de las acciones.
Otro beneficio relevante ha sido el fortalecimiento de la toma de decisiones informadas, a partir de la definición de criterios técnicos de priorización, lo que permite enfocar los esfuerzos en acciones de mayor impacto, optimizar el uso de los recursos disponibles y evitar la dispersión de capacidades del equipo.
En términos técnicos, la construcción de insumos como matrices de barreras y balances territoriales ha fortalecido la gestión del conocimiento, facilitando la sistematización de información clave y la formulación de acciones más focalizadas, pertinentes y basadas en evidencia.
Adicionalmente, los avances en la revisión metodológica de acciones y en el desarrollo de instrumentos de medición han contribuido a fortalecer la calidad técnica de la estrategia, así como su capacidad de seguimiento, evaluación y mejora continua.
Finalmente, el fortalecimiento de la gestión documental garantiza mayor trazabilidad, transparencia y organización de la información, lo que favorece los procesos de rendición de cuentas y la sostenibilidad de la estrategia en el tiempo.
</t>
  </si>
  <si>
    <t>ABRIL</t>
  </si>
  <si>
    <t>MAYO</t>
  </si>
  <si>
    <t>JUNIO</t>
  </si>
  <si>
    <t>JULIO</t>
  </si>
  <si>
    <t>AGOSTO</t>
  </si>
  <si>
    <t>SEPTIEMBRE</t>
  </si>
  <si>
    <t>OCTUBRE</t>
  </si>
  <si>
    <t xml:space="preserve">NOVIEMBRE </t>
  </si>
  <si>
    <t>DICIEMBRE</t>
  </si>
  <si>
    <t>Tarea 1: “Realizar mesas de trabajo internas para priorizar los problemas a abordar en las acciones de transformación cultural, en alineación con las líneas estratégicas del programa</t>
  </si>
  <si>
    <t>Tarea 2: Actualizar el protocolo operación y documentación final de las estrategias de transformación cultural.</t>
  </si>
  <si>
    <t>Tarea 3</t>
  </si>
  <si>
    <t>Tarea 4</t>
  </si>
  <si>
    <t>LOGROS Y BENEFICIOS Y RETRASOS Y ALTERNATIVAS DE SOLUCIÓN</t>
  </si>
  <si>
    <t>Durante enero de 2026 se llevaron a cabo mesas de trabajo internas los días 22 y 23, orientadas a la revisión y priorización de los compromisos de cierre de la vigencia 2025 y a la definición de acciones estratégicas para el inicio de la vigencia 2026, en coherencia con las líneas estratégicas del programa de transformaciones culturales.
Estos espacios permitieron avanzar en la culminación del proceso contractual de los gestores territoriales de la estrategia, así como en la planeación estratégica, técnica y metodológica de las líneas de intervención para la puesta en marcha de la vigencia 2026. En este marco, se inició la planeación del evento conmemorativo del 8M, abordando sus implicaciones técnicas y definiendo las acciones necesarias para su adecuada ejecución.
De manera complementaria, se revisó, ajustó y consolidó la propuesta de ejecución presupuestal correspondiente al componente de transporte y se realizó un encuadre de las necesidades del operador logístico para el primer trimestre del año. Finalmente, se definieron ajustes técnicos al plan de acción, incluyendo actividades, tareas, cronograma y porcentajes de avance, garantizando su coherencia con las directrices de la Secretaría de la Mujer y su viabilidad operativa para el equipo de trabajo.</t>
  </si>
  <si>
    <t>Durante el mes de enero se realizó una revisión técnica y operativa integral de las líneas que componen la Estrategia, a partir del análisis de las lecciones aprendidas de la vigencia anterior y de los lineamientos estratégicos definidos para 2026. Este proceso se desarrolló mediante mesas técnicas de trabajo llevadas a cabo el 27 y 28 de enero, en las cuales se definieron lineamientos concretos para la planeación, seguimiento y control de la Estrategia de Transformaciones Culturales, con énfasis en la gestión del operador logístico y de transporte, el seguimiento de compromisos del equipo base, la organización documental y la clarificación de roles y expectativas de acompañamiento transversal.
Como resultado de estas sesiones se establecieron las siguientes conclusiones y acuerdos principales:
En materia de planeación y seguimiento de la ETC 2026, se acordó fortalecer el monitoreo mediante la definición de hitos, compromisos y rutas críticas, priorizando acciones urgentes y estratégicas. Por su parte, respecto al operador logístico, se revisó el estado del presupuesto disponible y la necesidad de contar con su aprobación formal, así como de garantizar la trazabilidad documental de las solicitudes. Se socializó y validó la hoja de ruta ajustada para 2026, incorporando controles previos a la ejecución con el fin de prevenir reprocesos, subsanaciones y observaciones posteriores.
Finalmente, en relación con roles, carga laboral y acompañamiento, se dialogó sobre la variabilidad de la carga de trabajo y la necesidad de equilibrar funciones administrativas y misionales. Se acordó avanzar hacia un acompañamiento más estratégico y transversal, que incluya apoyo en la planeación operativa, el levantamiento de alertas y la participación en ejercicios de análisis, investigación y gestión documental, de acuerdo con intereses y capacidades del equipo.</t>
  </si>
  <si>
    <t>EVIDENCIAS DE EJECUCIÓN</t>
  </si>
  <si>
    <t>Tarea No. 1</t>
  </si>
  <si>
    <t>Tarea No. 2</t>
  </si>
  <si>
    <t xml:space="preserve">Durante el mes de febrero se desarrollaron diversas mesas de trabajo internas con el equipo base de la Estrategia de Transformaciones Culturales los días 03,06,10,17 y 24 de febrero, orientadas a revisar avances, identificar necesidades operativas y priorizar temas estratégicos para la implementación de las acciones del año.
En estos espacios se realizó seguimiento técnico y metodológico a las líneas de prevención de violencias y cuidado, revisando la planeación territorial, los enfoques de intervención y los ajustes necesarios para fortalecer la ejecución de las actividades programadas. 
Asimismo, se avanzó en la organización interna del equipo y la articulación entre los componentes de investigación, monitoreo, gestión administrativa y trabajo territorial, con el fin de mejorar la coherencia entre metas, indicadores y procesos operativos del plan de acción 2026. 
De manera complementaria, se instaló el clúster de articulación y datos, espacio técnico orientado a fortalecer la gestión de la información, la articulación institucional y la lectura territorial para la toma de decisiones estratégicas. En este escenario se definieron lineamientos iniciales de trabajo, responsabilidades y mecanismos de seguimiento que permitirán mejorar la calidad de los datos y orientar las intervenciones de la estrategia. 
Igualmente, en las reuniones de seguimiento se revisaron compromisos estratégicos relacionados con la ejecución presupuestal, la planificación de acciones para el mes siguiente y el posicionamiento de mensajes de transformación cultural, consolidando insumos para la priorización de problemáticas y el fortalecimiento de las intervenciones previstas para 2026. 
En conjunto, estos espacios permitieron avanzar en la identificación de prioridades, ajustes metodológicos y coordinación interna, garantizando que las acciones de la estrategia respondan a los lineamientos institucionales y a las necesidades territoriales identificadas.
</t>
  </si>
  <si>
    <t>Como parte de los compromisos de la estrategia se avanzó en el robustecimiento de las metodologías "tu voz reconoce, tu voz sostiene y tu voz acompaña" de la línea de prevención de violencias mediante la proyección de mejoras documentales, un espacio de modelado metodológico el 22 de febrero y la proyección e identificación de lecciones aprendidas. Por otra parte en relación a la línea de cuidado se avanzó en el prototipado metodológico de la metodologia "el oráculo del cuidado" la cual busca generar conversaciones alrededor del reconocimiento del trabajo de cuidado y la necesidad de su redistribución. 
En relación con roles, responsabilidades y cargas se consolidó la matriz de seguimiento del equipo base la cual constituye un elemento complementario a las reuniones y mesas de trabajo para hacer seguimiento a las rutas críticas, planes de trabajo y lineamientos operativos
Por su parte, en relación al fortalecimiento operativo se instalo el cluster metodológico un espacio de revisión y acompañamiento continuado a los protocolos y metodologías de la estrategia</t>
  </si>
  <si>
    <t xml:space="preserve">Durante el mes de marzo de 2026 se desarrollaron de manera continua mesas de trabajo internas en el marco de las reuniones del equipo base y espacios de articulación técnica los días 3, 6, 9,10,17, 19 y 24 orientadas a la identificación, análisis y priorización de problemáticas clave para la implementación de la estrategia de transformaciones culturales desde sus líneas de cuidado y prevención de violencias contra las mujeres, así como los procesos administrativos, de articulación y de monitoreo.
Como principal avance, se consolidaron espacios periódicos de seguimiento que permitieron identificar de manera estructurada barreras operativas, estratégicas e institucionales que pudieron afectar la implementación en territorio, en términos de sobrecargas operativa, debilidades en la articulación interinstitucional, limitaciones en la planeación conjunta entre líneas y dificultades en la coordinación con actores territoriales. Estos análisis facilitaron la comprensión de los principales cuellos de botella y orientaron la toma de decisiones informadas.
Asimismo, se avanzó en la definición de criterios técnicos para la priorización de acciones, incorporando variables como el impacto territorial, la contribución al cumplimiento de metas, la continuidad de procesos y la capacidad operativa del equipo. Este ejercicio permitió establecer límites claros frente a las articulaciones a asumir, evitando el desbordamiento operativo y fortaleciendo el enfoque estratégico de la intervención.
De igual manera, en las mesas internas se promovió la reflexión conjunta sobre las dinámicas de trabajo del equipo, identificando cargas laborales diferenciadas (operativas y estratégicas) y acordando mecanismos de redistribución y priorización de solicitudes, lo cual contribuyó a mejorar la eficiencia en la gestión interna y la toma de decisiones colectivas.
Adicionalmente, se logró avanzar en la construcción de insumos técnicos clave para la priorización de problemáticas, como matrices de barreras de articulación territorial y balances de retos por localidad, que permiten sistematizar la información y proyectar acciones más focalizadas.
Finalmente, estos espacios de trabajo interno también permitieron alinear las prioridades del equipo con los énfasis estratégicos del programa, especialmente en lo relacionado con el fortalecimiento del sistema de monitoreo, la consolidación de la narrativa de la estrategia y la organización de acciones territoriales de alto impacto.
</t>
  </si>
  <si>
    <t>durante el periodo reportado se avanzó en la revisión y ajuste de insumos metodológicos y procedimentales clave, asegurando su alineación con los lineamientos operativos institucionales.
En la línea de prevención de violencias, se desarrolló la revisión metodológica y procedimental de la acción con medios comunitarios “Tu Voz Amplifica”, incorporando mejoras documentales orientadas a su estandarización. Estos ajustes contribuyen directamente a la actualización del protocolo de operación, al clarificar rutas de implementación, criterios técnicos y mecanismos de registro.
En la línea de cuidado, se avanzó en el acompañamiento al prototipado metodológico del componente Sala Caleidoscopio, en el marco del Memorando de Entendimiento con la Fundación Plural. Este proceso incluyó orientaciones técnicas, temáticas y estratégicas que fortalecen la coherencia de los insumos con las apuestas institucionales, aportando a su incorporación dentro del protocolo de operación y a su adecuada trazabilidad documental.
En términos de fortalecimiento operativo, se realizó el primer encuentro ampliado del equipo, en el cual se revisaron orientaciones técnicas y estratégicas, y se identificaron lecciones aprendidas. Estos insumos fueron sistematizados e integrados como parte del proceso de actualización del protocolo y de la gestión documental de la estrategia.
Adicionalmente, se formuló el instrumento de medición de la línea de prevención de violencias, considerando indicadores de gestión e impacto intermedio. Este instrumento fue diseñado con criterios de aplicabilidad, coherencia metodológica y validación, garantizando su integración al protocolo de operación y su registro dentro de los sistemas de gestión documental.
Finalmente, se consolidó la organización, revisión y entrega del archivo de gestión documental correspondiente al primer trimestre del año, asegurando la actualización de soportes, actas y comunicaciones oficiales. Este proceso fortalece la trazabilidad, consistencia y disponibilidad de la información, en coherencia con la actualización del protocolo de operación de la estrategia.</t>
  </si>
  <si>
    <t>ACUMULADO</t>
  </si>
  <si>
    <t>Apoyar 5 ejercicios de transversalización del enfoque de transformación cultural y derechos humanos de las mujeres, a otras dependencias de la Secretaria de la Mujer y entidades del distrito.</t>
  </si>
  <si>
    <t>Número de ejercicios de transversalización del enfoque de transformación cultural y derechos humanos de las mujeres apoyados en otras dependencias y entidades del distrito.</t>
  </si>
  <si>
    <t>Durante el mes de enero, los avances se concentraron en procesos de cierre, balance y fortalecimiento de relaciones institucionales, orientados a la consolidación de alianzas estratégicas para la incorporación del enfoque de transformación cultural y derechos humanos de las mujeres en acciones futuras. Este periodo permitió evaluar el trabajo desarrollado durante el año 2025, reconocer aprendizajes y resultados, así como proyectar de manera preliminar posibles líneas de articulación para el 2026.</t>
  </si>
  <si>
    <t>De manera acumulada, se han consolidado procesos de articulación interinstitucional con diversas dependencias distritales, organizaciones privadas y entidades académicas, orientados a posicionar el enfoque de transformación cultural y derechos humanos de las mujeres como un eje transversal en acciones educativas, culturales y comunitarias. A lo largo del periodo, se han fortalecido relaciones estratégicas que permiten el diálogo, la evaluación conjunta de procesos y la proyección de acciones a mediano y largo plazo.</t>
  </si>
  <si>
    <t>Estos procesos permiten consolidar y mantener alianzas interinstitucionales con entidades públicas, privadas y académicas, facilitando la continuidad de los procesos y la proyección de acciones conjuntas a mediano y largo plazo. El reconocimiento de aprendizajes y resultados previos fortalece la confianza entre las partes y mejora la coordinación para futuras implementaciones.
Asimismo, los ejercicios de balance contribuyen a la identificación de buenas prácticas, oportunidades de mejora y necesidades territoriales específicas, lo que favorece una planeación más pertinente, contextualizada y alineada con las realidades de las comunidades, en particular de niñas, mujeres y jóvenes.
Para la ciudadanía, esto se traduce en acciones más articuladas y sostenidas en el tiempo, mayor acceso a iniciativas y servicios coherentes entre instituciones, y respuestas más ajustadas a las necesidades reales de los territorios, fortaleciendo entornos protectores y redes de apoyo comunitarias.</t>
  </si>
  <si>
    <t>Durante febrero de 2026 se consolidaron acciones clave de articulación interinstitucional, fortalecimiento interno y acompañamiento técnico, orientadas a transversalizar el enfoque de transformación cultural y derechos humanos de las mujeres en Bogotá. Los principales avances fueron: 
•	Articulación sectorial: Se desarrollaron espacios con la Secretaría de Educación del Distrito (programas Entornos Escolares Inspiradores y amadrinamiento–apadrinamiento), la Secretaría Distrital de Desarrollo Económico (población migrante), la Mesa Distrital de Transformaciones Culturales y el SIDICU, identificando oportunidades concretas para integrar el enfoque preventivo en escenarios educativos, sociales y económicos.
•	Fortalecimiento interno: Se realizó el primer clúster de articulación interna, definiendo acuerdos operativos, roles y actores estratégicos. Se diseñó una caja de herramientas para el equipo, se formalizaron funciones y se estructuró la proyección de articulaciones para el primer trimestre de 2026.
•	Acompañamiento técnico: Se avanzó en la coordinación con la Universidad Nacional de Colombia, la Universidad de los Andes, Fundación Prosueños Colombia y Plural Fundación, brindando lineamientos metodológicos, fortaleciendo el componente de monitoreo y asegurando coherencia estratégica en la implementación.
Se fortaleció el posicionamiento y la transversalización del enfoque de transformación cultural en sectores estratégicos del Distrito, mejorando la coordinación interinstitucional y la capacidad técnica para la implementación de la estrategia.</t>
  </si>
  <si>
    <t xml:space="preserve">Con corte a febrero de 2026, la Actividad 2 evidencia avances sostenidos en la consolidación del enfoque de transformación cultural y derechos humanos de las mujeres como eje transversal en los siguientes frentes:
•	Consolidación de articulación interinstitucional: Se han establecido y fortalecido procesos de coordinación con dependencias distritales, organizaciones privadas y entidades académicas, promoviendo la incorporación del enfoque en acciones educativas, culturales, sociales y comunitarias.
•	Posicionamiento estratégico del enfoque: A lo largo del periodo se ha avanzado en su integración en escenarios territoriales priorizados, procesos académicos y espacios de concertación distrital, favoreciendo su reconocimiento como componente estructural de la prevención de violencias contra las mujeres.
•	Fortalecimiento de relaciones estratégicas: Se han consolidado alianzas que permiten el diálogo técnico permanente, la evaluación conjunta de procesos y la proyección de acciones a mediano y largo plazo, garantizando mayor sostenibilidad en la implementación.
•	Mejoramiento de la coordinación interna: Se han estructurado herramientas, roles y mecanismos de planeación que fortalecen la capacidad operativa del equipo y optimizan la gestión de articulaciones.
</t>
  </si>
  <si>
    <t xml:space="preserve">Los avances alcanzados en la Actividad 2 generan beneficios estratégicos que fortalecen la implementación, sostenibilidad e impacto de la Estrategia de Transformaciones Culturales:
•	Mayor transversalización institucional: La articulación con sectores educativos, económicos, sociales y culturales permite incorporar de manera efectiva el enfoque de transformación cultural y derechos humanos de las mujeres en múltiples escenarios de la gestión distrital.
•	Sostenibilidad de las acciones: El fortalecimiento de alianzas con entidades públicas, privadas y académicas consolida una red de corresponsabilidad que facilita la continuidad de los procesos a mediano y largo plazo.
•	Coherencia técnica y metodológica: El acompañamiento especializado y la alineación de enfoques entre actores estratégicos garantizan mayor calidad, consistencia y pertinencia en la implementación de la estrategia.
•	Mejora en la coordinación y eficiencia operativa: La definición de roles, herramientas y mecanismos de planeación optimiza la gestión interna, reduce duplicidades y fortalece la capacidad de respuesta institucional.
•	Ampliación del alcance territorial y poblacional: La articulación con programas y actores que trabajan con poblaciones priorizadas favorece la incidencia en contextos educativos, comunitarios y sociales clave para la prevención de violencias contra las mujeres.
</t>
  </si>
  <si>
    <r>
      <t xml:space="preserve">Durante el mes de marzo, la estrategia avanzó en la consolidación de acciones y procesos articulados en los niveles estratégico, operativo y territorial, orientadas a fortalecer la incorporación delenfoque de trasnformación cultural en la agenda distrital. 
A nivel estratégico, </t>
    </r>
    <r>
      <rPr>
        <b/>
        <sz val="11"/>
        <color theme="1"/>
        <rFont val="Arial"/>
        <family val="2"/>
      </rPr>
      <t>se participó en la primera Mesa Distrital de Transformación Cultural</t>
    </r>
    <r>
      <rPr>
        <sz val="11"/>
        <color theme="1"/>
        <rFont val="Arial"/>
        <family val="2"/>
      </rPr>
      <t xml:space="preserve">, donde se presentó la propuesta de actualización del documento pedagógico del Sistema Distrital de Cuidado, incorporando enfoques de género y ecológico feminista y se diseñaron herramientas para transversalizar el enfoque en el proyecto Museo-Ciudad de los Andes
En el nivel operativo, se avanzó en la </t>
    </r>
    <r>
      <rPr>
        <b/>
        <sz val="11"/>
        <color theme="1"/>
        <rFont val="Arial"/>
        <family val="2"/>
      </rPr>
      <t>inclusión del enfoque de transformación cultural en la actualización de la Política Distrital de Familias</t>
    </r>
    <r>
      <rPr>
        <sz val="11"/>
        <color theme="1"/>
        <rFont val="Arial"/>
        <family val="2"/>
      </rPr>
      <t xml:space="preserve">, especialmente en la redistribución del trabajo de cuidado y se definieron lineamientos con DVV International para el Plan de Acción 2026 y se fortaleció la coherencia interna mediante lineamientos comunicativos y criterios comunes de monitoreo, mejorando la toma de decisiones basada en evidencia.
En el ámbito territorial, se consolidaron </t>
    </r>
    <r>
      <rPr>
        <b/>
        <sz val="11"/>
        <color theme="1"/>
        <rFont val="Arial"/>
        <family val="2"/>
      </rPr>
      <t>alianzas con actores locales clave</t>
    </r>
    <r>
      <rPr>
        <sz val="11"/>
        <color theme="1"/>
        <rFont val="Arial"/>
        <family val="2"/>
      </rPr>
      <t xml:space="preserve">, entre ellos la Biblioteca Pública de Pasquilla, el equipo de género de la Alcaldía Local de Suba, la IED República de Colombia, BibloRed, la Casa de Justicia de Kennedy y la IED José Acevedo y Gómez en la localidad de San Cristóbal. Estas acciones se orientaron bajo criterios técnicos de priorización definidos a partir del balance de 2025 y los diagnósticos consolidados entre enero y marzo de 2026, permitiendo focalizar intervenciones en territorios y poblaciones estratégicas.
</t>
    </r>
  </si>
  <si>
    <t>Entre enero y marzo de 2026, la estrategia de transformación cultural de la Secretaría Distrital de la Mujer consolidó avances en articulación interinstitucional, fortalecimiento técnico y posicionamiento del enfoque en la gestión distrital, transitando de la planeación a una implementación más estructurada.
En enero, se establecieron las bases del año mediante el balance de 2025, identificando aprendizajes, fortaleciendo alianzas y proyectando líneas de trabajo para 2026.
En febrero, se avanzó en la articulación con sectores clave como educación y desarrollo económico, así como en espacios distritales estratégicos. Paralelamente, se fortaleció la coordinación interna mediante la definición de roles, acuerdos operativos y herramientas para el equipo, y se brindó acompañamiento técnico a aliados académicos y organizaciones, mejorando la coherencia metodológica y el monitoreo.
En marzo, estos procesos se consolidaron en acciones concretas. A nivel estratégico, se participó en la Mesa Distrital de Transformación Cultural y se avanzó en la actualización del enfoque pedagógico del Sistema Distrital de Cuidado, incorporando perspectivas de género y ecológico feminista, así como en el diseño de herramientas para su transversalización en el proyecto Museo-Ciudad de los Andes. En el nivel operativo, se integró el enfoque en la Política Distrital de Familias, se definieron lineamientos con aliados para 2026 y se fortalecieron los procesos de comunicación y monitoreo. A nivel territorial, se consolidaron alianzas y se focalizaron intervenciones en territorios priorizados.</t>
  </si>
  <si>
    <t>Las acciones y herramientas desarrolladas fortalecen la oferta institucional en los territorios mediante una articulación más efectiva entre entidades y actores locales, lo que se traduce en intervenciones más pertinentes, coordinadas y sostenibles. Esto facilita que los mensajes, contenidos y estrategias lleguen de manera clara y accesible a la ciudadanía, promoviendo el acceso de mujeres y familias a procesos pedagógicos, espacios de formación y experiencias culturales orientadas a la transformación de normas sociales que reproducen desigualdades de género.
Asimismo, estas iniciativas contribuyen al reconocimiento y fortalecimiento de capacidades locales, favorecen la inclusión de enfoques diferenciales en la atención a poblaciones diversas y potencian la integración de la oferta institucional en los territorios. En conjunto, esto incrementa la efectividad de las acciones en la prevención de violencias, la redistribución del trabajo de cuidado y la garantía de los derechos de las mujeres en el Distrito.</t>
  </si>
  <si>
    <t>Tarea 1. Explorar espacios de articulación con dependencias y entidades distritales para la incorporación del enfoque de transformación cultural y derechos humanos de las mujeres</t>
  </si>
  <si>
    <t>Tarea 2. Diseñar estrategias y herramientas de transversalización para la articulación con dependencias y entidades distritales.</t>
  </si>
  <si>
    <t>Tarea 3. Brindar apoyo técnico en la formulación e implementación de estrategias y realizar seguimiento al proceso</t>
  </si>
  <si>
    <t>Durante el mes de enero, las acciones se centraron principalmente en procesos de cierre y balance del año 2025, así como en la proyección preliminar de posibles líneas de trabajo para el 2026. En este marco, se realizaron comunicaciones escritas de intercambio y articulación institucional con diferentes entidades y organizaciones aliadas, orientados a evaluar aprendizajes, reconocer el trabajo conjunto desarrollado y manifestar la intención de continuar articulaciones futuras. Estos ejercicios de balance se realizaron con NIDOS de IDARTES, L’Oréal Colombia, SENA, BiblioRed de la SCRD, la Universidad Nacional de Colombia, el Teatro Delia Zapata, la Secretaría de Seguridad y Convivencia, la Universidad El Bosque, Centros Amar se SDIS y la Secretaría de Educación del Distrito en el marco de la estrategia Entornos Escolares Inspiradores.
Adicionalmente, con el fin de avanzar hacia una articulación territorial más específica en la localidad de Usme para la implementación de acciones de prototipado para la Línea de Cuidado de TC, se realizó un primer enlace con Alba Baquero, referente territorial de Usme de la Secretaría de Educación del Distrito, como punto de partida para la identificación de posibles escenarios de trabajo conjunto en 2026.</t>
  </si>
  <si>
    <t xml:space="preserve">No programada para el periodo reportado 	</t>
  </si>
  <si>
    <t>Tarea 1</t>
  </si>
  <si>
    <t>En el marco del fortalecimiento interinstitucional para la incorporación del enfoque de transformación cultural y derechos humanos de las mujeres en la gestión distrital, durante el mes de febrero se adelantaron los siguientes espacios de articulación:
Se desarrolló reunión con el programa Entornos Escolares Inspiradores de la Secretaría de Educación del Distrito (SED), específicamente con el referente territorial de Usme, localidad priorizada en la Línea de Prevención de Violencias Contra las Mujeres (LPVCM), para identificar posibilidades de incorporación del enfoque preventivo en entornos escolares.
Se adelantó espacio de articulación con el programa de amadrinamiento–apadrinamiento de la SED, orientado a integrar acciones de la estrategia en procesos educativos con enfoque diferencial y de derechos.
Se llevó a cabo reunión con la referenta de población migrante internacional de la Secretaría Distrital de Desarrollo Económico, con el fin de generar acciones alineadas con la priorización poblacional establecida en la LPVCM.
Se participó en la reunión de articulación y concertación de coliderazgos de las Mesa Distrital de Transformaciones Culturales, con el objetivo de identificar la ruta de trabajo para actualizar el documento distrital y consolidar sinergias técnicas entre la SCRD y la Secretaría Distrital de la Mujer (SDMujer).
Se realizó reunión de articulación interna con el SIDICU para explorar posibilidades de integración del enfoque de transformación cultural en su modelo de asistencia personal.
Estas acciones permitieron ampliar el posicionamiento estratégico del enfoque de transformación cultural en diferentes sectores, promoviendo su transversalización en escenarios educativos, culturales, económicos y sociales del Distrito.</t>
  </si>
  <si>
    <t>Se gestionó y realizó el primer clúster de articulación interna como parte de la estrategia de TC, con el propósito de generar acuerdos operativos, presentar el mapeo de articulaciones existentes y potenciales, socializar la propuesta de implementación con dependencias y entidades distritales, e identificar actores estratégicos, así como definir compromisos claros frente a los roles de las personas vinculadas al clúster. En coherencia con este proceso y como acción concreta de transversalización, se diseñó una caja de herramientas del rol de articulaciones para uso del equipo, orientada a unificar criterios y metodologías de trabajo; asimismo, se elaboró y socializó un documento de descripción de roles y funciones del equipo de articulación, y se construyó el documento de proyección del primer trimestre de 2026 en materia de articulaciones, con el fin de organizar la gestión, priorizar acciones y fortalecer la coordinación interinstitucional.</t>
  </si>
  <si>
    <t>En el marco del acompañamiento técnico a la formulación, implementación y seguimiento de acciones estratégicas, durane el mes de febrero se desarrollaron los siguientes procesos:
Se gestionó y desarrolló espacio de articulación con la Universidad Nacional de Colombia, orientado a trabajar con semilleros de género del campus en la línea de prevención de violencias contra las mujeres, brindando lineamientos técnicos para la incorporación del enfoque de transformación cultural.
Se sostuvo reunión de coordinación con la Fundación Prosueños Colombia para la planeación del evento programado el 15 de marzo de 2026, definiendo acciones conjuntas, criterios de caracterización de las mujeres asistentes y aspectos logísticos para la implementación.
Se acompañó el pilotaje de la acción "Oraculo del Cuidado" con el fin de apoyar el fortalecimiento metodologico de cara a su implementación en la apuesta liderada por la Universidad de Los Andes "Museo de Bogotá" que busca representar como funcionan las manzanas de cuidado en la ciudad. 
Se desarrollarón tres (3) mesas técnicas con Plural Fundación en el componente de Comunicaciones y Datos – Monitoreo, con el fin de alinear enfoques institucionales, fortalecer el sistema de seguimiento y garantizar coherencia estratégica en la implementación.
Estas acciones consolidan el acompañamiento técnico a aliados estratégicos, fortalecen la coherencia metodológica de las intervenciones y permiten realizar seguimiento articulado a la implementación de la estrategia en distintos escenarios territoriales y académicos.</t>
  </si>
  <si>
    <t xml:space="preserve">Tarea 2 </t>
  </si>
  <si>
    <r>
      <rPr>
        <sz val="10.5"/>
        <color rgb="FF000000"/>
        <rFont val="Arial"/>
      </rPr>
      <t xml:space="preserve">En el marco del fortalecimiento interinstitucional para la incorporación del enfoque de transformación cultural y de derechos humanos de las mujeres en la gestión distrital, durante el mes de marzo se desarrollaron acciones en los niveles estratégico, operativo y territorial orientadas a consolidar espacios de articulación con entidades y actores clave.
A nivel estratégico y de coordinación, el equipo participó en la primera Mesa Distrital de Transformación Cultural, escenario en el cual se presentó la propuesta de actualización del documento pedagógico de transformación cultural del Sistema Distrital de Cuidado. Esta propuesta integra un enfoque de género y ecológico feminista, y responde a la necesidad de fortalecer la visibilización de las apuestas estratégicas y técnicas en esta materia. Como complemento, se diseñó y socializó un tablero interactivo dirigido a las entidades distritales, con el propósito de recoger retroalimentación, identificar capacidades institucionales y reconocer necesidades para la implementación. Este insumo permitirá estructurar el plan operativo de actualización documental, el cual será liderado por la Secretaría Distrital de la Mujer en articulación con la Secretaría de Cultura.
A nivel operativo, y en el marco de la actualización de la Política Distrital de Familias, se participó en una reunión de concertación con la Dirección de Diseño y Políticas de Igualdad, orientada a identificar oportunidades de articulación y transversalización del enfoque de transformación cultural, particularmente en lo relacionado con la redistribución del trabajo de cuidado. Como resultado, se proyecta el desarrollo de acciones de fortalecimiento técnico y activaciones con familias durante 2026, así como la implementación de espacios de seguimiento mensual que permitan dar continuidad y sostenibilidad a esta articulación.
En el nivel externo e interinstitucional, se llevaron a cabo reuniones con </t>
    </r>
    <r>
      <rPr>
        <b/>
        <sz val="10.5"/>
        <color rgb="FF000000"/>
        <rFont val="Arial"/>
      </rPr>
      <t>DVV International</t>
    </r>
    <r>
      <rPr>
        <sz val="10.5"/>
        <color rgb="FF000000"/>
        <rFont val="Arial"/>
      </rPr>
      <t xml:space="preserve"> para la definición del Plan de Acción 2026, en el marco del memorando de entendimiento suscrito con la Secretaría Distrital de la Mujer y la Secretaría de Cultura. En este espacio se acordaron lineamientos estratégicos para el trabajo conjunto, orientados a fortalecer procesos de formación y acción territorial en transformación cultural.
De manera complementaria, a nivel territorial se avanzó en la articulación con actores locales clave, entre ellos la </t>
    </r>
    <r>
      <rPr>
        <b/>
        <sz val="10.5"/>
        <color rgb="FF000000"/>
        <rFont val="Arial"/>
      </rPr>
      <t>Biblioteca Pública de Pasquilla</t>
    </r>
    <r>
      <rPr>
        <sz val="10.5"/>
        <color rgb="FF000000"/>
        <rFont val="Arial"/>
      </rPr>
      <t xml:space="preserve">, el equipo de género de la </t>
    </r>
    <r>
      <rPr>
        <b/>
        <sz val="10.5"/>
        <color rgb="FF000000"/>
        <rFont val="Arial"/>
      </rPr>
      <t>Alcaldía Local de Suba</t>
    </r>
    <r>
      <rPr>
        <sz val="10.5"/>
        <color rgb="FF000000"/>
        <rFont val="Arial"/>
      </rPr>
      <t xml:space="preserve">, la </t>
    </r>
    <r>
      <rPr>
        <b/>
        <sz val="10.5"/>
        <color rgb="FF000000"/>
        <rFont val="Arial"/>
      </rPr>
      <t>IED República de Colombia</t>
    </r>
    <r>
      <rPr>
        <sz val="10.5"/>
        <color rgb="FF000000"/>
        <rFont val="Arial"/>
      </rPr>
      <t xml:space="preserve">, </t>
    </r>
    <r>
      <rPr>
        <b/>
        <sz val="10.5"/>
        <color rgb="FF000000"/>
        <rFont val="Arial"/>
      </rPr>
      <t>BibloRed</t>
    </r>
    <r>
      <rPr>
        <sz val="10.5"/>
        <color rgb="FF000000"/>
        <rFont val="Arial"/>
      </rPr>
      <t xml:space="preserve">, la </t>
    </r>
    <r>
      <rPr>
        <b/>
        <sz val="10.5"/>
        <color rgb="FF000000"/>
        <rFont val="Arial"/>
      </rPr>
      <t>Casa de Justicia de Kennedy</t>
    </r>
    <r>
      <rPr>
        <sz val="10.5"/>
        <color rgb="FF000000"/>
        <rFont val="Arial"/>
      </rPr>
      <t xml:space="preserve"> y la </t>
    </r>
    <r>
      <rPr>
        <b/>
        <sz val="10.5"/>
        <color rgb="FF000000"/>
        <rFont val="Arial"/>
      </rPr>
      <t>IED José Acevedo</t>
    </r>
    <r>
      <rPr>
        <sz val="10.5"/>
        <color rgb="FF000000"/>
        <rFont val="Arial"/>
      </rPr>
      <t xml:space="preserve"> y Gómez en la localidad de San Cristóbal. Estas acciones se orientaron bajo criterios técnicos de priorización definidos a partir del balance de 2025 y los diagnósticos consolidados entre enero y marzo de 2026, permitiendo focalizar intervenciones en territorios y poblaciones estratégicas.</t>
    </r>
  </si>
  <si>
    <t>Durante el mes de marzo, el diseño de estrategias y herramientas de transversalización se orientó principalmente a la articulación de las apuestas de la línea de cuidado con el Sistema Distrital de Cuidado. En este marco, se avanzó en la exploración de modelos de intervención, criterios de visibilización y posibles acciones conjuntas, con el propósito de posicionar el enfoque de transformación cultural en torno al reconocimiento, la redistribución y la reducción del trabajo de cuidado.
Como resultado de este proceso, se diseñaron dos herramientas clave de alineación narrativa orientadas a garantizar la transversalización del enfoque de transformación cultural en el proyecto Museo-Ciudad de los Andes, previsto para su implementación en el segundo semestre de 2026. En particular, el equipo desarrolló: (i) una matriz de consistencia narrativa que articula los contenidos técnicos con los objetivos de visibilización del Sistema Distrital de Cuidado; (ii) una propuesta preliminar de agenda de contenidos; y (iii) un conjunto de exploraciones lúdico-artísticas orientadas a la apropiación ciudadana y a la visibilización de hitos estratégicos del sistema desde una perspectiva de transformación cultural.
Por otra parte, en articulación con la línea de prevención de violencias, y reconociendo como prioritaria la atención a mujeres migrantes, retornadas y en movilidad, se adelantaron espacios de trabajo con la Dirección de Enfoque Diferencial de la Secretaría Distrital de la Mujer. Como resultado, se concertó una estrategia de transversalización bidireccional orientada al fortalecimiento mutuo de capacidades, enfoques y metodologías entre equipos, con el fin de potenciar la integración del enfoque de transformación cultural y el enfoque diferencial en las intervenciones institucionales.</t>
  </si>
  <si>
    <t>En el marco del acompañamiento técnico a la formulación, implementación y seguimiento de acciones estratégicas, durante el mes de marzo se desarrollaron acciones orientadas a fortalecer la articulación interdependencias e intersecctorial para la coherencia técnica en la implementación de la estrategia de transformación cultural.
En este sentido, se realizó seguimiento y acompañamiento a la enlace de comunicaciones de la Secretaría Distrital de la Mujer, promoviendo la alineación entre los enfoques técnicos de la estrategia y su posicionamiento comunicativo. Este proceso permitió consolidar criterios compartidos para la visibilización de las apuestas institucionales, materializados en la elaboración de un documento orientador de lineamientos comunicativos y en la emisión de un documento comunicativo con ajustes y recomendaciones para la difusión de la acción de transformación cultural “Al Parque El Tunal”, fortaleciendo la consistencia narrativa entre áreas.
De manera paralela, se avanzó en la articulación técnica con los equipos responsables de la producción de las iniciativas Ruta Caleidoscopio, Sala Caleidoscopio y Laboratorio de Soluciones (Memorando de entiendimiento con Plural), mediante la realización de mesas técnicas orientadas al diseño y formulación de sus sistemas de monitoreo de cambio comportamental. Estos espacios facilitaron la construcción conjunta de criterios metodológicos, la homologación de enfoques de seguimiento y la integración de indicadores, promoviendo una lectura compartida de resultados y avances entre dependencias. Como resultado, se emitieron conceptos técnicos para cada iniciativa, asegurando su alineación con los objetivos estratégicos de transformación cultural y fortaleciendo la toma de decisiones basada en evidencia.</t>
  </si>
  <si>
    <t>Tarea No. 3</t>
  </si>
  <si>
    <t>Medir el avance en la implementación de acciones de transformación cultural orientadas a la eliminación de estereotipos negativos y la promoción del ejercicio de los derechos de las mujeres, a través de procesos desarrollados con las comunidades, fortaleciendo su participación y apropiación.</t>
  </si>
  <si>
    <t>Acciones de transformación cultural implementadas</t>
  </si>
  <si>
    <t xml:space="preserve">Número de acciones de transformación cultural que corresponden a ecnuentros con ciudadania, a travez de acciones, pedagogicas, artisticas, y comunicativas, para la eliminación de estereotipos negativos contra las mujeres y la promoción de sus derechos. </t>
  </si>
  <si>
    <t>Participación en las acciones de transformación cultural</t>
  </si>
  <si>
    <t>Número de personas participantes en las estrategias de transformación cultural</t>
  </si>
  <si>
    <t>Listados de asistencia, reportes de actividades</t>
  </si>
  <si>
    <t>Socialización e implementación de la hoja de ruta con instancias distritales y submesas</t>
  </si>
  <si>
    <t>Acompañamiento técnico y articulación con la Submesa para la garantía y seguimiento de los derechos de las mujeres, diversidades y disidencias sexuales y de género, así como con el Puesto de Mando Unificado (PMU) y dos instancias de participación priorizadas.</t>
  </si>
  <si>
    <t>Actas de reunión, informes de seguimiento</t>
  </si>
  <si>
    <t>Sumatoria de las acciones de transformación + participantes en la estrategia + número de socializaciones realizadas</t>
  </si>
  <si>
    <t>Documento técnico de Balance en la carpeta de One Dirve de la estrategia de tranformaciones culturales</t>
  </si>
  <si>
    <t xml:space="preserve">El indicador permite cuantificar el número de acciones de transformación cultura implementadas con las comunidades, para la promoción de los derechos de las mujeres y la equidad de género en 2025. </t>
  </si>
  <si>
    <t>1. Transformación Cultural: Proceso de cambio en prácticas, actitudes y comportamientos sociales que permite la eliminación de estereotipos de género y fomenta la equidad.
2. Mecanismos de Cambio Cultural: Estrategias específicas utilizadas para generar modificaciones sostenibles en normas sociales y estructuras simbólicas.
	3. Narrativa de Cambio: Construcción discursiva que orienta la comunicación y el sentido de las acciones de transformación cultural.
	4. Encuentros Comunitarios: Espacios de diálogo, formación e intercambio en los que la ciudadanía participa activamente en las estrategias de transformación cultural.</t>
  </si>
  <si>
    <t>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</si>
  <si>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Porcentaje de implementación de la estrategia de transformación cultural</t>
  </si>
  <si>
    <t>Medir el avance de implementación de la estrategia de transformación cultural, que posibilite la redistribución de los trabajos de cuidado, la prevención de las violencias contra las mujeres y la transformación de imaginarios discriminatorios, que limitan el ejercicio de sus derechos.</t>
  </si>
  <si>
    <t>Porcentaje 0-100</t>
  </si>
  <si>
    <t>% de avance Estrategias de transformación cultural</t>
  </si>
  <si>
    <t>% de avance Estrategias de transformación cultural del PI 8198</t>
  </si>
  <si>
    <t>Las estrategias de transformación cultural son todas aquellas acciones y herramientas metodológicas que permiten generar cambios sostenibles en las prácticas y actitudes de las personas frente a los trabajos de cuidado y equidad de género.</t>
  </si>
  <si>
    <t>Documento oficial</t>
  </si>
  <si>
    <t>% de avance Estrategias de transformación cultural del PI 8222</t>
  </si>
  <si>
    <t>Sumatoria del % de avance Estrategias de transformación cultural del PI 8198 + Sumatoria de % de avance de Estrategias de transformación cultural del PI 8222</t>
  </si>
  <si>
    <t>Hace referencia al Porcentaje de avance de las estrategias de  transformación cultural implementadas por los proyectos de inversión 8198 y 8222 que se encuentran asociados a la Meta PDD No 2047</t>
  </si>
  <si>
    <t>Acción de Transformación Cultural: Estrategia implementada para modificar imaginarios y prácticas sociales relacionadas con la equidad de género, a través de actividades pedagógicas, artísticas, comunitarias y narrativas.
Mecanismos de Cambio Cultural: Herramientas metodológicas que permiten generar cambios sostenibles en las prácticas y actitudes de las personas frente a los trabajos de cuidado y equidad de género.</t>
  </si>
  <si>
    <t>Para el cumplimiento de este indicador concurren las acciones desarrolladas por los proyectos de inversion 8198 y 8222, por cuanto el logro de las actividades alcanzadas en cada uno de estos proyectos, aportan al cumplimiento de la programacion del indicador de la Meta PDD “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El 25% del avance de la meta en el año, sera reportado por el proyecto de inversión 8222 y el 75% restante será reportado por el proyecto de inversión 8198</t>
  </si>
  <si>
    <t>Implementar 3 acciones de transformación cultural que promuevan la redistribución equitativa de las labores del cuidado en Bogotá</t>
  </si>
  <si>
    <t xml:space="preserve"> Servicio de promoción de la garantía de derechos</t>
  </si>
  <si>
    <t>Número de acciones de transformación cultural implementadas para la redistribución equitativa de los trabajos de cuidado a travez de mecanismos de cambio cultural y comportamental en Bogotá.</t>
  </si>
  <si>
    <r>
      <t xml:space="preserve">Durante el mes de enero se avanzó en el fortalecimiento técnico y organizativo de la Estrategia de Transformaciones Culturales, con énfasis en la Línea de Cuidado. </t>
    </r>
    <r>
      <rPr>
        <b/>
        <sz val="11"/>
        <color theme="1"/>
        <rFont val="Arial"/>
        <family val="2"/>
      </rPr>
      <t>En este periodo se elaboraron las primeras versiones de los anexos técnicos de la ruta pedagógica para las estrategias Caleidoscopio y Laboratorio de Soluciones</t>
    </r>
    <r>
      <rPr>
        <sz val="11"/>
        <color theme="1"/>
        <rFont val="Arial"/>
        <family val="2"/>
      </rPr>
      <t xml:space="preserve">, con el objetivo de robustecer el Plan Operativo y asegurar mayor coherencia en la implementación de las acciones de transformación cultural.
En el caso de la estrategia Caleidoscopio, el anexo técnico definió y estructuró la ruta pedagógica orientada a la transformación cultural del cuidado desde la infancia y la adolescencia, organizando funcionalmente el portafolio metodológico existente y garantizando la trazabilidad entre objetivos, pilares, metodologías y resultados esperados. Para la estrategia Laboratorio de Soluciones, el anexo formalizó la ruta pedagógica mediante la sistematización del portafolio metodológico, traduciendo los pilares del modelo operativo en una secuencia pedagógica funcional y estableciendo criterios técnicos para la selección y articulación de metodologías, tanto en procesos secuenciales como en intervenciones puntuales. Estos anexos no modifican los documentos operativos vigentes ni incorporan nuevas metodologías, sino que fortalecen la coherencia técnica y facilitan la implementación, el seguimiento y la evaluación de resultados.
Adicionalmente, </t>
    </r>
    <r>
      <rPr>
        <b/>
        <sz val="11"/>
        <color theme="1"/>
        <rFont val="Arial"/>
        <family val="2"/>
      </rPr>
      <t>el 28 de enero se realizó un encuentro introductorio con las Consejeras Consultivas de Mujeres posesionadas el 18 de diciembre de 2025, orientado a presentar los aspectos básicos de la instancia y a establecer acuerdos de comunicación y funcionamiento. El 30 de enero se llevó a cabo un encuentro de empalme con las consultivas del periodo anterior y, en el marco del Espacio Autónomo, se inició el proceso de elección de roles internos, contribuyendo al fortalecimiento organizativo del Comité.</t>
    </r>
  </si>
  <si>
    <t>Para el mes de enero se consolidaron avances significativos en la fase de alistamiento técnico y organizativo de la Línea de Cuidado de la Estrategia de Transformaciones Culturales, sentando bases clave para el desarrollo de las acciones posteriores. En este periodo se fortaleció el componente pedagógico mediante la elaboración de los anexos técnicos de las rutas pedagógicas de las estrategias Caleidoscopio y Laboratorio de Soluciones, lo que permitió dotar al Plan Operativo de mayor claridad metodológica y coherencia interna. Estos avances contribuyen a facilitar la implementación, el seguimiento y la trazabilidad de resultados sin alterar los lineamientos operativos vigentes.
Adicionalmente, se avanzó en el fortalecimiento institucional del Comité de Cuidado de Mujeres de Bogotá mediante la realización de espacios de encuentro con las Consejeras Consultivas de Mujeres recientemente posesionadas. El encuentro introductorio permitió socializar el funcionamiento de la instancia y establecer acuerdos básicos de comunicación, mientras que el ejercicio de empalme con el periodo anterior y el inicio de la elección de roles internos favorecieron la continuidad organizativa y la apropiación de responsabilidades por parte de las nuevas integrantes.</t>
  </si>
  <si>
    <t>Estos avances se traducen en beneficios directos para la ciudadanía al fortalecer la garantía de derechos, el bienestar y el derecho a la ciudad de las mujeres. La organización y sistematización de las rutas pedagógicas permite que las acciones de transformación cultural sean más claras, consistentes y sostenibles, lo que facilita que niñas, jóvenes y mujeres accedan a procesos formativos y de sensibilización de mayor calidad y continuidad en los territorios. A su vez, el fortalecimiento del Consejo Consultivo de Mujeres impulsa una participación más efectiva e incidente, ampliando los espacios de voz, representación y control social, y favoreciendo decisiones públicas más pertinentes para la vida cotidiana, la seguridad y el ejercicio pleno de derechos de las mujeres en la ciudad.</t>
  </si>
  <si>
    <t xml:space="preserve">Durante el mes de febrero se consolidaron avances en la implementación, seguimiento y evaluación del Plan Operativo de la Línea de Cuidado de la Estrategia de Transformaciones Culturales. En el componente de gestión operativa, se desarrollaron reuniones de seguimiento del equipo base y espacios de coordinación con el equipo territorial que permitieron revisar avances del plan de acción, definir orientaciones estratégicas para la implementación de actividades prioritarias y fortalecer los mecanismos de planeación, reporte y articulación interna de las acciones territoriales.
En el componente de implementación se realizaron acciones de sensibilización orientadas a promover la reflexión sobre la redistribución del trabajo de cuidado no remunerado mediante metodologías participativas. Entre estas se destacan la implementación de la metodología “¿Usted qué haría?” con docentes del Jardín Infantil Ideando y el desarrollo de la metodología “De la experiencia al autocuidado” con personas mayores del Centro Día La Casa del Árbol. Asimismo, se participó en la primera sesión del Comité Operativo Local para las Familias – COLFA de la localidad de Usaquén, contribuyendo al posicionamiento del enfoque de cuidado en escenarios de articulación interinstitucional.
De manera complementaria, se avanzó en el seguimiento y evaluación de las acciones mediante la actualización de la matriz de reporte de actividades y el diseño preliminar de herramientas de medición orientadas a fortalecer la trazabilidad de la información y la evaluación de resultados de las acciones de transformación cultural.
Se desarrollo la primera mesa coordinadora 2026 del CCMB y se proyecto estrategia de modificación del decreto 364 de 2021 </t>
  </si>
  <si>
    <t>Entre enero y febrero se consolidaron avances en las fases de alistamiento, implementación y seguimiento de la Línea de Cuidado de la Estrategia de Transformaciones Culturales, fortaleciendo las bases técnicas y operativas para el desarrollo de acciones orientadas a la redistribución del trabajo de cuidado no remunerado.
En enero se avanzó en el alistamiento técnico mediante la elaboración de los anexos pedagógicos de las rutas metodológicas de las estrategias Caleidoscopio y Laboratorio de Soluciones, lo que permitió organizar el portafolio metodológico existente y fortalecer la coherencia pedagógica del Plan Operativo, facilitando su implementación, seguimiento y trazabilidad de resultados. Asimismo, se desarrollaron acciones de fortalecimiento institucional del Comité de Cuidado de Mujeres de Bogotá a través de encuentros con las Consejeras Consultivas de Mujeres recientemente posesionadas, en los que se socializó el funcionamiento de la instancia y se inició la definición de roles internos.
En febrero se avanzó en la implementación del Plan Operativo mediante espacios de coordinación estratégica y seguimiento con el equipo base y territorial. Además, se desarrollaron acciones de sensibilización con metodologías participativas dirigidas a docentes y personas mayores, y se promovió el posicionamiento del enfoque de cuidado en espacios de articulación interinstitucional, junto con el fortalecimiento de los procesos de seguimiento y sistematización de la gestión.
En cuanto a la vinculación de personas participantes en actividades de Transformación Cultural desde la Línea de Cuidado, hasta el mes de febrero se han alcanzado a 118 personas en total.</t>
  </si>
  <si>
    <t>1. Fortalecimiento técnico y metodológico de la Línea de Cuidado: la elaboración de las rutas pedagógicas y la organización del portafolio metodológico permitió consolidar el Plan Operativo, facilitando la implementación, el seguimiento y la trazabilidad de las acciones de transformación cultural.
2. Posicionamiento territorial del enfoque de redistribución del cuidado: las implementaciones realizadas con docentes, personas mayores y actores institucionales promovieron reflexiones sobre la corresponsabilidad en el trabajo de cuidado no remunerado y visibilizaron las brechas de género en su distribución.
3. Mejoramiento de los procesos de seguimiento y evaluación: la actualización de instrumentos de reporte y el diseño de herramientas de medición contribuyen a fortalecer la sistematización de la información, la evaluación de resultados y la toma de decisiones para la mejora continua de las acciones.</t>
  </si>
  <si>
    <t>Durante el mes de marzo se desarrollaron acciones de seguimiento, implementación y monitoreo en el marco de la Línea de Cuidado de la Estrategia de Transformaciones Culturales. En el componente de gestión, se realizaron dos reuniones de seguimiento del equipo de la Línea (13 y 20 de marzo), en las que se definieron orientaciones para la gestión administrativa y territorial, con el fin de dar cumplimiento a los compromisos suscritos y a las metas establecidas.
En el componente de implementación, el equipo desarrolló un total de 40 actividades en distintos escenarios territoriales, entre ellos Bibliotecas Públicas de Bogotá, Manzanas del Cuidado, Alcaldías Locales, Instituciones Educativas Distritales y Buses del Cuidado, entre otros. De estas, 31 correspondieron a la estrategia Laboratorio de Soluciones y 9 a la estrategia Caleidoscopio, lo que evidencia un avance en la ejecución de acciones orientadas a la sensibilización y transformación cultural en torno a la redistribución del trabajo de cuidado no remunerado.
De manera complementaria, se realizó el monitoreo de las acciones mediante la matriz de reporte de actividades, la cual funcionó como herramienta de seguimiento y orientación para la gestión territorial, administrativa y de articulación del equipo, permitiendo consolidar información relevante para la toma de decisiones y la mejora continua de las acciones implementadas.
El total de personas participantes durante el mes de marzo fueron 818.</t>
  </si>
  <si>
    <t>Entre enero y marzo se consolidaron avances en las fases de alistamiento, implementación, seguimiento y ampliación territorial de la Línea de Cuidado de la Estrategia de Transformaciones Culturales, fortaleciendo las bases técnicas y operativas para el desarrollo de acciones orientadas a la redistribución del trabajo de cuidado no remunerado.
En enero se avanzó en el alistamiento técnico mediante la elaboración de los anexos pedagógicos de las rutas metodológicas de las estrategias Caleidoscopio y Laboratorio de Soluciones, lo que permitió organizar el portafolio metodológico existente y fortalecer la coherencia pedagógica del Plan Operativo. Asimismo, se desarrollaron acciones de fortalecimiento institucional del Comité de Cuidado de Mujeres de Bogotá mediante encuentros con las Consejeras Consultivas de Mujeres, favoreciendo la apropiación de roles y la continuidad organizativa.
En febrero se avanzó en la implementación del Plan Operativo a través de espacios de coordinación estratégica y seguimiento con el equipo base y territorial. Se desarrollaron acciones de sensibilización mediante metodologías participativas dirigidas a docentes y personas mayores, así como el posicionamiento del enfoque de cuidado en escenarios de articulación interinstitucional, junto con el fortalecimiento de los procesos de seguimiento y sistematización.
En marzo se consolidó la expansión de la implementación territorial mediante el desarrollo de actividades en diversos escenarios comunitarios e institucionales, fortaleciendo la articulación con actores locales y ampliando el alcance de las estrategias Laboratorio de Soluciones y Caleidoscopio. De manera complementaria, se dio continuidad a los procesos de seguimiento, monitoreo y ajuste de la gestión, consolidando herramientas para la evaluación y mejora continua.
Hasta el mes de marzo, se logró una participación acumulada de 936 personas en actividades de transformación cultural para la redistribución de trabajos de cuidado no remunerados.
En cuanto a la vinculación de personas participantes, con corte a marzo se ha alcanzado un total acumulado de participantes superior al reportado en febrero, evidenciando un crecimiento sostenido en la cobertura de las acciones de transformación cultural.</t>
  </si>
  <si>
    <t xml:space="preserve">	•	Consolidación del modelo operativo y pedagógico: la estructuración de las rutas metodológicas y su implementación progresiva fortalecieron la coherencia técnica del Plan Operativo, facilitando la ejecución articulada de las estrategias en territorio.
	•	Ampliación sostenida de la cobertura territorial: el desarrollo de actividades en diversos escenarios institucionales y comunitarios permitió incrementar el alcance de la Línea de Cuidado y fortalecer su posicionamiento en distintos espacios de intervención.
	•	Fortalecimiento de la gestión y articulación interinstitucional: las reuniones de seguimiento y la participación en escenarios locales consolidaron la coordinación del equipo y la articulación con actores territoriales, mejorando la capacidad de respuesta frente a las metas establecidas.
	•	Mejoramiento de los procesos de seguimiento y toma de decisiones: el uso de la matriz de reporte y el desarrollo de herramientas de monitoreo permitió optimizar la trazabilidad de la información, identificar oportunidades de mejora y orientar la gestión hacia resultados más efectivos.</t>
  </si>
  <si>
    <t xml:space="preserve">Tarea 1: Elaborar del Plan Operativo de la Acción de Transformación Cultural	</t>
  </si>
  <si>
    <t>Tarea 2. Implementar los Encuentros Comunitarios y Acciones Narrativas para la sensibilización y transformación cultural en torno a la redistribución del cuidado.</t>
  </si>
  <si>
    <t>Tarea 3. Realizar el seguimiento, evaluación y sistematización sobre el desarrollo de la acción de transformación cultural</t>
  </si>
  <si>
    <t>Tarea 4. Realizar las acciones pertinentes para el desarrollo de la secretaría técnica del Consejo Consultivo de Mujeres de Bogotá, Mesa Coordinadora, Espacio Autonomo, Espacio Ampliado, según las funciones establecidas en el Decreto 364 de 2021.</t>
  </si>
  <si>
    <r>
      <rPr>
        <sz val="11"/>
        <color rgb="FF000000"/>
        <rFont val="Arial"/>
        <family val="2"/>
      </rPr>
      <t xml:space="preserve">En el mes de enero </t>
    </r>
    <r>
      <rPr>
        <b/>
        <sz val="11"/>
        <color rgb="FF000000"/>
        <rFont val="Arial"/>
        <family val="2"/>
      </rPr>
      <t>se elaboraron las primeras versiones de los anexos técnicos de ruta pedagógica para las estrategias Caleidoscopio y Laboratorio de Soluciones</t>
    </r>
    <r>
      <rPr>
        <sz val="11"/>
        <color rgb="FF000000"/>
        <rFont val="Arial"/>
        <family val="2"/>
      </rPr>
      <t xml:space="preserve">, con el propósito de fortalecer el Plan Operativo de las acciones de transformación cultural.
</t>
    </r>
    <r>
      <rPr>
        <b/>
        <sz val="11"/>
        <color rgb="FF000000"/>
        <rFont val="Arial"/>
        <family val="2"/>
      </rPr>
      <t>En el caso de Caleidoscopio, el anexo define y estructura la ruta pedagógica orientada a la transformación cultural del cuidado desde la infancia y la adolescencia.</t>
    </r>
    <r>
      <rPr>
        <sz val="11"/>
        <color rgb="FF000000"/>
        <rFont val="Arial"/>
        <family val="2"/>
      </rPr>
      <t xml:space="preserve"> El documento organiza funcionalmente el portafolio metodológico existente, garantizando coherencia pedagógica entre el modelo operativo, las metodologías implementadas y los objetivos de cambio cultural, así como la trazabilidad entre objetivos, pilares, metodologías y resultados esperados.
</t>
    </r>
    <r>
      <rPr>
        <b/>
        <sz val="11"/>
        <color rgb="FF000000"/>
        <rFont val="Arial"/>
        <family val="2"/>
      </rPr>
      <t xml:space="preserve">Para la estrategia Laboratorio de Soluciones, se desarrolló el anexo técnico que formaliza la ruta pedagógica a partir de la sistematización del portafolio metodológico. </t>
    </r>
    <r>
      <rPr>
        <sz val="11"/>
        <color rgb="FF000000"/>
        <rFont val="Arial"/>
        <family val="2"/>
      </rPr>
      <t xml:space="preserve">Este documento traduce los pilares del modelo operativo en una secuencia pedagógica funcional, establece criterios técnicos para la selección y articulación metodológica y organiza las metodologías tanto de procesos secuenciales como de intervenciones puntuales.
Ambos anexos no modifican los documentos operativos vigentes ni incorporan nuevas metodologías; su función es operativizar pedagógicamente las estrategias, fortalecer la coherencia técnica y facilitar la implementación, seguimiento y trazabilidad de resultados dentro del Plan Operativo de las acciones de transformación cultural. </t>
    </r>
  </si>
  <si>
    <t>El 28 de enero se llevó a cabo un encuentro introductorio con las Consejeras Consultivas de Mujeres, posesionadas el 18 de diciembre de 2025. Este primer encuentro se orientó a presentar los aspectos básicos de la instancia y a establecer acuerdos de comunicación y funcionamiento. El 30 se realizó un encuentro de empalme con participación de las consultivas del período anterior. En Espacio Autónomo el 30 de enero, las consejeras consultivas iniciaron la elección de roles internos.</t>
  </si>
  <si>
    <t>Tarea No. 4</t>
  </si>
  <si>
    <r>
      <t xml:space="preserve">Durante el mes de febrero se avanzó en la implementación y seguimiento del Plan Operativo de la Línea de Cuidado de la Estrategia de Transformaciones Culturales, dando continuidad al proceso de alistamiento técnico desarrollado en enero con la elaboración de los anexos pedagógicos de las estrategias Caleidoscopio y Laboratorio de Soluciones.
En este periodo se desarrollaron acciones orientadas a consolidar el esquema de seguimiento y articulación del plan operativo. </t>
    </r>
    <r>
      <rPr>
        <b/>
        <sz val="10"/>
        <color theme="1"/>
        <rFont val="Arial"/>
        <family val="2"/>
      </rPr>
      <t>En primer lugar, se desarrollaron las reuniones de seguimiento del equipo base de la Estrategia de Transformaciones Culturales</t>
    </r>
    <r>
      <rPr>
        <sz val="10"/>
        <color theme="1"/>
        <rFont val="Arial"/>
        <family val="2"/>
      </rPr>
      <t xml:space="preserve">, realizadas los días 3, 10 y 17 de febrero, en las que se revisaron los avances y alertas frente al plan de acción, se definieron orientaciones estratégicas para la implementación de actividades prioritarias como la conmemoración del 8 de marzo y se establecieron lineamientos para la gestión administrativa y logística de las acciones territoriales específicamente relacionadas con la Línea de Cuidado.
De manera complementaria, </t>
    </r>
    <r>
      <rPr>
        <b/>
        <sz val="10"/>
        <color theme="1"/>
        <rFont val="Arial"/>
        <family val="2"/>
      </rPr>
      <t>se desarrollaron espacios de seguimiento con el equipo territorial de la Línea de Cuidado</t>
    </r>
    <r>
      <rPr>
        <sz val="10"/>
        <color theme="1"/>
        <rFont val="Arial"/>
        <family val="2"/>
      </rPr>
      <t xml:space="preserve">, orientados a la planeación estratégica de las acciones, la revisión de los mecanismos de reporte de actividades y la definición de criterios para la sistematización de la gestión territorial. Estos espacios permitieron fortalecer la coordinación interna del equipo y garantizar la coherencia entre las acciones implementadas en territorio y los lineamientos establecidos en el plan operativo.
</t>
    </r>
  </si>
  <si>
    <r>
      <t xml:space="preserve">Durante el mes de febrero se desarrollaron acciones de implementación territorial orientadas a la sensibilización y reflexión colectiva sobre la redistribución del trabajo de cuidado no remunerado, en el marco de la Estrategia de Transformaciones Culturales. Estas acciones se realizaron mediante la implementación de metodologías participativas que promueven la reflexión sobre las prácticas cotidianas de cuidado y la corresponsabilidad en los hogares y comunidades.
En este periodo se llevaron a cabo </t>
    </r>
    <r>
      <rPr>
        <b/>
        <sz val="10"/>
        <color theme="1"/>
        <rFont val="Arial"/>
        <family val="2"/>
      </rPr>
      <t>espacios de sensibilización con distintos grupos poblacionales, entre ellos docentes y actores institucionales, mediante la implementación de la metodología “¿Usted qué haría?”</t>
    </r>
    <r>
      <rPr>
        <sz val="10"/>
        <color theme="1"/>
        <rFont val="Arial"/>
        <family val="2"/>
      </rPr>
      <t xml:space="preserve"> en el Jardín Infantil Ideando, orientada a promover el reconocimiento del trabajo de cuidado no remunerado y sus implicaciones en la vida cotidiana. Durante este encuentro, en el que participaron 12 personas, se realizó un ejercicio participativo que permitió identificar situaciones relacionadas con la sobrecarga de cuidado y generar conversaciones en torno a la redistribución de estas tareas en los entornos familiares y comunitarios.
Asimismo, </t>
    </r>
    <r>
      <rPr>
        <b/>
        <sz val="10"/>
        <color theme="1"/>
        <rFont val="Arial"/>
        <family val="2"/>
      </rPr>
      <t>se participó en  la primera sesión del Comité Operativo Local para las Familias – COLFA de la localidad de Usaquén,</t>
    </r>
    <r>
      <rPr>
        <sz val="10"/>
        <color theme="1"/>
        <rFont val="Arial"/>
        <family val="2"/>
      </rPr>
      <t xml:space="preserve"> escenario en el cual se socializó el enfoque de la Estrategia de Transformaciones Culturales y se promovieron reflexiones sobre la relación entre las desigualdades de género y la distribución del tiempo de cuidado con la implementación de una metodología, contribuyendo al posicionamiento del tema en espacios de gestión territorial. En esta actividad participaron 17 personas.
</t>
    </r>
    <r>
      <rPr>
        <b/>
        <sz val="10"/>
        <color theme="1"/>
        <rFont val="Arial"/>
        <family val="2"/>
      </rPr>
      <t>En complemento, los días 24 y 26 de febrero se implementó la metodología "De la experiencia al autocuidado" en el Centro Día La Casa del Árbol,</t>
    </r>
    <r>
      <rPr>
        <sz val="10"/>
        <color theme="1"/>
        <rFont val="Arial"/>
        <family val="2"/>
      </rPr>
      <t xml:space="preserve"> que ha permitido elaborar reflexiones con personas mayores, tomando como referencia sus capacidades de cuidado de sí como recurso para la reducción de la sobrecarga de cuidado de las mujeres. Estas jornadas participaron 49 y 40 personas respectivamente.
Estas acciones permitieron fortalecer procesos de sensibilización comunitaria, visibilizar las brechas existentes en la distribución del cuidado y promover el diálogo colectivo sobre la corresponsabilidad en el trabajo de cuidado no remunerado.</t>
    </r>
  </si>
  <si>
    <r>
      <t xml:space="preserve">Durante el mes de febrero se desarrollaron acciones orientadas al seguimiento y sistematización de la implementación de las actividades de la Línea de Cuidado de la Estrategia de Transformaciones Culturales. Este proceso se llevó a cabo principalmente mediante el </t>
    </r>
    <r>
      <rPr>
        <b/>
        <sz val="10"/>
        <color theme="1"/>
        <rFont val="Arial"/>
        <family val="2"/>
      </rPr>
      <t>diligenciamiento y actualización de la matriz de reporte de actividades</t>
    </r>
    <r>
      <rPr>
        <sz val="10"/>
        <color theme="1"/>
        <rFont val="Arial"/>
        <family val="2"/>
      </rPr>
      <t xml:space="preserve">, instrumento que permite registrar la información sobre las acciones territoriales desarrolladas por el equipo, así como los escenarios de articulación institucional y comunitaria en los que estas tienen lugar.
A través de este instrumento se realizó el seguimiento a la gestión territorial de la Línea de Cuidado, consolidando información relevante para la identificación de avances, retos y oportunidades de mejora en la implementación de las acciones de transformación cultural orientadas a la redistribución del trabajo de cuidado no remunerado.
De manera complementaria, </t>
    </r>
    <r>
      <rPr>
        <b/>
        <sz val="10"/>
        <color theme="1"/>
        <rFont val="Arial"/>
        <family val="2"/>
      </rPr>
      <t xml:space="preserve">el 12 de febrero se participó en una reunión con la enlace de investigación del equipo de Transformaciones Culturales, en la cual se establecieron orientaciones para el monitoreo y la sistematización de las actividades implementadas por la Línea. </t>
    </r>
    <r>
      <rPr>
        <sz val="10"/>
        <color theme="1"/>
        <rFont val="Arial"/>
        <family val="2"/>
      </rPr>
      <t xml:space="preserve">En este espacio se revisaron criterios para el registro y análisis de información con el fin de fortalecer los procesos de evaluación y generación de aprendizajes institucionales.
Adicionalmente, </t>
    </r>
    <r>
      <rPr>
        <b/>
        <sz val="10"/>
        <color theme="1"/>
        <rFont val="Arial"/>
        <family val="2"/>
      </rPr>
      <t>se diseñaron versiones preliminares de tableros de encuesta pre y post como herramientas para la medición de resultados</t>
    </r>
    <r>
      <rPr>
        <sz val="10"/>
        <color theme="1"/>
        <rFont val="Arial"/>
        <family val="2"/>
      </rPr>
      <t>, las cuales serán sometidas a validación con la líder de la Estrategia de Transformaciones Culturales para evaluar su pertinencia frente a la batería de indicadores definida para la Línea.
Estas acciones contribuyen a mejorar la trazabilidad de la información, fortalecer los procesos de evaluación interna y orientar la toma de decisiones para la mejora continua de las acciones de transformación cultural.</t>
    </r>
  </si>
  <si>
    <t xml:space="preserve">El 25 de febrero se llevó a cabo la sesión ordinaria de la mesa coordinadora del Consejo Consultivo. 
Para las sesiones del Espacio Autónomo del 19 y 25 de febrero, la Secretaría Técnica proporcionó la logística. No obstante, al tratarse de un espacio autónomo en el que no tiene injerencia, se abstuvo de participar y no cuenta con fuentes de verificación.
Se desarrollaron reuniones de articulación con diferentes dependencias de la SDMujer, con el propósito de coordinar y definir los apoyos técnicos, logísticos y metodológicos requeridos para el desarrollo de las sesiones de fortalecimiento técnico dirigidas al CCMB. Asimismo, se brindó apoyo en la construcción del instrumento “Encuesta de caracterización para el fortalecimiento de Instancias de Participación – SCP”, orientado a identificar las necesidades organizativas, técnicas y de acompañamiento de las organizaciones que hacen parte de las instancias de participación acompañadas por la SCPI, con el fin de fortalecer los procesos de asistencia técnica y consolidar estrategias de fortalecimiento acordes a sus dinámicas y capacidades.
De manera paralela, durante el mes de febrero se elaboró la propuesta de la ruta metodológica orientado a la revisión y actualización de los Decreto 364 de 2021 y Decreto 304 de 2023, normativas que reglamentan el funcionamiento del CCMB. Esta ruta establece los criterios de análisis jurídico y técnico, así como las fases de contraste operativo, revisión normativa y construcción participativa. 
Asimismo, se inició la implementación de la ruta metodológica mediante la identificación preliminar de elementos técnicos y jurídicos susceptibles de ajuste, a partir del análisis comparado de los decretos vigentes y de las situaciones operativas evidenciadas en el reciente proceso eleccionario 2025–2028. 
</t>
  </si>
  <si>
    <t>Tarea 1. Febrero</t>
  </si>
  <si>
    <t>Tarea 3. Febrero</t>
  </si>
  <si>
    <t>Durante el mes de marzo se dio continuidad a la implementación y seguimiento del Plan Operativo de la Línea de Cuidado de la Estrategia de Transformaciones Culturales, consolidando los procesos de articulación y gestión definidos en los meses anteriores.
En este periodo se desarrollaron acciones orientadas a fortalecer el esquema de seguimiento y coordinación del plan operativo. En primer lugar, se llevaron a cabo reuniones de seguimiento del equipo base de la Estrategia de Transformaciones Culturales, realizadas los días 3,10, 17, 19 y 24 de marzo, en las que se revisaron los avances y alertas frente al plan de acción, se definieron orientaciones estratégicas para la implementación de actividades priorizadas como los prototipados y monitoreo de avance de la Línea de Cuidado, la realización de la actividad de la ETC en el Parque El Tunal y los aspectos logísticos y operativos de la participación en la actividad del 8M, y se establecieron lineamientos para la gestión administrativa y logística de las acciones territoriales de la Línea de Cuidado. 
De manera complementaria, se desarrollaron espacios de seguimiento con el equipo territorial de la Línea de Cuidado, orientados a la planeación de actividades, el fortalecimiento de los mecanismos de reporte y la definición de criterios para la sistematización de la gestión territorial. Estos espacios permitieron ajustar la programación de las acciones en territorio, fortalecer la coordinación interna del equipo y garantizar la coherencia entre las acciones implementadas y los lineamientos establecidos en el plan operativo. Se realizaron el 13 y el 20 de marzo.
Asimismo, se avanzó en los procesos de articulación necesarios para dar cumplimiento a lo planeado en la gestión territorial de la Línea con actores como Biblored, Alcaldía Local de Suba, Mesa de Orientadores de la localidad de Engativá y  Universidad de los Andes, contribuyendo al cumplimiento de las metas establecidas y al fortalecimiento de la gestión técnica y operativa de la Línea de Cuidado. También, con respecto de procesos internos, se realizaron reuniones con el equipo del Sistema Distrital de Cuidado, específicamente con el equipo del Modelo de Asistencia Personal (MAP) y Cuidados Comunitarios, consolidando frentes de trabajo que desde la gestión interna de la Secretaría llevará al cumplimiento a satisfacción del plan operativo.</t>
  </si>
  <si>
    <t>Durante el mes de marzo se desarrollaron acciones de implementación territorial orientadas a la reflexión colectiva sobre la redistribución del trabajo de cuidado no remunerado en el marco de la Estrategia de Transformaciones Culturales. Estas acciones se realizaron mediante la implementación de metodologías participativas que promueven la reflexión sobre las prácticas cotidianas de cuidado y la corresponsabilidad en los hogares y comunidades.
En este periodo se llevaron a cabo espacios de activación con distintos grupos poblacionales, entre ellos niñas niños y adolescentes a través de la estrategia Caleidoscopio, y servidoras públicas, personas mayores y personas ciuidadoras a través de la estrategia Laboratorio de Soluciones, esto mediante la implementación de las metodologías como "A cuidar se aprende", "¿Cuántas manos se necesitan para cuidar?", "Círculo de emociones", "Misión Cuidado", "Manos a la obra en este mundo al revés", entre otras. Algunos de los  escenarios en los que se realizaron estas actividades fueron la Alcaldía Local de Suba, Manzanas del Cuidado, Buses del Cuidado, la Red de Bibliotecas Públicas de Bogotá, IED Jose Maria Restrepo, Jardín Infantil Ideando, Salón Comunal El Tejar, Universidad Central, Parque El Tunal, IED Jorge Mario Bergoglio, el CEFE San Cristóbal, Colegio Margarita Bosco, entre otros, en donde se desarrollaron ejercicios participativos que permitieron identificar situaciones relacionadas con la sobrecarga de cuidado y generar reflexiones en torno a la redistribución de estas tareas en los entornos familiares y comunitarios.
Asimismo, se adelantaron acciones en espacios de articulación interinstitucional en los que se socializó el enfoque de la Estrategia de Transformaciones Culturales y se promovieron reflexiones sobre la relación entre las desigualdades de género y la distribución del tiempo de cuidado, contribuyendo al posicionamiento del tema en escenarios de gestión territorial.
Con la implementación de estas jornadas, 40 en total, se alcanzó durante el mes de marzo una participación total de 818 personas, de las cuales 487 corresponde a actividades de Laboratorio de Soluciones y 331 a Caleidoscopio.
Estas acciones permitieron fortalecer procesos de activación comunitaria, visibilizar brechas en la distribución del cuidado y promover el diálogo colectivo sobre la corresponsabilidad en el trabajo de cuidado no remunerado.</t>
  </si>
  <si>
    <t>Durante el mes de marzo se desarrollaron acciones orientadas al seguimiento, evaluación y sistematización de la implementación de las actividades de la Línea de Cuidado de la Estrategia de Transformaciones Culturales. Este proceso se llevó a cabo principalmente mediante el diligenciamiento y actualización de la matriz de reporte de actividades, instrumento que permite registrar la información sobre las acciones territoriales desarrolladas por el equipo, así como los escenarios de articulación institucional y comunitaria en los que estas tienen lugar.
A través de este instrumento se realizó el seguimiento a la gestión territorial de la Línea de Cuidado, consolidando información relevante para la identificación de avances, retos y oportunidades de mejora en la implementación de las acciones de transformación cultural orientadas a la redistribución del trabajo de cuidado no remunerado.
De manera complementaria, se desarrollaron espacios de seguimiento y orientación técnica como las reuniones para el sistema de evaluación con Fundación Plural, realizadas el 4, 11 y 25 de marzo, en las que se establecieron lineamientos para el monitoreo y la sistematización de las actividades implementadas por la Línea en lo que corresponde al proyecto cofinanciado por el BID y Equimundo. En estos espacios se revisaron criterios para el registro, análisis y uso de la información con el fin de fortalecer los procesos de evaluación y generación de aprendizajes institucionales.
Estas acciones contribuyen a mejorar la trazabilidad de la información, fortalecer los procesos de evaluación interna y orientar la toma de decisiones para la mejora continua de las acciones de transformación cultural.</t>
  </si>
  <si>
    <t>El 25 de marzo se llevó a cabo la sesión ordinaria de la mesa coordinadora del CCMB. Se desarrollaron dos sesiones virtuales con acompañamiento de la Secretaría Técnica para la construcción del plan de acción anual del espacio autónomo: 11 y 13 de marzo.
Se enviaron las siguientes invitaciones a las Consejeras Consultivas: Audiencia Pública de rendición de cuentas de la administración distrital  2025; Velatón "No más violencia contra las mujeres; a la proyección de la película “Ana Rosa” en la Cinemateca; y al lanzamiento de la Unidad de Representación de Victimas por Violencias Basadas en Género o por Prejuicio de la Defensoría del Pueblo Regional Bogotá.
Se adelantaron las siguientes actividades:
· Aplicación del instrumento de caracterización al Consejo Consultivo de Mujeres, con el fin de identificar intereses y necesidades
· Construcción del documento de propuesta formativa con temas priorizados por el CCMB
· Implementación de dos (2) sesiones de fortalecimiento técnico realizadas los días 20 y 27 de marzo, el primero dirigido a la construcción de espacio de reconocimiento, enfocado en el fortalecimiento de habilidades relacionales y la construcción de acuerdos iniciales para el trabajo colectivo y la segunda sesión sobre la Política Pública de Mujeres y Equidad de Género (PPMYEG) y su plan de acción.
· Reuniones de articulación con otras dependencias de la SDMujer, orientadas a la coordinación y al desarrollo de acciones conjuntas para el fortalecimiento del CCMB en el marco del plan de formación: 02 de marzo, 16 de marzo y 26 de marzo.
De igual manera en el marco del fortalecimiento a la instancia, se actualizó la propuesta de la ruta metodológica orientada a la revisión y modificación de los Decretos 364 de 2021 y 304 de 2023, normativas que reglamentan el funcionamiento y el proceso eleccionario del CCMB. Esta ruta establece los criterios de análisis jurídico y técnico, así como las fases de contraste operativo, revisión normativa y construcción participativa. Así mismo, se inició la implementación de dicha ruta mediante la identificación preliminar de elementos técnicos y jurídicos susceptibles de ajuste, a partir del análisis comparado de los decretos vigentes y de las situaciones operativas</t>
  </si>
  <si>
    <t>Tarea 1. Marzo</t>
  </si>
  <si>
    <t>Tarea 2. Marzo</t>
  </si>
  <si>
    <t>Tarea 3. Marzo</t>
  </si>
  <si>
    <t>Desarrollar 3 acciones de transformación cultural efectivas para prevenir las violencias contra las mujeres, incluyendo campañas educativas.</t>
  </si>
  <si>
    <t xml:space="preserve"> Servicio de Promoción de la Garantia de Derechos </t>
  </si>
  <si>
    <t>Número de acciones de transformación cultural desarrolladas para prevenir las violencias contra las mujeres a través de mecanismos de cambio cultural y campañas educativas</t>
  </si>
  <si>
    <r>
      <t xml:space="preserve">Para el mes de enero, la Línea de Prevención de Violencias contra las Mujeres consolidó un </t>
    </r>
    <r>
      <rPr>
        <b/>
        <sz val="11"/>
        <color theme="1"/>
        <rFont val="Arial"/>
        <family val="2"/>
      </rPr>
      <t>primer marco operativo y metodológico para la vigencia 2026, que define la orientación estratégica de la Línea en clave de prevención del feminicidio y del acoso sexual contra las mujeres.</t>
    </r>
    <r>
      <rPr>
        <sz val="11"/>
        <color theme="1"/>
        <rFont val="Arial"/>
        <family val="2"/>
      </rPr>
      <t xml:space="preserve">
</t>
    </r>
    <r>
      <rPr>
        <b/>
        <sz val="11"/>
        <color theme="1"/>
        <rFont val="Arial"/>
        <family val="2"/>
      </rPr>
      <t>Este avance incluye la construcción del diagrama metodológico de la Línea, se encuentran definidas las apuestas metodológicas de la estrategia Tu Voz para la prevención del feminicidio, fundamentadas en evidencia producida por el OMEG</t>
    </r>
    <r>
      <rPr>
        <sz val="11"/>
        <color theme="1"/>
        <rFont val="Arial"/>
        <family val="2"/>
      </rPr>
      <t>, lo que permitió priorizar territorialmente las localidades con mayor riesgo y orientar la planeación hacia intervenciones diferenciales.
Adicionalmente, se han identificado las acciones metodológicas en clave de procesos, acciones individuales y acciones en el espacio público, así como los grupos poblacionales priorizados y los escenarios potenciales de articulación, sentando las bases para la implementación progresiva de la Línea durante 2026. Estos desarrollos constituyen el punto de partida para la fase de implementación y despliegue territorial de la estrategia.</t>
    </r>
  </si>
  <si>
    <t>A la fecha, la Línea de Prevención de Violencias contra las Mujeres cuenta con un primer marco operativo y metodológico consolidado para la vigencia 2026, que define la orientación estratégica de la Línea en clave de prevención del feminicidio y del acoso sexual contra las mujeres.</t>
  </si>
  <si>
    <t>Este proceso se traduce en beneficios directos para la ciudadanía al fortalecer la capacidad de la ciudad para prevenir de manera temprana y focalizada las violencias contra las mujeres, especialmente el feminicidio y el acoso sexual. La priorización territorial basada en evidencia permite que las acciones lleguen con mayor oportunidad a las localidades con mayores riesgos, favoreciendo entornos más seguros y protectores. Asimismo, la definición de acciones pedagógicas, comunitarias y en espacio público amplía el acceso de mujeres y comunidades a información, rutas de atención y herramientas para la prevención, promoviendo el ejercicio del derecho a una vida libre de violencias, al bienestar y al disfrute seguro de la ciudad.</t>
  </si>
  <si>
    <r>
      <t>Durante febrero se realizaron cuatro (</t>
    </r>
    <r>
      <rPr>
        <b/>
        <sz val="11"/>
        <color theme="1"/>
        <rFont val="Arial"/>
        <family val="2"/>
      </rPr>
      <t>4) encuentros comunitarios de la estrategia “Tu Voz</t>
    </r>
    <r>
      <rPr>
        <sz val="11"/>
        <color theme="1"/>
        <rFont val="Arial"/>
        <family val="2"/>
      </rPr>
      <t xml:space="preserve">, transformar el dolor en prevención”. Tres (3) correspondieron a la implementación de Tu Voz Sostiene en Suba, Engativá y Teusaquillo, fortaleciendo redes de apoyo, identificación de señales de riesgo y herramientas de acompañamiento empático. La cuarta acción fue el pilotaje de la versión ludificada en espacio público, desarrollada en el Parque Bicentenario (Santa Fe), para visibilizar barreras culturales y promover respuestas concretas frente al riesgo de feminicidio. Participaron 103 personas </t>
    </r>
    <r>
      <rPr>
        <b/>
        <sz val="11"/>
        <color theme="1"/>
        <rFont val="Arial"/>
        <family val="2"/>
      </rPr>
      <t>(70 mujeres y 33 hombres</t>
    </r>
    <r>
      <rPr>
        <sz val="11"/>
        <color theme="1"/>
        <rFont val="Arial"/>
        <family val="2"/>
      </rPr>
      <t>).
Asimismo, se diseñó un instrumento de medición basado en los siete momentos metodológicos, que evalúa activación emocional, disposición al cambio y reconocimiento de brechas culturales. En el marco de la ruta metodológica de la Línea de Prevención de Violencias, se ajustó la acción mediante la incorporación de un tablero lúdico con historias, preguntas y herramientas de acompañamiento, y se fortaleció la conexión pedagógica entre señales de riesgo, barreras y prácticas concretas de apoyo. La propuesta será validada para definir el mecanismo de levantamiento y sistematización de información.</t>
    </r>
  </si>
  <si>
    <r>
      <rPr>
        <sz val="11"/>
        <color rgb="FF000000"/>
        <rFont val="Arial"/>
        <family val="2"/>
      </rPr>
      <t xml:space="preserve">Al cierre de febrero, la Línea de Prevención de Violencias contra las Mujeres consolida un marco operativo y metodológico para la vigencia 2026, que define su orientación estratégica en clave de prevención del feminicidio. Sobre esta base, se avanzó en la implementación y ajuste de la metodología Tu Voz Sostiene, incluyendo su pilotaje en espacio público, el fortalecimiento de herramientas de acompañamiento a redes de apoyo y el diseño de un instrumento de medición para evaluar activación emocional, disposición al cambio y reconocimiento de barreras culturales.
De manera acumulada, se han desarrollado cuatro </t>
    </r>
    <r>
      <rPr>
        <b/>
        <sz val="11"/>
        <color rgb="FF000000"/>
        <rFont val="Arial"/>
        <family val="2"/>
      </rPr>
      <t>(4) encuentros comunitarios</t>
    </r>
    <r>
      <rPr>
        <sz val="11"/>
        <color rgb="FF000000"/>
        <rFont val="Arial"/>
        <family val="2"/>
      </rPr>
      <t xml:space="preserve"> en febrero, con la </t>
    </r>
    <r>
      <rPr>
        <b/>
        <sz val="11"/>
        <color rgb="FF000000"/>
        <rFont val="Arial"/>
        <family val="2"/>
      </rPr>
      <t>participación de 103 personas</t>
    </r>
    <r>
      <rPr>
        <sz val="11"/>
        <color rgb="FF000000"/>
        <rFont val="Arial"/>
        <family val="2"/>
      </rPr>
      <t>, y se han realizado ajustes metodológicos que fortalecen la coherencia entre señales de riesgo, brechas culturales y prácticas concretas de acompañamiento empático y sostenido.</t>
    </r>
  </si>
  <si>
    <t>La implementación y ajuste de Tu Voz Sostiene, junto con la creación de un instrumento que permite medir cambios culturales más allá de la asistencia a actividades, se traduce en beneficios concretos para la ciudadanía.
Esto permite que las acciones dirigidas a las mujeres y sus entornos no se limiten a la participación puntual, sino que promuevan cambios reales en actitudes, creencias y prácticas relacionadas con la prevención de violencias y el cuidado corresponsable.
Al evaluar aspectos como la activación emocional, la disposición al cambio y el reconocimiento de barreras culturales, la estrategia logra intervenciones más pertinentes y efectivas en los territorios. Como resultado, la ciudadanía cuenta con procesos más sólidos de acompañamiento, redes de apoyo fortalecidas y herramientas prácticas para transformar dinámicas cotidianas que reproducen desigualdades o violencias.
En términos concretos, esto significa que las mujeres y sus comunidades reciben acciones mejor diseñadas, con mayor capacidad de generar cambios sostenibles en sus relaciones, en la distribución del cuidado y en la forma en que se previenen y afrontan las violencias.</t>
  </si>
  <si>
    <r>
      <rPr>
        <b/>
        <sz val="11"/>
        <color theme="1"/>
        <rFont val="Arial"/>
        <family val="2"/>
      </rPr>
      <t>Durante el mes de marzo se desarrollaron doce (12) encuentros comunitarios y activaciones territoriales en el marco de la estrategia Tu Voz, transformar el dolor en prevención, alcanzando la participación de 384 personas, de las cuales 282 fueron mujeres</t>
    </r>
    <r>
      <rPr>
        <sz val="11"/>
        <color theme="1"/>
        <rFont val="Arial"/>
        <family val="2"/>
      </rPr>
      <t xml:space="preserve">. La implementación se concentró principalmente en la metodología Tu Voz Sostiene; se realizó una acción de Tu Voz Reconoce con población adolescente para la comprensión del ciclo de la violencia, así como dos acciones adicionales (caracterización y Tu Voz Acompaña) con estudiantes de la IED Las Américas, profundizando en prácticas de acompañamiento. Estas actividades se desplegaron en diversas localidades priorizadas de Bogotá y contaron con articulación con universidades, instituciones educativas y organizaciones sociales, consolidando presencia territorial y trabajo interinstitucional.
Paralelamente, se avanzó en el fortalecimiento metodológico de la estrategia mediante el </t>
    </r>
    <r>
      <rPr>
        <b/>
        <sz val="11"/>
        <color theme="1"/>
        <rFont val="Arial"/>
        <family val="2"/>
      </rPr>
      <t>ajuste de la ruta pedagógica y la consolidación de una propuesta de indicadores orientada a mejorar el seguimiento de resultados e impactos.</t>
    </r>
    <r>
      <rPr>
        <sz val="11"/>
        <color theme="1"/>
        <rFont val="Arial"/>
        <family val="2"/>
      </rPr>
      <t xml:space="preserve"> Esta apuesta prioriza procesos pedagógicos secuenciales, mediciones simples e integradas (pre–post), y el uso de herramientas cualitativas y participativas que permiten identificar cambios en actitudes, narrativas y prácticas de acompañamiento  mujeres inmersas en ciclos de violencia. Asimismo, se promovió la simplificación de instrumentos, el uso de registros colectivos y bitácoras de campo, y la incorporación de escalas de medición del nivel de involucramiento, con el fin de garantizar información útil, viable y alineada con los objetivos de transformación cultural, sin afectar el desarrollo pedagógico ni las condiciones operativas del trabajo en territorio.</t>
    </r>
  </si>
  <si>
    <r>
      <t xml:space="preserve">Al cierre acumulado de febrero y marzo, la Línea de Prevención de Violencias contra las Mujeres evidencia avances significativos tanto en la consolidación metodológica como en la implementación territorial de la estrategia Tu Voz, transformar el dolor en prevención. En febrero se establecieron las bases operativas y metodológicas para la vigencia 2026, orientadas a la prevención del feminicidio, incluyendo el ajuste y pilotaje de la metodología Tu Voz Sostiene en espacio público, el fortalecimiento de herramientas para redes de apoyo y el diseño de instrumentos de medición enfocados en activación emocional, disposición al cambio y reconocimiento de barreras culturales.
</t>
    </r>
    <r>
      <rPr>
        <b/>
        <sz val="11"/>
        <color theme="1"/>
        <rFont val="Arial"/>
        <family val="2"/>
      </rPr>
      <t>La estrategia amplió su alcance a 16 encuentros y activaciones territoriales, logrando una participación acumulada de 487 personas</t>
    </r>
    <r>
      <rPr>
        <sz val="11"/>
        <color theme="1"/>
        <rFont val="Arial"/>
        <family val="2"/>
      </rPr>
      <t>. La implementación se concentró en Tu Voz Sostiene, complementada con acciones de Tu Voz Reconoce y Tu Voz Acompaña, incorporando población adolescente y diversificando los escenarios de intervención en múltiples localidades priorizadas de Bogotá, en articulación con actores institucionales y comunitarios. era paralela, se consolidaron ajustes en la ruta pedagógica y en la propuesta de indicadores, orientados a mediciones más simples, participativas y útiles, que permiten evidenciar cambios en narrativas, actitudes y prácticas de acompañamiento, fortaleciendo así la trazabilidad, calidad y sostenibilidad de la estrategia en el territorio.</t>
    </r>
  </si>
  <si>
    <t>En lo comunitario, ha fortalecido la capacidad de las redes de apoyo para identificar señales de riesgo y actuar desde un acompañamiento empático, informado y no revictimizante, promoviendo cambios en narrativas y actitudes frente a las violencias contra las mujeres. En lo metodológico, ha permitido consolidar una ruta pedagógica más coherente y secuencial, junto con instrumentos de medición más simples, participativos y útiles, que mejoran la trazabilidad de los procesos y la comprensión de los cambios generados en las personas participantes. Finalmente, en lo operativo e institucional, ha ampliado la cobertura territorial, fortalecido la articulación con actores comunitarios y entidades aliadas, y mejorado la capacidad del equipo para implementar acciones sostenibles, pertinentes y con mayor impacto en la prevención del feminicidio.</t>
  </si>
  <si>
    <t>Tarea 1: Adelantar los encuentros comunitarios y activaciones territoriales para la prevención de violencias a través actividades formativas y pedagógicas con la comunidad.</t>
  </si>
  <si>
    <t>Tarea 2: Realizar el  seguimiento monitoreo y evaluación de la acción implementada</t>
  </si>
  <si>
    <t xml:space="preserve">Tarea 3: Elaborar y/o actualizar el plan operativo y el diseño metodológico de la Acción de Transformación Cultural	</t>
  </si>
  <si>
    <r>
      <t xml:space="preserve">Durante el mes de enero </t>
    </r>
    <r>
      <rPr>
        <b/>
        <sz val="11"/>
        <color rgb="FF000000"/>
        <rFont val="Arial"/>
        <family val="2"/>
      </rPr>
      <t>se avanzó en la construcción del diagrama metodológico de la Línea de prevención de violencias contra las mujeres, articulando enfoques, acciones, equipos y metas alrededor de la prevención del feminicidio y del acoso sexual.</t>
    </r>
    <r>
      <rPr>
        <sz val="11"/>
        <color rgb="FF000000"/>
        <rFont val="Arial"/>
        <family val="2"/>
      </rPr>
      <t xml:space="preserve">
</t>
    </r>
    <r>
      <rPr>
        <b/>
        <sz val="11"/>
        <color rgb="FF000000"/>
        <rFont val="Arial"/>
        <family val="2"/>
      </rPr>
      <t>Se definieron las apuestas metodológicas de la estrategia Tu Voz para la prevención del feminicidio con base en la investigación del OMEG “Vidas que importan, datos que cuentan”, lo que permitió priorizar territorialmente las localidades con riesgo alto e intermedio y fortalecer la focalización de la intervención.</t>
    </r>
    <r>
      <rPr>
        <sz val="11"/>
        <color rgb="FF000000"/>
        <rFont val="Arial"/>
        <family val="2"/>
      </rPr>
      <t xml:space="preserve"> </t>
    </r>
    <r>
      <rPr>
        <b/>
        <sz val="11"/>
        <color rgb="FF000000"/>
        <rFont val="Arial"/>
        <family val="2"/>
      </rPr>
      <t>Asimismo, se estructuraron las acciones en tres niveles: procesos de transformación cultural, acciones individuales de sensibilización y activación de rutas, e intervenciones en espacio público. También se identificaron grupos poblacionales priorizados y escenarios de articulación interinstitucional y comunitaria. Este mismo ejercicio se desarrolló para la estrategia de prevención del acoso sexual.</t>
    </r>
    <r>
      <rPr>
        <sz val="11"/>
        <color rgb="FF000000"/>
        <rFont val="Arial"/>
        <family val="2"/>
      </rPr>
      <t xml:space="preserve">
Este avance constituye el primer planteamiento operativo y metodológico de la Línea para la vigencia 2026, base para la planeación, articulación y asignación de recursos.</t>
    </r>
  </si>
  <si>
    <t>Tarea 3: ruta operativa y metodologica de la LPVC</t>
  </si>
  <si>
    <t xml:space="preserve">Durante el mes de febrero, se realizaron cuatro (4) encuentros comunitarios y activaciones territoriales para la implementación de la estrategia para la prevención del feminicidio "Tu Voz, transformar el dolor en prevención".
Tres (3) de estas acciones correspondieron a la implementación de la metodología Tu Voz Sostiene, dirigida a las redes de apoyo y la identificación de señales de riesgo de violencia y la apropiación de herramientas de acompañamiento empaticas y se realizaron en las localidades de Suba, Engativá y Teusaquillo. 
La cuarta acción (4) correspondió al pilotaje de la propuesta de ludificación de la acción tu Voz Sostiene para el espacio público, con la que se busca facilitar la compresión de las barreras que enfrentan las redes de apoyo y como se pueden superar mediante herramientas de acompañamiento sencillas y concretas. Se realizó en la localidad de Santa Fe en el parque Bicentenario. 
En estos 4 encuentros comunitarios tuvimos una participación de 103 personas, entre ellas 70 mujeres y 33 hombres. </t>
  </si>
  <si>
    <t xml:space="preserve">Para la medición de la acción Tu Voz Sostiene de la estrategia para la prevención del feminicidio realizada en el espacio público y que fue pilotada en el mes febrero, se diseñó un instrumento de medición con el fin de medir el reconocimiento de los conceptos de las barreras culturales que afrontan las redes de apoyo en diferentes situaciones de violencia contra las mujeres y medir la disposición de las personas participantes para activar las diferentes prácticas de acompañamiento que permiten a la prevención del riesgo de feminicidio. 
Este instrumento se propone de acuerdo con los 7 momentos metodológicos de la acción, una medición cuantitativa o cualitativa de acuerdo con las variables de  activación emocional, disposición al cambio, reconocimiento de brechas culturales. Esta propuesta será validada en un espacio de modelación para definir la herramienta de levantamiento de la informacion y de sistematización de lo observado por el equipo de gestores territoriales de la Línea de Prevención de Violencias. 
</t>
  </si>
  <si>
    <t>Resultado de la propuesta de ruta metodologica construida para la Linea de prevención de violencias, en el mes de febrero se avanzó en el ajuste metodologico de la acción Tu Voz Sostiene, primer momento de la ruta de tres (3) encuentros propuestos en esta ruta. 
El ajuste a la metodología se realizó en dos sentidos: i) el primero fue proponer un ejercicio de ludificación a través de un tablero el que se escriben diferentes instrucciones y se ubican los juegos de cartas que contienen las historias de las mujeres en situación de violencia, las reacciones, las preguntas que indagan sobre la identificación con algunas expresiones que señalan y juzgan, las herramientas y el llamado al acompañamiento sostenido y empático y sostenido a las mujeres en riesgo de feminicidio. ii) el segundo fue procurar hacer visible la conexión entre las señales de riesgo de violencia, las barreras que enfrentan las redes de apoyo para acompañar y las herramientas de acompañamiento a partir de la historia de violencia de las mujeres, facilitando la apropiación del llamado concreto que se busca instalar.</t>
  </si>
  <si>
    <t>Tarea 3: actualización del diseño metodlógico de Tu Voz Sostiene</t>
  </si>
  <si>
    <r>
      <rPr>
        <sz val="11"/>
        <color rgb="FF000000"/>
        <rFont val="Arial"/>
        <family val="2"/>
      </rPr>
      <t xml:space="preserve">Durante el mes de marzo, se realizaron un total de </t>
    </r>
    <r>
      <rPr>
        <b/>
        <sz val="11"/>
        <color rgb="FF000000"/>
        <rFont val="Arial"/>
        <family val="2"/>
      </rPr>
      <t>doce (12) encuentros comunitarios y activaciones territoriales para la implementación de la estrategia para la prevención del feminicidio "Tu Voz, transformar el dolor en prevención" con un total de  384 personas - 282 mujeres.</t>
    </r>
    <r>
      <rPr>
        <sz val="11"/>
        <color rgb="FF000000"/>
        <rFont val="Arial"/>
        <family val="2"/>
      </rPr>
      <t xml:space="preserve"> De ese total, nueve (9) acciones correspondieron a la implementación de la metodología Tu Voz Sostiene, dirigida a las redes de apoyo y la identificación de señales de riesgo de violencia y la apropiación de herramientas de acompañamiento empaticas con un total de 288 personas siendo 213 mujeres.Se implementó una (1) acción de Tu Voz Reconoce con adolescentes para el reconocimiento del ciclo de la violencia con 26 adolescentes 19 de ellas mujeres; y por ultimo dos (2) acciónes, una de caracterizacion y otra de Tu Voz Acompaña con 35 adolescentes de la IED LAs Americas, 20 de ellas mujeres. 
Estas implementaciones se realizaron en las localidades de Usme, Barrios Unidos, Santa Fe, Suba, Los Mártires, Engativá, Ciudad Bolívar, Engativá, Ciudad Bolívar, Kennedy y Tunjuelito articuladas con la Universidad Distrital, Universidad Minuto de Dios, Universidad Libre Instituciones Educativas Distritales, Biblioteca de Pasquilla, voluntariado de la Cruz Roja.</t>
    </r>
  </si>
  <si>
    <t>En el marco de la Estrategia de Transformación Cultural, durante el periodo se avanzó en la definición del sistema de medición para la Línea de Prevención de Violencias, orientado a fortalecer el seguimiento a resultados e impactos mediante herramientas simples, pertinentes y coherentes con las dinámicas territoriales y pedagógicas.
Para la estrategia de prevención del feminicidio “Tu Voz, transformar el dolor en prevención”, se estructuraron indicadores centrados en el reconocimiento de acciones transformadoras y en la identificación de cambios en actitudes y comportamientos asociados al acompañamiento empático, informado y sostenido frente a las violencias. Este sistema se articuló a procesos pedagógicos secuenciales, incorporando momentos de línea base, reflexión colectiva y cierre con re-medición o registro de compromisos, priorizando la usabilidad de la información y evitando la sobrecarga operativa.
Como parte del proceso, se integraron herramientas cualitativas y gradientes de medición —como escalas de involucramiento y dispositivos visuales— que permitieron captar niveles de apropiación, profundidad del acompañamiento y transformaciones en prácticas y narrativas. La sistematización se proyectó a través de bitácoras de campo, registros colectivos y ejercicios de categorización, fortaleciendo la lectura de resultados desde lo territorial.
Este proceso fue retroalimentado para garantizar que el sistema de medición fuera claro, accionable e integrado a las metodologías existentes. En esta línea, se priorizaron esquemas de medición pre–post, instrumentos ágiles y colectivos, y un enfoque orientado a evidenciar cambios reales sin afectar el desarrollo de las sesiones ni las capacidades operativas de los equipos.
En conjunto, se continúa trabajando en la consolidación de un sistema de medición orientado a la toma de decisiones basada en evidencia, equilibrando rigor técnico y viabilidad operativa, y permitiendo dar cuenta de transformaciones culturales en contextos comunitarios.</t>
  </si>
  <si>
    <r>
      <rPr>
        <sz val="11"/>
        <color rgb="FF000000"/>
        <rFont val="Arial"/>
        <family val="2"/>
      </rPr>
      <t xml:space="preserve">La ruta pedagógica de la estrategia para la prevención del feminicidio </t>
    </r>
    <r>
      <rPr>
        <i/>
        <sz val="11"/>
        <color rgb="FF000000"/>
        <rFont val="Arial"/>
        <family val="2"/>
      </rPr>
      <t>Tu Voz Transforma el dolor en prevención</t>
    </r>
    <r>
      <rPr>
        <sz val="11"/>
        <color rgb="FF000000"/>
        <rFont val="Arial"/>
        <family val="2"/>
      </rPr>
      <t xml:space="preserve"> para 2026 para el mes de marzo propuso la reorganización metodológica basada en procesos pedagógicos secuenciales de la estrategia Tu Voz, con el propósito de garantizar mayor coherencia, trazabilidad y cumplimiento de objetivos en la prevención del feminicidio. En ese orden se propuso un proceso de 3 sesiones (identificación del riesgo, comprensión del ciclo de la violencia y herramientas de acompañamiento) —Tu Voz Sostiene, Reconoce, y Tu Voz Acompaña orientadas a identificar señales de riesgo, comprender el ciclo de la violencia, transformar narrativas sociales y promover intervenciones comunitarias. Y en los casos que se identifiquen, el proceso culmina on la acción comunitaria de transformación y consolidación de compromisos colectivos - Tu Voz Transforma. 
Esta ruta definió los territorios priorizados con mayor riesgo de feminicidio en Bogotá (especialmente localidades del sur y noroccidente) y grupos poblacionales estratégicos como mujeres migrantes, adolescentes y grupos masculinizados, promoviendo articulaciones institucionales y comunitarias. Finalmente, la ruta definió la organización operativa del equipo territorial por duplas y metas de cobertura para el 2026 orientadas a fortalecer la implementación, el alcance y la sostenibilidad de la estrategia en los territorios.</t>
    </r>
  </si>
  <si>
    <t>Tarea 2</t>
  </si>
  <si>
    <t xml:space="preserve">Tarea 3 </t>
  </si>
  <si>
    <t>Implementar 3 acciones de transformación cultural que promuevan y garanticen el libre ejercicio de los derechos de las mujeres y la equidad de género a través de mecanismos de cambio cultural y comportamental desarrollados con las comunidades</t>
  </si>
  <si>
    <t>Número de acciones de transformación cultural que promuevan la eliminación de estereotipos negativos, y garanticen el libre ejercicio de los derechos de las mujeres implementadas, desarrolladas con las comunidades</t>
  </si>
  <si>
    <t>Se da inicio al acompañamiento técnico de la Submesa para la garantia de derechos y a las consejeras territoriales de organizaciones de mujeres, con las cuales se proyecta realizar el plan de trabajo 2026 Se realizó la primera submesa del año y acompañamiento a PMU</t>
  </si>
  <si>
    <t>Se fortaleció el acompañamiento técnico a espacios de articulación institucional como la Submesa de Garantía de Derechos y a las consejeras de organizaciones de mujeres del CTPD.</t>
  </si>
  <si>
    <t>Acompañamiento técnico para el fortalecimiento del derecho a la participación de las mujeres en las diferentes instancias priorizadas, para el posicionamiento de sus agendas.</t>
  </si>
  <si>
    <t>Se continua con el acompañamiento técnico de la Submesa para la garantia de derechos y a las consejeras territoriales de organizaciones de mujeres, con las cuales se proyecta realizar el plan de trabajo 2026 Se realizó la primera submesa del año y acompañamiento a PMU. Se realiza informe de gestión CTPD</t>
  </si>
  <si>
    <t>Se fortaleció el acompañamiento técnico a espacios de articulación institucional como la Submesa de Garantía de Derechos y a las consejeras de organizaciones de mujeres del CTPD. La SCPI participa en las reuniones de la submesa y en los PMU convocados por Secretraría de Gobierno. Se han contactado las consejeras CTPD y se les ha convocado a reuniones de trabajo.</t>
  </si>
  <si>
    <t xml:space="preserve">Tarea 1. Desarrollar, sistematizar y evaluar encuentros comunitarios, activaciones territoriales y estrategias narrativas para la eliminación de estereotipos negativos y promover el ejercicio de los derechos de las mujeres. </t>
  </si>
  <si>
    <t>Tarea 2.  Socializar e implementar la hoja de ruta para incorporar los enfoques de derechos de las mujeres, de género y diferencial, a través del acompañamiento y articulación con la Submesa para la garantía y seguimiento de los derechos de las mujeres, diversidades, disidencias sexuales y de Género y el acompañamiento técnico al Puesto de mando Unificado (PMU)</t>
  </si>
  <si>
    <t>Tarea 3. Socializar e implementar la hoja de ruta para incorporar los enfoques de derechos de las mujeres, de género y diferencial,mediante el acompañamiento técnico a dos instancias de participación del Distrito Capital, priorizadas por la Subsecretaría del Cuidado y Políticas de Igualdad</t>
  </si>
  <si>
    <t xml:space="preserve">PONDERACIÓN DE LA TAREA
</t>
  </si>
  <si>
    <t>Durante el mes de febrero se realizó una reunión en el marco de las acciones de la Submesa de Género con la Dirección de Derechos Humanos de la Secretaria de Gobierno, donde se revisó y se construyó un cronograma para el desarrollo del “Protocolo para la atención de VGB y por prejuicio en los espacios de manifestación pública y protesta social”. Como parte de las acciones se programaron 5 mesas de trabajo con diferentes entidades distritales. También se participó de la Mesa de Coordinación y seguimiento para la planeación de las movilizaciones sobre el 21F y 24F, y allí se confirmaron contratistas para estar presentes en las manifestaciones del 21F.
Se desarrollo la primera Submesa de Género del año, donde se organizó las actividades de manifestación del 7M, en articulación con participantes de los grupos feministas abolicionistas se revisó la propuesta de ruta y se destinaron los recursos por parte de cada una de las entidades.
También se participó de los Puesto de Mando Unificado (PMU) en modalidad mixta, presencial y virtual, donde la Secretaría de la Mujer siempre estuvo en disposición de recibir y diseccionar casos de abuso o violencias basadas en género en el marco de la protesta social y la manifestación pública de acuerdo con la oferta de la entidad.</t>
  </si>
  <si>
    <t>Durante el mes de febrero se envió una invitación para una reunión inicial con la Presidenta y Secretaría del CTPD, con el fin de revisar las necesidades e intereses para establecer una articulación con la Secretaría de la Mujer, en su rol de acompañamiento técnico a esta instancia. Sin embargo, por motivos de cambio de directivos no se logra desarrollar.
También se realizó una propuesta de trabajo para el acompañamiento a esta instancia en la vigencias 2026.</t>
  </si>
  <si>
    <t>Durante el mes de marzo se desarrollaron dos (2) mesas de trabajo, una con las entidades que acompañan y brindan atención a NNA y con dependencias de la policía. Estás hacen parte de las mesas propuestas para apoyar el proceso de construcción del “ Protocolo para la prevención, atención y seguimiento de las VBG y por prejuicio en espacios de manifestación pública”
También se participó de las reuniones de la Submesa de Género donde se organizaron las movilizaciones para el 15M “Gran Movilización”. Aquí se realizó la articulación con las convocantes “Somos un Rostro Colectivo” quienes compartieron la propuesta de ruta, y por parte de las entidades se destinaron los recursos humanos para el acompañamiento territorial. Como resultado de este espacio la Secretaría de la Mujer desde la Subsecretaría del Cuidado y Políticas de Igualdad gestiono para poder acompañar con siete (7) profesionales en terreno y dos (2) en PMU. Finalmente, desde la SCPI se presenta el primer informe trimestral de esta instancia.
Se participó de los Puesto de Mando Unificado (PMU) en modalidad mixta, presencial y virtual, donde la Secretaría de la Mujer siempre estuvo en disposición de recibir y diseccionar casos de abuso o violencias basadas en género en el marco de la protesta social y la manifestación pública de acuerdo con la oferta de la entidad.</t>
  </si>
  <si>
    <t>Durante el mes de marzo se realizó el primer informe trimestral de acompañamiento a esta instancia. Se continúan realizando articulaciones para poder tener un acercamiento y dialogo efectivo con las directivas del CTPD.</t>
  </si>
  <si>
    <t>Código</t>
  </si>
  <si>
    <t>Versión</t>
  </si>
  <si>
    <t>Fecha de Emisión</t>
  </si>
  <si>
    <t>META PLAN DE DESARROLLO</t>
  </si>
  <si>
    <t>Página</t>
  </si>
  <si>
    <t>Página 3 de 7</t>
  </si>
  <si>
    <t xml:space="preserve">                                                 REPORTE INDICADOR META PDD</t>
  </si>
  <si>
    <t>5 - Igualdad de género</t>
  </si>
  <si>
    <t>5.4 . Reconocer y valorar los cuidados y el trabajo doméstico no remunerados mediante servicios públicos, infraestructuras y políticas de protección social, y promoviendo la responsabilidad compartida en el hogar y la familia, según proceda en cada país</t>
  </si>
  <si>
    <t>3969 - Porcentaje de implementación de la estrategia de transformación cultural</t>
  </si>
  <si>
    <t>22.5%</t>
  </si>
  <si>
    <t>26.25%</t>
  </si>
  <si>
    <t>18.75%</t>
  </si>
  <si>
    <t>EJECUCIÓN MENSUAL INDICADOR PDD</t>
  </si>
  <si>
    <t>Durante el mes de enero de 2026 se desarrolló un proceso continuo de planeación, alineación y fortalecimiento técnico de la Estrategia de Transformaciones Culturales, orientado a sentar bases sólidas para su implementación durante la vigencia. En este periodo se llevaron a cabo mesas de trabajo internas los días 22 y 23 de enero, que permitieron la alineación metodológica y operativa del equipo ampliado, así como la priorización concertada de las temáticas estratégicas a abordar en 2026.
Como resultado de estos espacios, se socializó la proyección estratégica y operativa de la vigencia, se revisaron las líneas de cuidado y prevención de violencias y se definieron prioridades de intervención con mayor claridad temática, metodológica y territorial, fortaleciendo la coherencia entre los objetivos estratégicos y las capacidades operativas de la estrategia. De igual manera, se avanzó en la clarificación de roles, responsabilidades y esquemas de trabajo colaborativo 
En paralelo, se realizó una revisión técnica y operativa integral de las líneas que componen la estrategia, incorporando de manera sistemática las lecciones aprendidas y buenas prácticas de la vigencia 2025. Este ejercicio permitió robustecer la consistencia, pertinencia y viabilidad de la Estrategia de Transformaciones Culturales para 2026, asegurando su alineación con los lineamientos institucionales.
En el componente técnico-metodológico, se elaboraron las primeras versiones de los anexos técnicos de la ruta pedagógica de las estrategias Caleidoscopio y Laboratorio de Soluciones, logrando organizar y operativizar el portafolio metodológico existente sin modificar los documentos vigentes ni incorporar nuevas metodologías. Estos insumos fortalecen la coherencia pedagógica, la trazabilidad entre objetivos, metodologías y resultados, y facilitan la implementación y el seguimiento de las acciones de transformación cultural.
Finalmente, se avanzó en la construcción del diagrama metodológico de la Línea de Prevención de Violencias contra las Mujeres, definiendo apuestas metodológicas para la prevención del feminicidio y del acoso sexual. Se logró un primer planteamiento operativo para la vigencia 2026, con focalización territorial basada en evidencia, definición de niveles de intervención, identificación de poblaciones priorizadas y escenarios de articulación interinstitucional, constituyéndose en un logro clave para la planeación, asignación de recursos y despliegue de la línea durante el año.</t>
  </si>
  <si>
    <t xml:space="preserve">Con corte a enero de 2026, la Estrategia de Transformaciones Culturales presenta avances acumulados significativos en su fase de planeación, ajuste técnico y fortalecimiento metodológico, orientados a garantizar una implementación coherente, pertinente y viable durante la vigencia.
Se consolidó un proceso de alineación estratégica, metodológica y operativa del equipo mediante el desarrollo de mesas de trabajo internas adelantadas el 27 y 28 de enero que permitieron priorizar de manera concertada las problemáticas a abordar, definir focos estratégicos de intervención y asegurar coherencia con las líneas misionales de cuidado y prevención de violencias. Este ejercicio fortaleció la lectura institucional compartida de los retos territoriales y programáticos, incorporando de manera sistemática los aprendizajes y lecciones derivadas de la vigencia anterior.
Asimismo, se avanzó en la revisión técnica integral de las líneas que componen la estrategia, robusteciendo su consistencia conceptual, metodológica y operativa. Este proceso permitió optimizar la planeación, mejorar la toma de decisiones y fortalecer la articulación entre el diseño estratégico y la ejecución.
En el componente organizativo, se logró la clarificación de roles, responsabilidades y esquemas de trabajo colaborativo a través de la activación de clusters técnicos, de articulación y de datos, constituyendo un avance relevante para el seguimiento, la trazabilidad y la gestión estratégica de la información durante la vigencia.
De manera complementaria, se fortalecieron las relaciones interinstitucionales mediante ejercicios de balance y comunicación con entidades y organizaciones aliadas del sector cultura, educación, seguridad y bienestar social, sentando bases para la continuidad y profundización de articulaciones estratégicas en 2026. En el ámbito territorial, se inició la identificación de escenarios específicos de intervención para la Línea de Cuidado, avanzando hacia una articulación más focalizada y pertinente.
</t>
  </si>
  <si>
    <t xml:space="preserve">Esta gestión del proyecto y los avances evidenciados en el mes de enero se traducen en beneficios directos para la ciudadanía al asegurar que las acciones respondan de manera más precisa a las necesidades reales de los territorios y de las mujeres, optimizando el uso de los recursos públicos y aumentando la calidad y la pertiencia  de las intervenciones. La claridad en roles, metodologías y esquemas de articulación permite implementar acciones más coordinadas, sostenibles y medibles, lo que fortalece la transparencia y la rendición de cuentas. A su vez, la articulación interinstitucional amplía la capacidad de respuesta de la ciudad, favoreciendo entornos más seguros, redes de apoyo más sólidas y el avance progresivo de las garantias de derecho de las mujeres al cuidado, al bienestar y a una vida libre de violencias.
</t>
  </si>
  <si>
    <t>Las evidencias se encuentran contenidas en las actividades 1, 2, 3 y 4 del respectivo reporte</t>
  </si>
  <si>
    <t>Durante el mes de febrero de 2026 la Estrategia de Transformaciones Culturales registró avances integrales en los componentes de planeación estratégica, articulación interinstitucional, implementación territorial y fortalecimiento metodológico, consolidando su posicionamiento como eje transversal para la prevención de violencias contra las mujeres y la redistribución del trabajo de cuidado no remunerado.
En el ámbito interno, se fortaleció el esquema de planeación, seguimiento y control mediante mesas técnicas periódicas orientadas a revisar avances, priorizar acciones estratégicas y ajustar la implementación territorial. Se consolidaron mecanismos de articulación entre investigación, monitoreo, gestión administrativa y trabajo territorial, mejorando la coherencia entre metas, indicadores y ejecución operativa. Asimismo, se instaló el clúster de articulación y datos, metodológico y de articulaciones donde se definiendo lineamientos y responsabilidades para optimizar la gestión de la información y la toma de decisiones.
En materia de articulación interinstitucional, se ampliaron y consolidaron espacios de coordinación con sectores educativos como lo fue el programa de entornos inspiradores de la secretaria distrital de educación , económicos, con la secretaria de desarrollo económico y su programa con población migrante, académicos y sociales como el semillero de género de la Universidad Nacional, promoviendo la incorporación del enfoque de transformación cultural y derechos humanos de las mujeres en distintos escenarios distritales. Se avanzó en el acompañamiento técnico a aliados estratégicos, fortaleciendo la coherencia metodológica de las intervenciones y el componente de monitoreo y evaluación desde el trabajo conjunto con la fundación Plural.
En el componente territorial, se desarrollaron acciones de sensibilización y reflexión colectiva sobre la redistribución del trabajo de cuidado no remunerado con un total de 2 encuentros en las localidades de Usaquén y San Cristobal, donde se contó con la participación de 118 personas. Asimismo, se llevaron a cabo encuentros comunitarios para la prevención del feminicidio, con un total de 4 encuentros, donde se tuvo la participación de 103 personas en localidades como Suba, Engativá, Teusaquillo y Santa Fe, esto permitió la participación de ciudadanía y redes de apoyo en diferentes localidades. Estas acciones incorporaron ajustes metodológicos orientados a facilitar la apropiación de herramientas prácticas para la identificación de riesgos, la activación de acompañamiento empático y la transformación de barreras culturales.
De manera complementaria, se fortalecieron los procesos de seguimiento y sistematización mediante la actualización de matrices de reporte y el diseño de instrumentos de medición para evaluar activación emocional, disposición al cambio y reconocimiento de brechas culturales, mejorando la trazabilidad de la información y la capacidad de evaluación de resultados.</t>
  </si>
  <si>
    <t>Con corte a febrero de 2026, la Estrategia de Transformaciones Culturales presenta avances acumulados significativos en su fase de planeación, ajuste técnico, fortalecimiento metodológico e implementación territorial, consolidando bases sólidas para una ejecución coherente, pertinente y sostenible durante la vigencia.
En el componente estratégico y organizativo, se consolidó un proceso de alineación metodológica y operativa del equipo mediante mesas técnicas desarrolladas a finales de enero y el seguimiento continuo realizado en febrero. Este ejercicio permitió priorizar problemáticas, definir focos estratégicos de intervención y asegurar coherencia con las líneas de cuidado y prevención de violencias contra las mujeres. Asimismo, se fortaleció la claridad de roles, responsabilidades y esquemas de trabajo colaborativo a través de la activación de clústeres técnicos, de articulación, metodológico y de datos, mejorando la trazabilidad, el monitoreo y la gestión estratégica de la información.
En materia metodológica, se realizó una revisión técnica integral de las líneas que componen la Estrategia, robusteciendo su consistencia conceptual y operativa. Se avanzó en ajustes a herramientas pedagógicas y metodologías de intervención, incluyendo procesos de ludificación y diseño de instrumentos de medición para evaluar activación emocional, disposición al cambio y reconocimiento de brechas culturales. Estos desarrollos fortalecen la capacidad de evaluación y aprendizaje institucional.
En el ámbito interinstitucional, se consolidaron y ampliaron procesos de articulación con dependencias distritales, organizaciones privadas y entidades académicas de los sectores cultura, educación y desarrollo económico (SED, SDDE, U. Nacional, U. Andes, SDCRD). Estos espacios han permitido posicionar el enfoque de transformación cultural y derechos humanos de las mujeres como eje transversal en acciones educativas, comunitarias y territoriales, así como proyectar acciones conjuntas a mediano y largo plazo.
En el componente territorial, se avanzó en la identificación y focalización de escenarios específicos de intervención, particularmente en la Línea de Cuidado, y se desarrollaron acciones de sensibilización comunitaria y prevención del feminicidio en distintas localidades como Santa Fe, Teusaquillo, Engativá, Suba, Usaquén y San Cristobal con una participación acumulada de 118 personas. Estas intervenciones han promovido la reflexión colectiva sobre la redistribución del trabajo de cuidado no remunerado, el reconocimiento de señales de riesgo y el fortalecimiento de redes de apoyo para el acompañamiento a mujeres en situación de violencia.</t>
  </si>
  <si>
    <t>Los avances acumulados en planeación, articulación, fortalecimiento metodológico e implementación territorial generan beneficios estratégicos que potencian el alcance, la sostenibilidad y el impacto de la Estrategia:
•	Mayor coherencia estratégica y técnica: La alineación metodológica y operativa del equipo, junto con la revisión integral de las líneas de intervención, garantiza una implementación más estructurada, consistente y orientada a resultados.
•	Sostenibilidad de las acciones: El fortalecimiento de relaciones interinstitucionales y académicas permite proyectar acciones conjuntas a mediano y largo plazo, asegurando continuidad y corresponsabilidad en la implementación.
•	Mayor incidencia territorial: La focalización de escenarios de intervención y el desarrollo de acciones comunitarias fortalecen la apropiación social del enfoque, ampliando su impacto en la prevención de violencias y en la redistribución del trabajo de cuidado no remunerado.
•	Mejoramiento de la medición y evaluación: El diseño y ajuste de instrumentos de seguimiento y herramientas pedagógicas robustecen la capacidad de evaluar cambios culturales, identificar aprendizajes y orientar mejoras continuas.
En conjunto, estos beneficios consolidan una estrategia más sólida, articulada y con mayor capacidad de generar transformaciones culturales sostenibles orientadas a la igualdad y a la garantía de los derechos humanos de las mujeres.</t>
  </si>
  <si>
    <t xml:space="preserve">Durante marzo de 2026, la Estrategia de Transformaciones Culturales consolidó avances en los componentes estratégico, técnico, operativo y territorial, fortaleciendo la gestión interna, la articulación interinstitucional y la implementación en territorio, en coherencia con las líneas de cuidado y prevención de violencias contra las mujeres.
En el componente interno, se institucionalizaron espacios periódicos de seguimiento y toma de decisiones que permitieron identificar barreras operativas y definir criterios de priorización basados en impacto, metas y capacidad operativa. Esto facilitó una gestión más estratégica, optimizando recursos y evitando sobrecargas. Asimismo, se elaboraron insumos técnicos como matrices de barreras y balances territoriales, y se promovieron ajustes en la distribución de cargas del equipo, fortaleciendo su eficiencia.
En el componente técnico, se ajustaron metodologías clave, incluyendo la iniciativa “Tu Voz Amplifica” y el componente Caleidoscopio, asegurando coherencia y alineación con los objetivos de la estrategia.
A nivel interinstitucional, se participó en la Mesa Distrital de Transformación Cultural, donde se presentó la actualización del enfoque pedagógico del Sistema Distrital de Cuidado, y se diseñó un tablero interactivo para su retroalimentación. También se avanzó en la articulación con la Política Distrital de Familias y en acuerdos con aliados como DVV International para el plan de acción 2026.
En el nivel territorial, se fortalecieron alianzas con actores clave y se focalizaron acciones en territorios priorizados. Se desarrollaron 40 jornadas de sensibilización sobre redistribución del cuidado, con 818 participantes, promoviendo la corresponsabilidad en entornos comunitarios.
En prevención de violencias, se realizaron 12 encuentros comunitarios de la estrategia “Tu Voz”, con 384 participantes, fortaleciendo capacidades para el acompañamiento empático y la identificación de riesgos. Paralelamente, se avanzó en la definición del sistema de indicadores y en la estructuración de la ruta pedagógica 2026.
Finalmente, se fortalecieron los procesos de seguimiento y evaluación mediante herramientas de reporte y el desarrollo del sistema de monitoreo, mejorando la toma de decisiones basada en evidencia.
En conjunto, estos avances consolidan las bases técnicas y operativas de la estrategia, fortaleciendo su capacidad de implementación e impacto en la ciudad.
</t>
  </si>
  <si>
    <t xml:space="preserve">Durante el mes de marzo, la implementación de la Estrategia de Transformaciones Culturales generó beneficios relevantes en los niveles institucional, técnico, metodológico, territorial y comunitario, contribuyendo al fortalecimiento de capacidades, la mejora en la gestión y la promoción de cambios culturales frente al cuidado y la prevención de violencias.
En el nivel institucional, se fortaleció la capacidad de planeación y toma de decisiones del equipo mediante la identificación de barreras operativas y la definición de criterios de priorización, lo que permitió optimizar el uso de recursos, evitar la sobrecarga operativa y orientar las acciones hacia resultados estratégicos. Asimismo, se mejoró la coordinación interna y la eficiencia en la gestión a través de la consolidación de espacios sistemáticos de seguimiento.
En el nivel interinstitucional, se robustecieron los procesos de articulación con entidades distritales, organizaciones y actores territoriales, facilitando la alineación de agendas, la complementariedad de acciones y la proyección de iniciativas conjuntas. Esto permitió ampliar el alcance de la Estrategia, fortalecer su posicionamiento y generar condiciones para su sostenibilidad.
En el nivel técnico y metodológico, se mejoró la calidad de las intervenciones mediante el ajuste y fortalecimiento de herramientas pedagógicas, metodologías participativas y lineamientos operativos, garantizando mayor coherencia, pertinencia y efectividad en la implementación de las acciones en territorio.
En el nivel territorial y comunitario, las acciones desarrolladas beneficiaron directamente a la ciudadanía mediante procesos de sensibilización y formación que promovieron la reflexión sobre la redistribución del trabajo de cuidado y la prevención de violencias contra las mujeres. Estas intervenciones fortalecieron las capacidades individuales y colectivas para reconocer desigualdades de género, fomentar la corresponsabilidad en el cuidado y promover prácticas de acompañamiento empático en situaciones de violencia.
</t>
  </si>
  <si>
    <t>Avance mensual</t>
  </si>
  <si>
    <t>Elaboró</t>
  </si>
  <si>
    <t>Firma</t>
  </si>
  <si>
    <t>Aprobó (Según aplique Gerenta de proyecto, Líder técnica y responsable de proceso)</t>
  </si>
  <si>
    <t>Revisó (Oficina Asesora de Planeación)</t>
  </si>
  <si>
    <t>VoBo:</t>
  </si>
  <si>
    <t>Nombre</t>
  </si>
  <si>
    <t>Angélica María Pardo Chacón</t>
  </si>
  <si>
    <t>Juliana Martínez Londoño</t>
  </si>
  <si>
    <t>Nombre:</t>
  </si>
  <si>
    <t>Cargo</t>
  </si>
  <si>
    <t>Líder Estrategia de Transfomaciones Culturales</t>
  </si>
  <si>
    <t>Subsecretaria del Cuidado y Políticas de Igualdad</t>
  </si>
  <si>
    <t>Cargo:</t>
  </si>
  <si>
    <t>Iván Felipe Vargas Aldana</t>
  </si>
  <si>
    <t>Contratista apoyo financiero</t>
  </si>
  <si>
    <t>PRODUCTO - MGA</t>
  </si>
  <si>
    <t>Página 4 de 7</t>
  </si>
  <si>
    <t>EJECUCIÓN PRESUPUESTAL DEL PRODUCTO I TRIMESTRE</t>
  </si>
  <si>
    <t>OBJETIVO ESPECIFICO</t>
  </si>
  <si>
    <t>Implementar un programa integral de transformación cultural que promueva la equidad en la distribución del trabajo de cuidado no remunerado, la prevención de violencias basadas en género y el formento de los derechos de las mujeres</t>
  </si>
  <si>
    <r>
      <rPr>
        <b/>
        <sz val="11"/>
        <color rgb="FF000000"/>
        <rFont val="Arial"/>
        <family val="2"/>
      </rPr>
      <t xml:space="preserve">Producto 1
</t>
    </r>
    <r>
      <rPr>
        <sz val="11"/>
        <color rgb="FF000000"/>
        <rFont val="Arial"/>
        <family val="2"/>
      </rPr>
      <t xml:space="preserve">Documentos de lineamientos técnicos </t>
    </r>
  </si>
  <si>
    <t>Apoyar 5 ejercicios de transversalización del enfoque de transformación cultural y derechos humanos de las mujeres, a otras dependencias de la Secretaria de la Mujer y entidades del distrito</t>
  </si>
  <si>
    <r>
      <rPr>
        <b/>
        <sz val="11"/>
        <color rgb="FF000000"/>
        <rFont val="Arial"/>
        <family val="2"/>
      </rPr>
      <t xml:space="preserve">Producto 2
</t>
    </r>
    <r>
      <rPr>
        <sz val="11"/>
        <color rgb="FF000000"/>
        <rFont val="Arial"/>
        <family val="2"/>
      </rPr>
      <t xml:space="preserve">Servicio de promoción de la garantía de derechos </t>
    </r>
  </si>
  <si>
    <t>Desarrollar 3 acciones de transformación cultural efectivas para prevenir las violencias contra las mujeres, incluyendo campañas educativas</t>
  </si>
  <si>
    <t>EJECUCIÓN PRESUPUESTAL DEL PRODUCTO II TRIMESTRE</t>
  </si>
  <si>
    <t>EJECUCIÓN PRESUPUESTAL DEL PRODUCTO III TRIMESTRE</t>
  </si>
  <si>
    <t>EJECUCIÓN PRESUPUESTAL DEL PRODUCTO IV TRIMESTRE</t>
  </si>
  <si>
    <t>NOVIEMBRE</t>
  </si>
  <si>
    <t>PRODUCTOS, METAS Y RESULTADOS -PMR</t>
  </si>
  <si>
    <t>Página 6 de 7</t>
  </si>
  <si>
    <t>Linea Base
(Corte 31 diciembre 2023)</t>
  </si>
  <si>
    <t>Meta Plan
(TotaL PMR
10 Años)</t>
  </si>
  <si>
    <t>Meta Anual 2026</t>
  </si>
  <si>
    <t>Total
programado</t>
  </si>
  <si>
    <t>Total
ejecutado</t>
  </si>
  <si>
    <t>Prog.</t>
  </si>
  <si>
    <t>Ejec.</t>
  </si>
  <si>
    <t>6</t>
  </si>
  <si>
    <t>Prevenir, atender, proteger y acompañar proceso de Violencias y acceso a la justicia contra las violencias de género en el Distrito Capital</t>
  </si>
  <si>
    <t>Servicios de prevención, atención y acogida para el fortalecimiento del derecho de las mujeres a una vida libre de violencias</t>
  </si>
  <si>
    <t>Número de casos nuevos de violencias contra las mujeres con representación jurídica en instancias judiciales y administrativas</t>
  </si>
  <si>
    <t>Acumulado</t>
  </si>
  <si>
    <t>NO</t>
  </si>
  <si>
    <t xml:space="preserve">
8210</t>
  </si>
  <si>
    <t>Número de atenciones efectivas a situaciones de violencias contra las mujeres a través de la Línea Púrpura Distrital</t>
  </si>
  <si>
    <t xml:space="preserve">
8205</t>
  </si>
  <si>
    <t>Número de personas informadas a partir de la implementación de estrategias de divulgación pedagógica con enfoques de género y  derechos</t>
  </si>
  <si>
    <t xml:space="preserve">
8207</t>
  </si>
  <si>
    <t>Número de mujeres en posible riesgo de feminicidio con acompañamiento jurídico y psicosocial en el marco del sistema articulado de alertas tempranas (SAAT)</t>
  </si>
  <si>
    <t>Número de mujeres participantes en las actividades implementadas en el marco de los Planes Locales de Seguridad para las Mujeres</t>
  </si>
  <si>
    <t>SI</t>
  </si>
  <si>
    <t>Número de mujeres víctimas de violencias y su sistema familiar, acogidas y atendidas a través del modelo de Casas Refugio incluyendo modalidad intermedia de acogida y ruralidad</t>
  </si>
  <si>
    <t>Número de atenciones a mujeres víctimas de violencias, a través de las Duplas de atención psicosocial</t>
  </si>
  <si>
    <t>Número de atenciones (asesorías y orientaciones) a través de la Estrategia intersectorial para la prevención y atención a víctimas de violencia de género con énfasis en violencia sexual y feminicidio</t>
  </si>
  <si>
    <t>Mujeres atendidas en Casas de Justicia, escenarios de fiscalía y sede central</t>
  </si>
  <si>
    <t>10</t>
  </si>
  <si>
    <t>Estudios y/o investigaciones producidas sobre la situación en derechos de las mujes, actualizados,  publicados  y divulgados en el OMEG</t>
  </si>
  <si>
    <t>Servicio de información estadística en temas de género. Concertado SASP</t>
  </si>
  <si>
    <t>Número de Estudios y/o investigaciones producidas por el Observatorio de Mujer y Equidad de Género</t>
  </si>
  <si>
    <t xml:space="preserve">
8181</t>
  </si>
  <si>
    <t>Número de Estudios y/o investigaciones  divulgadas por el Observatorio de Mujer y Equidad de Género</t>
  </si>
  <si>
    <t>7</t>
  </si>
  <si>
    <t>Promover el desarrollo y fortalecimiento de las capacidades y habilidades de las mujeres, con el fin de lograr el ejercicio real y efectivo de sus derechos y la igualdad de oportunidades</t>
  </si>
  <si>
    <t>Servicio de promoción de la garantía de derechos</t>
  </si>
  <si>
    <t>Número de orientaciones y acompañamientos psicosociales a mujeres a través de las Casas de Igualdad de Oportunidades para las Mujeres</t>
  </si>
  <si>
    <t xml:space="preserve">
8223</t>
  </si>
  <si>
    <t>Número de mujeres vinculadas a procesos de las Casas de Igualdad de Oportunidades</t>
  </si>
  <si>
    <t>Número de orientaciones y asesorías socio jurídicas con enfoque de derechos de las mujeres y enfoque de género a través de las Casas de Igualdad de Oportunidades para las Mujeres</t>
  </si>
  <si>
    <t>Atenciones socio jurídicas brindadas a través de la Estrategia Casa de Todas, a mujeres que realizan actividades sexuales pagadas</t>
  </si>
  <si>
    <t xml:space="preserve">8221
</t>
  </si>
  <si>
    <t>Número de atenciones psicosociales brindadas a través de la Estrategia Casa de Todas, a mujeres que realizan actividades sexuales pagadas</t>
  </si>
  <si>
    <t>Número de atenciones en trabajo social brindadas a través de la Estrategia Casa de Todas, a mujeres que realizan actividades sexuales pagadas</t>
  </si>
  <si>
    <t>Servicio de educación informal</t>
  </si>
  <si>
    <t>Número de Mujeres formadas en derechos a través de procesos de desarrollo de capacidades en los Centros de Inclusión Digital</t>
  </si>
  <si>
    <t xml:space="preserve">
8190</t>
  </si>
  <si>
    <t>8</t>
  </si>
  <si>
    <t>Desarrollo de capacidades de incidencia, liderazgo, empoderamiento y participación política</t>
  </si>
  <si>
    <t>Servicio de formación para la participación ciudadana y liderazgo político.</t>
  </si>
  <si>
    <t>Número de mujeres vinculadas a procesos formativos para el desarrollo de capacidades de incidencia, liderazgo, empoderamiento y participación política</t>
  </si>
  <si>
    <t>9</t>
  </si>
  <si>
    <t>Contribuir a la igualdad de oportunidades para las mujeres a través de la implementación de un Sistema Distrital de Cuidado</t>
  </si>
  <si>
    <t>Servicio de coordinación del Sistema Distrital de Cuidado  y servicios complementarios.</t>
  </si>
  <si>
    <t>Número de mujeres formadas en cuidados, en el marco de la estrategia cuidado a cuidadoras</t>
  </si>
  <si>
    <t xml:space="preserve">
8219</t>
  </si>
  <si>
    <t>Número de personas vinculadas a los talleres de cambio cultural</t>
  </si>
  <si>
    <t>Actividad 3:Implementar 3 acciones de transformación cultural que promuevan la redistribución equitativa de las labores del cuidado en Bogotá</t>
  </si>
  <si>
    <t>Durante el mes de febrero, se realizaron las siguientes actividades:
1. Implementación de la metodología “¿Usted qué haría?” con docentes del Jardín Infantil Ideando, orientada a promover el reconocimiento del trabajo de cuidado no remunerado y generar reflexiones sobre la sobrecarga de cuidado y la corresponsabilidad en los hogares. 12 personas participantes.
2. Participación en la primera sesión del Comité Operativo Local para las Familias – COLFA (Usaquén), en la que se socializó el enfoque de la Estrategia de Transformaciones Culturales y se desarrolló una metodología de sensibilización sobre la relación entre desigualdades de género y distribución del tiempo de cuidado. 17 personas participantes.
3. Implementación de la metodología “De la experiencia al autocuidado” los días 24 y 26 de febrero en el Centro Día La Casa del Árbol (Usaquén), promoviendo reflexiones con personas mayores sobre el autocuidado como recurso para reducir la sobrecarga de cuidado de las mujeres. 89 personas participantes (49 en la primera jornada y 40 en la segunda)
4. Resultado de las implementaciones: fortalecimiento de procesos de sensibilización comunitaria, visibilización de brechas en la distribución del cuidado y promoción del diálogo sobre corresponsabilidad en el trabajo de cuidado no remunerado.</t>
  </si>
  <si>
    <t>Durante el mes de marzo se desarrollaron acciones de implementación territorial orientadas a la reflexión sobre la redistribución del trabajo de cuidado no remunerado, mediante metodologías participativas que promueven la corresponsabilidad en los hogares y comunidades.
Las actividades se dirigieron a diversos grupos poblacionales, incluyendo niñas, niños y adolescentes a través de la estrategia Caleidoscopio, y servidoras públicas, personas mayores y personas cuidadoras mediante Laboratorio de Soluciones, en escenarios institucionales y comunitarios como Manzanas del Cuidado, Bibliotecas Públicas, instituciones educativas, universidades y espacios locales. A través de estas jornadas se propiciaron ejercicios participativos que permitieron identificar situaciones de sobrecarga de cuidado y generar reflexiones sobre su redistribución.
En total, se realizaron 40 actividades que contribuyeron al posicionamiento del enfoque de cuidado en escenarios territoriales e interinstitucionales. Como resultado, se alcanzó una participación de 818 personas, de las cuales 487 corresponden a la estrategia Laboratorio de Soluciones y 331 a Caleidoscopio, evidenciando un crecimiento significativo en la cobertura y el alcance de las acciones de transformación cultural.</t>
  </si>
  <si>
    <t>Fortalecimiento de capacidad institucional a nivel meso que mejore los procesos misionales de la entidad</t>
  </si>
  <si>
    <t>Servicios para la planeación y sistemas de gestión y comunicación estratégica</t>
  </si>
  <si>
    <t xml:space="preserve">Porcentaje de avance de la formulación y/o implementación planeación y sistemas de gestión </t>
  </si>
  <si>
    <t>Stock</t>
  </si>
  <si>
    <t>Infraestructura Tecnológica y documental (Sistemas de Información y Tecnologia y Gestión documental)</t>
  </si>
  <si>
    <t>Numero y/o porcentaje de avance en el desarrollo, mantenimiento o adquisión de hardware o software</t>
  </si>
  <si>
    <r>
      <t xml:space="preserve">En cuanto a la estrategia </t>
    </r>
    <r>
      <rPr>
        <b/>
        <sz val="11"/>
        <color theme="1"/>
        <rFont val="Calibri"/>
        <family val="2"/>
        <scheme val="minor"/>
      </rPr>
      <t>Laboratorio de Soluciones</t>
    </r>
    <r>
      <rPr>
        <sz val="11"/>
        <color theme="1"/>
        <rFont val="Calibri"/>
        <family val="2"/>
        <scheme val="minor"/>
      </rPr>
      <t xml:space="preserve">, se llevaron a cabo </t>
    </r>
    <r>
      <rPr>
        <b/>
        <sz val="11"/>
        <color theme="1"/>
        <rFont val="Calibri"/>
        <family val="2"/>
        <scheme val="minor"/>
      </rPr>
      <t>21 acciones</t>
    </r>
    <r>
      <rPr>
        <sz val="11"/>
        <color theme="1"/>
        <rFont val="Calibri"/>
        <family val="2"/>
        <scheme val="minor"/>
      </rPr>
      <t xml:space="preserve"> en escenarios comunitarios e institucionales como la IED Toberín sede C, Cantón Norte, Alcaldía Local de Engativá, Jardín Social Palermo Sur, JAC La Cabaña, I.E.D Las Américas, Jardín SDIS La Esperanza, parque Carabelas, CUR Compensar, Manzana del Cuidado Fontanar del Río, Casa Respiro Engativá, Fundanita, Fundación Yemayá, entre otros. Estas actividades se enfocaron en la redistribución del trabajo de cuidado no remunerado y la corresponsabilidad, alcanzando un total de </t>
    </r>
    <r>
      <rPr>
        <b/>
        <sz val="11"/>
        <color theme="1"/>
        <rFont val="Calibri"/>
        <family val="2"/>
        <scheme val="minor"/>
      </rPr>
      <t>386 personas participantes</t>
    </r>
    <r>
      <rPr>
        <sz val="11"/>
        <color theme="1"/>
        <rFont val="Calibri"/>
        <family val="2"/>
        <scheme val="minor"/>
      </rPr>
      <t>.</t>
    </r>
  </si>
  <si>
    <t>Sistema de gestión documental actualizado</t>
  </si>
  <si>
    <t>Capacidad</t>
  </si>
  <si>
    <t xml:space="preserve">Número </t>
  </si>
  <si>
    <t>listas despegables</t>
  </si>
  <si>
    <t>tipo meta</t>
  </si>
  <si>
    <t>TIPO ACTIVIDAD</t>
  </si>
  <si>
    <t>Localidad</t>
  </si>
  <si>
    <t>tipo indicador</t>
  </si>
  <si>
    <t>Frecuencia</t>
  </si>
  <si>
    <t>Tipo de cálculo</t>
  </si>
  <si>
    <t>Responsable</t>
  </si>
  <si>
    <t>Subsecretarias</t>
  </si>
  <si>
    <t>No desagregada</t>
  </si>
  <si>
    <t>Usaquen</t>
  </si>
  <si>
    <t>Semanal</t>
  </si>
  <si>
    <t>Dirección de Estratificación</t>
  </si>
  <si>
    <t>Subsecretaría de Planeación y Política</t>
  </si>
  <si>
    <t>Desagregada</t>
  </si>
  <si>
    <t>Chapinero</t>
  </si>
  <si>
    <t>Quincenal</t>
  </si>
  <si>
    <t>Dirección de Cartografía</t>
  </si>
  <si>
    <t>Subsecretaría de gestión financiera</t>
  </si>
  <si>
    <t>Santafe</t>
  </si>
  <si>
    <t>Dirección de Registros Sociales</t>
  </si>
  <si>
    <t>Subsecretaría de coordinación operativa</t>
  </si>
  <si>
    <t>San Cristóbal</t>
  </si>
  <si>
    <t>Dirección de Información y Estadística</t>
  </si>
  <si>
    <t>Subsecretaría de inspección, vigilancia y control de vivienda</t>
  </si>
  <si>
    <t>Usme</t>
  </si>
  <si>
    <t>Impacto</t>
  </si>
  <si>
    <t>Subsecretaría jurídica</t>
  </si>
  <si>
    <t>Tunjuelito</t>
  </si>
  <si>
    <t>Otro</t>
  </si>
  <si>
    <t>Dirección de gestión corporativa y control interno</t>
  </si>
  <si>
    <t>Bosa</t>
  </si>
  <si>
    <t>Kennedy</t>
  </si>
  <si>
    <t>Fontibón</t>
  </si>
  <si>
    <t>Engativá</t>
  </si>
  <si>
    <t>Suba</t>
  </si>
  <si>
    <t>Barrios Unidos</t>
  </si>
  <si>
    <t>Teusaquillo</t>
  </si>
  <si>
    <t>Mártires</t>
  </si>
  <si>
    <t>Antonio Nariño</t>
  </si>
  <si>
    <t>Puente Aranda</t>
  </si>
  <si>
    <t>Candelaria</t>
  </si>
  <si>
    <t>Producto PMR</t>
  </si>
  <si>
    <t>Metas</t>
  </si>
  <si>
    <t>Rafael Uribe Uribe</t>
  </si>
  <si>
    <t>Ciudad Bolívar</t>
  </si>
  <si>
    <t>Política y lineamientos del hábitat</t>
  </si>
  <si>
    <t>100% de polígonos identificados de control y prevención, monitoreados en áreas susceptibles de  ocupación ilegal</t>
  </si>
  <si>
    <t>Sumapaz</t>
  </si>
  <si>
    <t>Vivienda para todos</t>
  </si>
  <si>
    <t>Incrementar a un 90% la sostenibilidad del SIG en el Gobierno Distrital.</t>
  </si>
  <si>
    <t>Intervenciones integrales del hábitat</t>
  </si>
  <si>
    <t>Iniciar 150.000 viviendas en Bogotá</t>
  </si>
  <si>
    <t>Recuperación, incorporación, vida urbana y control de la ilegalidad</t>
  </si>
  <si>
    <t>Llevar a un 100% la implementación de las leyes 1712 de 2014 (Ley de Transparencia y del Derecho de Acceso a la Información Pública) y 1474 de 2011 (Por la cual se dictan normas orientadas a fortalecer los mecanismos de prevención, investigación y sanción de actos de corrupción y la efectividad del control de la gestión pública).</t>
  </si>
  <si>
    <t>Transparencia, gestión pública y servicio a la ciudadanía</t>
  </si>
  <si>
    <t>Iniciar 60.000 viviendas VIS en Bogotá</t>
  </si>
  <si>
    <t>80 hectáreas útiles para vivienda de interés social gestionadas</t>
  </si>
  <si>
    <t>Ejecutar el Plan de Innovación, Uso y Apropiación de las tecnologías de la información y las comunicaciones ejecutadas al 100%</t>
  </si>
  <si>
    <t>Objetivos estrategicos</t>
  </si>
  <si>
    <t>Brindar asistencia técnica a 81 prestadores de los servicios públicos de acueducto identificados</t>
  </si>
  <si>
    <t>Garantizar que  el 100% de los hogares comunitarios, FAMIS y sustitutos del ICBF, notificados a las empresas prestadoras, reciban las tarifas diferenciales de servicios públicos, contenidas en el artículo 214 de la Ley 1753 de 2015 y el acuerdo 325 de 2008</t>
  </si>
  <si>
    <t>Contribuir al acceso a una vivienda adecuada y asequible para los hogares de Bogotá</t>
  </si>
  <si>
    <t>Crear programas de asistencia técnica para mejoramiento de vivienda</t>
  </si>
  <si>
    <t xml:space="preserve">Contribuir al mejoramiento del entorno </t>
  </si>
  <si>
    <t>Gestionar 10 intervenciones integrales de mejoramiento en los territorios priorizados</t>
  </si>
  <si>
    <t>Controlar la enajenación y arrendamiento de vivienda, la urbanización y construcción del hábitat en el Distrito Capital</t>
  </si>
  <si>
    <t>Fortalecer la gestión transparente de la acción pública al servicio de la comunidad</t>
  </si>
  <si>
    <t>Edad</t>
  </si>
  <si>
    <t>entias</t>
  </si>
  <si>
    <t>Sexo</t>
  </si>
  <si>
    <t>condicion</t>
  </si>
  <si>
    <t xml:space="preserve"> </t>
  </si>
  <si>
    <t>0 - 5 años</t>
  </si>
  <si>
    <t>Afrodescendiente</t>
  </si>
  <si>
    <t>Hombre</t>
  </si>
  <si>
    <t>Mujeres</t>
  </si>
  <si>
    <t>6 - 12 años</t>
  </si>
  <si>
    <t>Indígenas</t>
  </si>
  <si>
    <t>Mujer</t>
  </si>
  <si>
    <t>Jóvenes</t>
  </si>
  <si>
    <t>13 - 17 años</t>
  </si>
  <si>
    <t>Raizales</t>
  </si>
  <si>
    <t>En condición de discapacidad</t>
  </si>
  <si>
    <t>18 - 26 años</t>
  </si>
  <si>
    <t>Rom</t>
  </si>
  <si>
    <t>LGBTI</t>
  </si>
  <si>
    <t>27 - 59 años</t>
  </si>
  <si>
    <t>Habitante de calle</t>
  </si>
  <si>
    <t>60 en adelante</t>
  </si>
  <si>
    <t>Adulto mayor</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</si>
  <si>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</si>
  <si>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</si>
  <si>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</si>
  <si>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</si>
  <si>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</si>
  <si>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</si>
  <si>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</si>
  <si>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</si>
  <si>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</si>
  <si>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</si>
  <si>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</si>
  <si>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</si>
  <si>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</si>
  <si>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</si>
  <si>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</si>
  <si>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</si>
  <si>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</si>
  <si>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</si>
  <si>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</si>
  <si>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</si>
  <si>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</si>
  <si>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</si>
  <si>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</si>
  <si>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</si>
  <si>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</si>
  <si>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</si>
  <si>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</si>
  <si>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</si>
  <si>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</si>
  <si>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CONTROL DE CAMBIOS</t>
  </si>
  <si>
    <t>Página 7 de 7</t>
  </si>
  <si>
    <t>CONTROL DE CAMBIOS EN EL PLAN DE ACCIÓN</t>
  </si>
  <si>
    <t>Ajuste giro de reservas por actividad - enero</t>
  </si>
  <si>
    <t>Se realizó el ajuste en los giros de reservas por actividad para el mes de enero, dado que aunque el valor acumulado es correcto, la asociación por actividad no.</t>
  </si>
  <si>
    <t>Con corte a marzo de 2026, la Estrategia de Transformaciones Culturales registra avances en el fortalecimiento de sus capacidades técnicas, operativas y territoriales, mejorando la calidad, pertinencia y sostenibilidad de las acciones dirigidas a la ciudadanía.
Se consolidó un sistema de seguimiento mediante mesas de trabajo periódicas que permitió priorizar acciones según su impacto territorial, cumplimiento de metas y viabilidad operativa, fortaleciendo la toma de decisiones y el uso eficiente de los recursos públicos.
En el componente metodológico, se ajustó la herramienta pedagógica “Tu voz transforma el dolor en prevención”, fortaleciendo su enfoque en prevención del feminicidio y acompañamiento comunitario. También se brindó asistencia técnica al componente Caleidoscopio para garantizar su coherencia pedagógica con niños, niñas y adolescentes.
Se fortalecieron alianzas con entidades como DVV International, Fundación Plural, BibloRed, Universidad de los Andes, alcaldías locales, colegios distritales y el Sistema Distrital de Cuidado, ampliando la cobertura territorial.
En la línea de cuidado, se realizaron 42 jornadas pedagógicas con 936 participantes, promoviendo corresponsabilidad, redistribución del cuidado no remunerado y equidad de género.
En prevención de violencias, se desarrollaron 16 acciones territoriales con 487 participantes, fortaleciendo redes de apoyo y la transformación de narrativas frente a las violencias basadas en género.
Finalmente, se fortaleció el sistema de monitoreo con instrumentos que mejoran la trazabilidad, la toma de decisiones y la rendición de cuentas sobre los cambios de comportamiento promovidos, permitiendo que la ciudadanía comprenda mejor qué se hace y cuáles son sus resultados.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</si>
</sst>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quot;$&quot;\ #,##0;[Red]\-&quot;$&quot;\ #,##0"/>
    <numFmt numFmtId="165" formatCode="_-* #,##0\ &quot;€&quot;_-;\-* #,##0\ &quot;€&quot;_-;_-* &quot;-&quot;\ &quot;€&quot;_-;_-@_-"/>
    <numFmt numFmtId="166" formatCode="_-* #,##0.00\ &quot;€&quot;_-;\-* #,##0.00\ &quot;€&quot;_-;_-* &quot;-&quot;??\ &quot;€&quot;_-;_-@_-"/>
    <numFmt numFmtId="167" formatCode="_(* #,##0_);_(* \(#,##0\);_(* &quot;-&quot;??_);_(@_)"/>
    <numFmt numFmtId="168" formatCode="_(* #,##0.00_);_(* \(#,##0.00\);_(* &quot;-&quot;??_);_(@_)"/>
    <numFmt numFmtId="169" formatCode="_-* #,##0.00\ _€_-;\-* #,##0.00\ _€_-;_-* &quot;-&quot;??\ _€_-;_-@_-"/>
    <numFmt numFmtId="170" formatCode="_-* #,##0\ _€_-;\-* #,##0\ _€_-;_-* &quot;-&quot;??\ _€_-;_-@_-"/>
    <numFmt numFmtId="171" formatCode="_-* #,##0\ _€_-;\-* #,##0\ _€_-;_-* &quot;-&quot;\ _€_-;_-@_-"/>
    <numFmt numFmtId="172" formatCode="0.0%"/>
    <numFmt numFmtId="173" formatCode="###,000"/>
    <numFmt numFmtId="174" formatCode="0.000%"/>
    <numFmt numFmtId="175" formatCode="_-* #,##0.0\ _€_-;\-* #,##0.0\ _€_-;_-* &quot;-&quot;??\ _€_-;_-@_-"/>
  </numFmts>
  <fonts count="82"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6"/>
      <color theme="1"/>
      <name val="Calibri"/>
      <family val="2"/>
    </font>
    <font>
      <b/>
      <sz val="11"/>
      <color theme="1"/>
      <name val="Calibri"/>
      <family val="2"/>
    </font>
    <font>
      <sz val="11"/>
      <name val="Calibri"/>
      <family val="2"/>
    </font>
    <font>
      <sz val="10"/>
      <color theme="1"/>
      <name val="Calibri"/>
      <family val="2"/>
    </font>
    <font>
      <b/>
      <sz val="8"/>
      <color theme="1"/>
      <name val="Calibri"/>
      <family val="2"/>
    </font>
    <font>
      <b/>
      <sz val="10"/>
      <color theme="1"/>
      <name val="Calibri"/>
      <family val="2"/>
    </font>
    <font>
      <b/>
      <sz val="12"/>
      <color theme="1"/>
      <name val="Arial"/>
      <family val="2"/>
    </font>
    <font>
      <b/>
      <sz val="11"/>
      <color theme="1"/>
      <name val="Arial"/>
      <family val="2"/>
    </font>
    <font>
      <sz val="11"/>
      <color theme="1"/>
      <name val="Calibri"/>
      <family val="2"/>
      <scheme val="minor"/>
    </font>
    <font>
      <sz val="9"/>
      <color rgb="FF333333"/>
      <name val="Verdana"/>
      <family val="2"/>
    </font>
    <font>
      <sz val="10"/>
      <name val="Arial"/>
      <family val="2"/>
    </font>
    <font>
      <sz val="11"/>
      <name val="Arial"/>
      <family val="2"/>
    </font>
    <font>
      <b/>
      <sz val="11"/>
      <name val="Arial"/>
      <family val="2"/>
    </font>
    <font>
      <sz val="11"/>
      <color theme="1"/>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8"/>
      <color theme="1"/>
      <name val="Arial"/>
      <family val="2"/>
    </font>
    <font>
      <b/>
      <sz val="18"/>
      <name val="Arial"/>
      <family val="2"/>
    </font>
    <font>
      <b/>
      <sz val="1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Arial Narrow"/>
      <family val="2"/>
    </font>
    <font>
      <b/>
      <sz val="10"/>
      <name val="Arial Narrow"/>
      <family val="2"/>
    </font>
    <font>
      <sz val="10"/>
      <color rgb="FF000000"/>
      <name val="Times New Roman"/>
      <family val="1"/>
    </font>
    <font>
      <b/>
      <sz val="11"/>
      <color rgb="FF000000"/>
      <name val="Arial"/>
      <family val="2"/>
    </font>
    <font>
      <sz val="11"/>
      <color rgb="FF000000"/>
      <name val="Arial"/>
      <family val="2"/>
    </font>
    <font>
      <sz val="9"/>
      <color rgb="FF333333"/>
      <name val="Segoe UI"/>
      <family val="2"/>
    </font>
    <font>
      <sz val="11"/>
      <color rgb="FF000000"/>
      <name val="Calibri"/>
      <family val="2"/>
      <scheme val="minor"/>
    </font>
    <font>
      <b/>
      <sz val="10"/>
      <name val="Arial"/>
      <family val="2"/>
    </font>
    <font>
      <b/>
      <sz val="11"/>
      <color theme="0"/>
      <name val="Arial"/>
      <family val="2"/>
    </font>
    <font>
      <b/>
      <sz val="11"/>
      <color indexed="10"/>
      <name val="Arial"/>
      <family val="2"/>
    </font>
    <font>
      <sz val="11"/>
      <color theme="6" tint="-0.249977111117893"/>
      <name val="Arial"/>
      <family val="2"/>
    </font>
    <font>
      <sz val="10"/>
      <color rgb="FF000000"/>
      <name val="Arial"/>
      <family val="2"/>
    </font>
    <font>
      <sz val="10"/>
      <color theme="1"/>
      <name val="Arial"/>
      <family val="2"/>
    </font>
    <font>
      <sz val="9"/>
      <color theme="1"/>
      <name val="Arial"/>
      <family val="2"/>
    </font>
    <font>
      <sz val="9"/>
      <color rgb="FF000000"/>
      <name val="Arial"/>
      <family val="2"/>
    </font>
    <font>
      <sz val="9.5"/>
      <color theme="1"/>
      <name val="Arial"/>
      <family val="2"/>
    </font>
    <font>
      <sz val="10"/>
      <color rgb="FF002060"/>
      <name val="Arial"/>
      <family val="2"/>
    </font>
    <font>
      <sz val="10.5"/>
      <color theme="1"/>
      <name val="Arial"/>
      <family val="2"/>
    </font>
    <font>
      <sz val="8"/>
      <color rgb="FF000000"/>
      <name val="Arial"/>
      <family val="2"/>
    </font>
    <font>
      <sz val="8"/>
      <color theme="1"/>
      <name val="Arial"/>
      <family val="2"/>
    </font>
    <font>
      <sz val="8.5"/>
      <color rgb="FF000000"/>
      <name val="Arial"/>
      <family val="2"/>
    </font>
    <font>
      <sz val="10"/>
      <color theme="1"/>
      <name val="Calibri"/>
      <family val="2"/>
      <scheme val="minor"/>
    </font>
    <font>
      <sz val="9"/>
      <color theme="1"/>
      <name val="Calibri"/>
      <family val="2"/>
      <scheme val="minor"/>
    </font>
    <font>
      <sz val="11"/>
      <color theme="1"/>
      <name val="Arial"/>
      <family val="2"/>
      <charset val="1"/>
    </font>
    <font>
      <sz val="9"/>
      <color rgb="FF000000"/>
      <name val="Tahoma"/>
      <family val="2"/>
    </font>
    <font>
      <sz val="11"/>
      <color rgb="FF242424"/>
      <name val="Aptos Narrow"/>
      <family val="2"/>
    </font>
    <font>
      <sz val="9.5"/>
      <color rgb="FF000000"/>
      <name val="Arial"/>
      <family val="2"/>
    </font>
    <font>
      <b/>
      <sz val="10"/>
      <color theme="1"/>
      <name val="Arial"/>
      <family val="2"/>
    </font>
    <font>
      <i/>
      <sz val="11"/>
      <color rgb="FF000000"/>
      <name val="Arial"/>
      <family val="2"/>
    </font>
    <font>
      <sz val="12"/>
      <color theme="1"/>
      <name val="Aptos"/>
      <family val="2"/>
      <charset val="1"/>
    </font>
    <font>
      <sz val="11"/>
      <color rgb="FF242424"/>
      <name val="Arial"/>
      <family val="2"/>
    </font>
    <font>
      <sz val="11"/>
      <color rgb="FF000000"/>
      <name val="Arial"/>
    </font>
    <font>
      <sz val="10.5"/>
      <color rgb="FF000000"/>
      <name val="Arial"/>
    </font>
    <font>
      <b/>
      <sz val="10.5"/>
      <color rgb="FF000000"/>
      <name val="Arial"/>
    </font>
  </fonts>
  <fills count="28">
    <fill>
      <patternFill patternType="none"/>
    </fill>
    <fill>
      <patternFill patternType="gray125"/>
    </fill>
    <fill>
      <patternFill patternType="solid">
        <fgColor rgb="FFE5B8B7"/>
        <bgColor rgb="FFE5B8B7"/>
      </patternFill>
    </fill>
    <fill>
      <patternFill patternType="solid">
        <fgColor rgb="FFB6DDE8"/>
        <bgColor rgb="FFB6DDE8"/>
      </patternFill>
    </fill>
    <fill>
      <patternFill patternType="solid">
        <fgColor rgb="FFCCC0D9"/>
        <bgColor rgb="FFCCC0D9"/>
      </patternFill>
    </fill>
    <fill>
      <patternFill patternType="solid">
        <fgColor rgb="FFC2D69B"/>
        <bgColor rgb="FFC2D69B"/>
      </patternFill>
    </fill>
    <fill>
      <patternFill patternType="solid">
        <fgColor rgb="FFFFFF00"/>
        <bgColor rgb="FFFFFF00"/>
      </patternFill>
    </fill>
    <fill>
      <patternFill patternType="solid">
        <fgColor rgb="FFFFFFFF"/>
        <bgColor rgb="FFFFFFFF"/>
      </patternFill>
    </fill>
    <fill>
      <patternFill patternType="solid">
        <fgColor theme="8" tint="0.59999389629810485"/>
        <bgColor rgb="FFB6DDE8"/>
      </patternFill>
    </fill>
    <fill>
      <patternFill patternType="solid">
        <fgColor theme="8" tint="0.59999389629810485"/>
        <bgColor indexed="64"/>
      </patternFill>
    </fill>
    <fill>
      <patternFill patternType="solid">
        <fgColor theme="8" tint="0.59999389629810485"/>
        <bgColor rgb="FFE5B8B7"/>
      </patternFill>
    </fill>
    <fill>
      <patternFill patternType="solid">
        <fgColor theme="7"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59999389629810485"/>
        <bgColor indexed="64"/>
      </patternFill>
    </fill>
    <fill>
      <patternFill patternType="solid">
        <fgColor rgb="FFCCC0DA"/>
        <bgColor rgb="FF000000"/>
      </patternFill>
    </fill>
    <fill>
      <patternFill patternType="solid">
        <fgColor rgb="FFFFFFFF"/>
        <bgColor indexed="64"/>
      </patternFill>
    </fill>
    <fill>
      <patternFill patternType="solid">
        <fgColor rgb="FFFFFFFF"/>
        <bgColor rgb="FF000000"/>
      </patternFill>
    </fill>
    <fill>
      <patternFill patternType="solid">
        <fgColor theme="4" tint="-0.499984740745262"/>
        <bgColor indexed="64"/>
      </patternFill>
    </fill>
    <fill>
      <patternFill patternType="solid">
        <fgColor rgb="FFE4DFEC"/>
        <bgColor rgb="FF000000"/>
      </patternFill>
    </fill>
  </fills>
  <borders count="13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
      <left/>
      <right/>
      <top/>
      <bottom/>
      <diagonal/>
    </border>
    <border>
      <left/>
      <right/>
      <top style="thin">
        <color rgb="FF000000"/>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style="thin">
        <color indexed="64"/>
      </right>
      <top style="medium">
        <color indexed="64"/>
      </top>
      <bottom style="thin">
        <color indexed="64"/>
      </bottom>
      <diagonal/>
    </border>
    <border>
      <left/>
      <right style="medium">
        <color rgb="FF000000"/>
      </right>
      <top style="medium">
        <color indexed="64"/>
      </top>
      <bottom style="medium">
        <color indexed="64"/>
      </bottom>
      <diagonal/>
    </border>
    <border>
      <left style="thin">
        <color indexed="64"/>
      </left>
      <right style="medium">
        <color rgb="FF000000"/>
      </right>
      <top/>
      <bottom style="medium">
        <color indexed="64"/>
      </bottom>
      <diagonal/>
    </border>
    <border>
      <left style="medium">
        <color rgb="FF000000"/>
      </left>
      <right style="thin">
        <color indexed="64"/>
      </right>
      <top/>
      <bottom/>
      <diagonal/>
    </border>
    <border>
      <left style="medium">
        <color rgb="FF000000"/>
      </left>
      <right style="thin">
        <color indexed="64"/>
      </right>
      <top/>
      <bottom style="medium">
        <color rgb="FF000000"/>
      </bottom>
      <diagonal/>
    </border>
    <border>
      <left style="thin">
        <color indexed="64"/>
      </left>
      <right/>
      <top/>
      <bottom style="medium">
        <color rgb="FF000000"/>
      </bottom>
      <diagonal/>
    </border>
    <border>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style="medium">
        <color indexed="64"/>
      </right>
      <top/>
      <bottom style="medium">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diagonal/>
    </border>
    <border>
      <left style="thin">
        <color indexed="64"/>
      </left>
      <right style="medium">
        <color rgb="FF000000"/>
      </right>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right style="thin">
        <color indexed="64"/>
      </right>
      <top style="medium">
        <color indexed="64"/>
      </top>
      <bottom/>
      <diagonal/>
    </border>
    <border>
      <left style="medium">
        <color rgb="FF000000"/>
      </left>
      <right style="thin">
        <color indexed="64"/>
      </right>
      <top style="thin">
        <color indexed="64"/>
      </top>
      <bottom/>
      <diagonal/>
    </border>
    <border>
      <left style="thin">
        <color indexed="64"/>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thin">
        <color rgb="FF000000"/>
      </left>
      <right style="medium">
        <color rgb="FF000000"/>
      </right>
      <top style="medium">
        <color rgb="FF000000"/>
      </top>
      <bottom style="medium">
        <color rgb="FF000000"/>
      </bottom>
      <diagonal/>
    </border>
    <border>
      <left style="medium">
        <color rgb="FF000000"/>
      </left>
      <right/>
      <top/>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style="medium">
        <color rgb="FF000000"/>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style="medium">
        <color indexed="64"/>
      </top>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rgb="FF000000"/>
      </top>
      <bottom style="medium">
        <color rgb="FF000000"/>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medium">
        <color rgb="FF000000"/>
      </bottom>
      <diagonal/>
    </border>
    <border>
      <left style="thin">
        <color indexed="64"/>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medium">
        <color indexed="64"/>
      </left>
      <right style="medium">
        <color indexed="64"/>
      </right>
      <top style="medium">
        <color indexed="64"/>
      </top>
      <bottom style="medium">
        <color rgb="FF000000"/>
      </bottom>
      <diagonal/>
    </border>
    <border>
      <left/>
      <right/>
      <top/>
      <bottom style="thick">
        <color indexed="64"/>
      </bottom>
      <diagonal/>
    </border>
    <border>
      <left style="medium">
        <color indexed="64"/>
      </left>
      <right/>
      <top style="medium">
        <color rgb="FF000000"/>
      </top>
      <bottom/>
      <diagonal/>
    </border>
    <border>
      <left/>
      <right style="medium">
        <color rgb="FF000000"/>
      </right>
      <top style="medium">
        <color rgb="FF000000"/>
      </top>
      <bottom/>
      <diagonal/>
    </border>
    <border>
      <left/>
      <right style="medium">
        <color rgb="FF000000"/>
      </right>
      <top/>
      <bottom/>
      <diagonal/>
    </border>
  </borders>
  <cellStyleXfs count="24">
    <xf numFmtId="0" fontId="0" fillId="0" borderId="0"/>
    <xf numFmtId="9" fontId="18" fillId="0" borderId="0" applyFont="0" applyFill="0" applyBorder="0" applyAlignment="0" applyProtection="0"/>
    <xf numFmtId="0" fontId="20" fillId="0" borderId="9"/>
    <xf numFmtId="0" fontId="8" fillId="0" borderId="9"/>
    <xf numFmtId="166" fontId="8" fillId="0" borderId="9" applyFont="0" applyFill="0" applyBorder="0" applyAlignment="0" applyProtection="0"/>
    <xf numFmtId="169" fontId="8" fillId="0" borderId="9" applyFont="0" applyFill="0" applyBorder="0" applyAlignment="0" applyProtection="0"/>
    <xf numFmtId="9" fontId="8" fillId="0" borderId="9" applyFont="0" applyFill="0" applyBorder="0" applyAlignment="0" applyProtection="0"/>
    <xf numFmtId="171" fontId="8" fillId="0" borderId="9" applyFont="0" applyFill="0" applyBorder="0" applyAlignment="0" applyProtection="0"/>
    <xf numFmtId="165" fontId="8" fillId="0" borderId="9" applyFont="0" applyFill="0" applyBorder="0" applyAlignment="0" applyProtection="0"/>
    <xf numFmtId="9" fontId="20" fillId="0" borderId="9" applyFont="0" applyFill="0" applyBorder="0" applyAlignment="0" applyProtection="0"/>
    <xf numFmtId="9" fontId="26" fillId="0" borderId="9" applyFont="0" applyFill="0" applyBorder="0" applyAlignment="0" applyProtection="0"/>
    <xf numFmtId="173" fontId="30" fillId="0" borderId="45" applyNumberFormat="0" applyAlignment="0" applyProtection="0">
      <alignment horizontal="right" vertical="center"/>
    </xf>
    <xf numFmtId="173" fontId="30" fillId="0" borderId="46" applyNumberFormat="0" applyAlignment="0" applyProtection="0">
      <alignment horizontal="left" vertical="center" indent="1"/>
    </xf>
    <xf numFmtId="0" fontId="31" fillId="0" borderId="46" applyAlignment="0" applyProtection="0">
      <alignment horizontal="left" vertical="center" indent="1"/>
    </xf>
    <xf numFmtId="0" fontId="32" fillId="18" borderId="9" applyNumberFormat="0" applyAlignment="0" applyProtection="0">
      <alignment horizontal="left" vertical="center" indent="1"/>
    </xf>
    <xf numFmtId="173" fontId="34" fillId="0" borderId="45" applyNumberFormat="0" applyFill="0" applyBorder="0" applyAlignment="0" applyProtection="0">
      <alignment horizontal="right" vertical="center"/>
    </xf>
    <xf numFmtId="0" fontId="27" fillId="0" borderId="9" applyNumberFormat="0" applyFill="0" applyBorder="0" applyAlignment="0" applyProtection="0"/>
    <xf numFmtId="0" fontId="7" fillId="0" borderId="9"/>
    <xf numFmtId="43" fontId="41" fillId="0" borderId="0" applyFont="0" applyFill="0" applyBorder="0" applyAlignment="0" applyProtection="0"/>
    <xf numFmtId="0" fontId="6" fillId="0" borderId="9"/>
    <xf numFmtId="0" fontId="50" fillId="0" borderId="9"/>
    <xf numFmtId="0" fontId="5" fillId="0" borderId="9"/>
    <xf numFmtId="0" fontId="4" fillId="0" borderId="9"/>
    <xf numFmtId="0" fontId="3" fillId="0" borderId="9"/>
  </cellStyleXfs>
  <cellXfs count="1131">
    <xf numFmtId="0" fontId="0" fillId="0" borderId="0" xfId="0"/>
    <xf numFmtId="0" fontId="9" fillId="0" borderId="0" xfId="0" applyFont="1"/>
    <xf numFmtId="0" fontId="11" fillId="0" borderId="1" xfId="0" applyFont="1" applyBorder="1" applyAlignment="1">
      <alignment horizontal="center"/>
    </xf>
    <xf numFmtId="167" fontId="13" fillId="0" borderId="1" xfId="0" applyNumberFormat="1" applyFont="1" applyBorder="1" applyAlignment="1">
      <alignment vertical="center"/>
    </xf>
    <xf numFmtId="0" fontId="13" fillId="0" borderId="0" xfId="0" applyFont="1"/>
    <xf numFmtId="0" fontId="11" fillId="0" borderId="0" xfId="0" applyFont="1" applyAlignment="1">
      <alignment horizontal="left"/>
    </xf>
    <xf numFmtId="0" fontId="14" fillId="2" borderId="1" xfId="0" applyFont="1" applyFill="1" applyBorder="1" applyAlignment="1">
      <alignment horizont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0" borderId="1" xfId="0" applyFont="1" applyBorder="1" applyAlignment="1">
      <alignment horizontal="center" vertical="center" wrapText="1"/>
    </xf>
    <xf numFmtId="167"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2" fontId="13" fillId="0" borderId="1" xfId="0" applyNumberFormat="1" applyFont="1" applyBorder="1" applyAlignment="1">
      <alignment horizontal="center" vertical="center"/>
    </xf>
    <xf numFmtId="167" fontId="9" fillId="0" borderId="0" xfId="0" applyNumberFormat="1" applyFont="1"/>
    <xf numFmtId="167" fontId="15" fillId="0" borderId="1" xfId="0" applyNumberFormat="1" applyFont="1" applyBorder="1" applyAlignment="1">
      <alignment horizontal="center" vertical="center"/>
    </xf>
    <xf numFmtId="164" fontId="13" fillId="0" borderId="1" xfId="0" applyNumberFormat="1" applyFont="1" applyBorder="1"/>
    <xf numFmtId="0" fontId="13" fillId="0" borderId="0" xfId="0" applyFont="1" applyAlignment="1">
      <alignment vertical="center" textRotation="90" wrapText="1"/>
    </xf>
    <xf numFmtId="0" fontId="13" fillId="0" borderId="0" xfId="0" applyFont="1" applyAlignment="1">
      <alignment horizontal="left" vertical="center" wrapText="1"/>
    </xf>
    <xf numFmtId="9" fontId="13" fillId="6" borderId="1" xfId="0" applyNumberFormat="1" applyFont="1" applyFill="1" applyBorder="1" applyAlignment="1">
      <alignment horizontal="center" vertical="center"/>
    </xf>
    <xf numFmtId="0" fontId="15" fillId="6" borderId="1" xfId="0" applyFont="1" applyFill="1" applyBorder="1" applyAlignment="1">
      <alignment horizontal="center" vertical="center"/>
    </xf>
    <xf numFmtId="168" fontId="13" fillId="0" borderId="1" xfId="0" applyNumberFormat="1" applyFont="1" applyBorder="1" applyAlignment="1">
      <alignment horizontal="center" vertical="center"/>
    </xf>
    <xf numFmtId="168" fontId="15" fillId="0" borderId="1" xfId="0" applyNumberFormat="1" applyFont="1" applyBorder="1" applyAlignment="1">
      <alignment horizontal="center" vertical="center"/>
    </xf>
    <xf numFmtId="167" fontId="15" fillId="0" borderId="1" xfId="0" applyNumberFormat="1" applyFont="1" applyBorder="1" applyAlignment="1">
      <alignment vertical="center"/>
    </xf>
    <xf numFmtId="9" fontId="13" fillId="0" borderId="1" xfId="0" applyNumberFormat="1" applyFont="1" applyBorder="1" applyAlignment="1">
      <alignment horizontal="center" vertical="center"/>
    </xf>
    <xf numFmtId="0" fontId="19" fillId="0" borderId="0" xfId="0" applyFont="1"/>
    <xf numFmtId="0" fontId="12" fillId="0" borderId="13" xfId="0" applyFont="1" applyBorder="1"/>
    <xf numFmtId="0" fontId="15" fillId="9" borderId="1" xfId="0" applyFont="1" applyFill="1" applyBorder="1" applyAlignment="1">
      <alignment horizontal="center" wrapText="1"/>
    </xf>
    <xf numFmtId="0" fontId="15" fillId="9" borderId="1" xfId="0" applyFont="1" applyFill="1" applyBorder="1" applyAlignment="1">
      <alignment horizontal="center" vertical="center" wrapText="1"/>
    </xf>
    <xf numFmtId="0" fontId="15" fillId="9" borderId="1" xfId="0" applyFont="1" applyFill="1" applyBorder="1" applyAlignment="1">
      <alignment horizontal="center" vertical="center"/>
    </xf>
    <xf numFmtId="0" fontId="15" fillId="10" borderId="1" xfId="0" applyFont="1" applyFill="1" applyBorder="1" applyAlignment="1">
      <alignment horizontal="center" vertical="center" wrapText="1"/>
    </xf>
    <xf numFmtId="0" fontId="15" fillId="11" borderId="1" xfId="0" applyFont="1" applyFill="1" applyBorder="1" applyAlignment="1">
      <alignment horizontal="center" wrapText="1"/>
    </xf>
    <xf numFmtId="0" fontId="15" fillId="11" borderId="1" xfId="0" applyFont="1" applyFill="1" applyBorder="1" applyAlignment="1">
      <alignment horizontal="center" vertical="center" wrapText="1"/>
    </xf>
    <xf numFmtId="0" fontId="15" fillId="11" borderId="1" xfId="0" applyFont="1" applyFill="1" applyBorder="1" applyAlignment="1">
      <alignment horizontal="center" vertical="center"/>
    </xf>
    <xf numFmtId="0" fontId="15" fillId="12" borderId="1" xfId="0" applyFont="1" applyFill="1" applyBorder="1" applyAlignment="1">
      <alignment horizontal="center" wrapText="1"/>
    </xf>
    <xf numFmtId="0" fontId="15" fillId="12" borderId="1" xfId="0" applyFont="1" applyFill="1" applyBorder="1" applyAlignment="1">
      <alignment horizontal="center" vertical="center" wrapText="1"/>
    </xf>
    <xf numFmtId="0" fontId="15" fillId="12" borderId="1" xfId="0" applyFont="1" applyFill="1" applyBorder="1" applyAlignment="1">
      <alignment horizontal="center" vertical="center"/>
    </xf>
    <xf numFmtId="0" fontId="15" fillId="13" borderId="1" xfId="0" applyFont="1" applyFill="1" applyBorder="1" applyAlignment="1">
      <alignment horizontal="center" wrapText="1"/>
    </xf>
    <xf numFmtId="0" fontId="15" fillId="13" borderId="1" xfId="0" applyFont="1" applyFill="1" applyBorder="1" applyAlignment="1">
      <alignment horizontal="center" vertical="center" wrapText="1"/>
    </xf>
    <xf numFmtId="0" fontId="15" fillId="13" borderId="1" xfId="0" applyFont="1" applyFill="1" applyBorder="1" applyAlignment="1">
      <alignment horizontal="center" vertical="center"/>
    </xf>
    <xf numFmtId="0" fontId="23" fillId="0" borderId="9" xfId="3" applyFont="1" applyAlignment="1">
      <alignment vertical="center"/>
    </xf>
    <xf numFmtId="0" fontId="22" fillId="14" borderId="9" xfId="2" applyFont="1" applyFill="1" applyAlignment="1">
      <alignment vertical="center" wrapText="1"/>
    </xf>
    <xf numFmtId="0" fontId="22" fillId="14" borderId="23" xfId="2" applyFont="1" applyFill="1" applyBorder="1" applyAlignment="1">
      <alignment vertical="center" wrapText="1"/>
    </xf>
    <xf numFmtId="0" fontId="22" fillId="0" borderId="23" xfId="2" applyFont="1" applyBorder="1" applyAlignment="1">
      <alignment vertical="center" wrapText="1"/>
    </xf>
    <xf numFmtId="0" fontId="22" fillId="0" borderId="9" xfId="2" applyFont="1" applyAlignment="1">
      <alignment vertical="center" wrapText="1"/>
    </xf>
    <xf numFmtId="0" fontId="22" fillId="0" borderId="9" xfId="2" applyFont="1" applyAlignment="1">
      <alignment horizontal="center" vertical="center" wrapText="1"/>
    </xf>
    <xf numFmtId="0" fontId="24" fillId="0" borderId="9" xfId="3" applyFont="1" applyAlignment="1">
      <alignment horizontal="center" vertical="center"/>
    </xf>
    <xf numFmtId="0" fontId="23" fillId="0" borderId="9" xfId="3" applyFont="1" applyAlignment="1">
      <alignment horizontal="center" vertical="center"/>
    </xf>
    <xf numFmtId="0" fontId="22" fillId="14" borderId="23" xfId="2" applyFont="1" applyFill="1" applyBorder="1" applyAlignment="1">
      <alignment horizontal="center" vertical="center" wrapText="1"/>
    </xf>
    <xf numFmtId="0" fontId="25" fillId="14" borderId="9" xfId="2" applyFont="1" applyFill="1" applyAlignment="1">
      <alignment horizontal="center" vertical="center" wrapText="1"/>
    </xf>
    <xf numFmtId="0" fontId="22" fillId="14" borderId="9" xfId="2" applyFont="1" applyFill="1" applyAlignment="1">
      <alignment horizontal="center" vertical="center" wrapText="1"/>
    </xf>
    <xf numFmtId="0" fontId="25" fillId="0" borderId="9" xfId="2" applyFont="1" applyAlignment="1">
      <alignment horizontal="center" vertical="center" wrapText="1"/>
    </xf>
    <xf numFmtId="0" fontId="22" fillId="16" borderId="9" xfId="2" applyFont="1" applyFill="1" applyAlignment="1">
      <alignment vertical="center" wrapText="1"/>
    </xf>
    <xf numFmtId="0" fontId="22" fillId="15" borderId="18" xfId="2" applyFont="1" applyFill="1" applyBorder="1" applyAlignment="1">
      <alignment horizontal="center" vertical="center" wrapText="1"/>
    </xf>
    <xf numFmtId="0" fontId="22" fillId="15" borderId="19" xfId="2" applyFont="1" applyFill="1" applyBorder="1" applyAlignment="1">
      <alignment horizontal="center" vertical="center" wrapText="1"/>
    </xf>
    <xf numFmtId="0" fontId="22" fillId="15" borderId="36" xfId="2" applyFont="1" applyFill="1" applyBorder="1" applyAlignment="1">
      <alignment vertical="center" wrapText="1"/>
    </xf>
    <xf numFmtId="0" fontId="22" fillId="15" borderId="27" xfId="2" applyFont="1" applyFill="1" applyBorder="1" applyAlignment="1">
      <alignment vertical="center" wrapText="1"/>
    </xf>
    <xf numFmtId="0" fontId="23" fillId="0" borderId="9" xfId="3" applyFont="1"/>
    <xf numFmtId="0" fontId="22" fillId="17" borderId="17" xfId="2" applyFont="1" applyFill="1" applyBorder="1" applyAlignment="1">
      <alignment vertical="center" wrapText="1"/>
    </xf>
    <xf numFmtId="0" fontId="23" fillId="0" borderId="9" xfId="3" applyFont="1" applyAlignment="1">
      <alignment horizontal="center" vertical="center" wrapText="1"/>
    </xf>
    <xf numFmtId="0" fontId="36" fillId="15" borderId="37" xfId="2" applyFont="1" applyFill="1" applyBorder="1" applyAlignment="1">
      <alignment horizontal="center" vertical="center" wrapText="1"/>
    </xf>
    <xf numFmtId="0" fontId="35" fillId="0" borderId="37" xfId="3" applyFont="1" applyBorder="1" applyAlignment="1">
      <alignment horizontal="center" vertical="center"/>
    </xf>
    <xf numFmtId="0" fontId="22" fillId="15" borderId="41" xfId="2" applyFont="1" applyFill="1" applyBorder="1" applyAlignment="1">
      <alignment vertical="center" wrapText="1"/>
    </xf>
    <xf numFmtId="0" fontId="23" fillId="0" borderId="0" xfId="0" applyFont="1"/>
    <xf numFmtId="15" fontId="23" fillId="0" borderId="36" xfId="0" applyNumberFormat="1" applyFont="1" applyBorder="1" applyAlignment="1">
      <alignment horizontal="center" vertical="center" wrapText="1"/>
    </xf>
    <xf numFmtId="0" fontId="23" fillId="0" borderId="37" xfId="0" applyFont="1" applyBorder="1" applyAlignment="1">
      <alignment horizontal="center" vertical="center" wrapText="1"/>
    </xf>
    <xf numFmtId="14" fontId="23" fillId="0" borderId="36" xfId="0" applyNumberFormat="1" applyFont="1" applyBorder="1" applyAlignment="1">
      <alignment horizontal="center" vertical="center" wrapText="1"/>
    </xf>
    <xf numFmtId="0" fontId="23" fillId="0" borderId="36" xfId="0" applyFont="1" applyBorder="1" applyAlignment="1">
      <alignment horizontal="center" vertical="center" wrapText="1"/>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23" fillId="0" borderId="37" xfId="0" applyFont="1" applyBorder="1" applyAlignment="1">
      <alignment vertical="center" wrapText="1"/>
    </xf>
    <xf numFmtId="0" fontId="23" fillId="0" borderId="37" xfId="0" applyFont="1" applyBorder="1" applyAlignment="1">
      <alignment vertical="top" wrapText="1"/>
    </xf>
    <xf numFmtId="0" fontId="23" fillId="0" borderId="37" xfId="0" applyFont="1" applyBorder="1" applyAlignment="1">
      <alignment vertical="center"/>
    </xf>
    <xf numFmtId="0" fontId="23" fillId="14" borderId="23" xfId="3" applyFont="1" applyFill="1" applyBorder="1" applyAlignment="1">
      <alignment vertical="center"/>
    </xf>
    <xf numFmtId="0" fontId="23" fillId="14" borderId="9" xfId="3" applyFont="1" applyFill="1" applyAlignment="1">
      <alignment vertical="center"/>
    </xf>
    <xf numFmtId="0" fontId="22" fillId="14" borderId="30" xfId="2" applyFont="1" applyFill="1" applyBorder="1" applyAlignment="1">
      <alignment horizontal="center" vertical="center" wrapText="1"/>
    </xf>
    <xf numFmtId="0" fontId="21" fillId="0" borderId="0" xfId="0" applyFont="1" applyAlignment="1">
      <alignment vertical="center"/>
    </xf>
    <xf numFmtId="0" fontId="21" fillId="0" borderId="23" xfId="2" applyFont="1" applyBorder="1" applyAlignment="1">
      <alignment horizontal="center" vertical="center" wrapText="1"/>
    </xf>
    <xf numFmtId="0" fontId="22" fillId="0" borderId="9" xfId="2" applyFont="1" applyAlignment="1">
      <alignment horizontal="center" vertical="center"/>
    </xf>
    <xf numFmtId="0" fontId="39" fillId="0" borderId="9" xfId="0" applyFont="1" applyBorder="1" applyAlignment="1">
      <alignment horizontal="left" vertical="center" wrapText="1"/>
    </xf>
    <xf numFmtId="0" fontId="22" fillId="0" borderId="41" xfId="0" applyFont="1" applyBorder="1" applyAlignment="1">
      <alignment horizontal="left" vertical="center" wrapText="1"/>
    </xf>
    <xf numFmtId="0" fontId="22" fillId="0" borderId="9" xfId="2" applyFont="1" applyAlignment="1">
      <alignment vertical="center"/>
    </xf>
    <xf numFmtId="0" fontId="22" fillId="0" borderId="41" xfId="2" applyFont="1" applyBorder="1" applyAlignment="1">
      <alignment horizontal="center" vertical="center" wrapText="1"/>
    </xf>
    <xf numFmtId="0" fontId="22" fillId="0" borderId="9" xfId="0" applyFont="1" applyBorder="1" applyAlignment="1">
      <alignment horizontal="left" vertical="center" wrapText="1"/>
    </xf>
    <xf numFmtId="0" fontId="22" fillId="0" borderId="9" xfId="0" applyFont="1" applyBorder="1" applyAlignment="1">
      <alignment horizontal="center" vertical="center" wrapText="1"/>
    </xf>
    <xf numFmtId="0" fontId="22" fillId="20" borderId="9" xfId="2" applyFont="1" applyFill="1" applyAlignment="1">
      <alignment vertical="center" wrapText="1"/>
    </xf>
    <xf numFmtId="0" fontId="21" fillId="20" borderId="0" xfId="0" applyFont="1" applyFill="1" applyAlignment="1">
      <alignment vertical="center"/>
    </xf>
    <xf numFmtId="0" fontId="22" fillId="20" borderId="9" xfId="2" applyFont="1" applyFill="1" applyAlignment="1">
      <alignment horizontal="center" vertical="center"/>
    </xf>
    <xf numFmtId="0" fontId="6" fillId="0" borderId="9" xfId="19"/>
    <xf numFmtId="0" fontId="6" fillId="0" borderId="9" xfId="19" applyAlignment="1">
      <alignment horizontal="center"/>
    </xf>
    <xf numFmtId="0" fontId="30" fillId="0" borderId="37" xfId="12" quotePrefix="1" applyNumberFormat="1" applyBorder="1" applyAlignment="1">
      <alignment horizontal="center" vertical="center" wrapText="1"/>
    </xf>
    <xf numFmtId="0" fontId="30" fillId="0" borderId="37" xfId="12" quotePrefix="1" applyNumberFormat="1" applyBorder="1" applyAlignment="1">
      <alignment horizontal="left" vertical="center" wrapText="1"/>
    </xf>
    <xf numFmtId="37" fontId="30" fillId="0" borderId="37" xfId="11" applyNumberFormat="1" applyBorder="1" applyAlignment="1">
      <alignment horizontal="center" vertical="center"/>
    </xf>
    <xf numFmtId="0" fontId="30" fillId="0" borderId="36" xfId="12" quotePrefix="1" applyNumberFormat="1" applyBorder="1" applyAlignment="1">
      <alignment horizontal="center" vertical="center" wrapText="1"/>
    </xf>
    <xf numFmtId="37" fontId="30" fillId="0" borderId="58" xfId="19" applyNumberFormat="1" applyFont="1" applyBorder="1" applyAlignment="1">
      <alignment horizontal="center" vertical="center"/>
    </xf>
    <xf numFmtId="37" fontId="30" fillId="0" borderId="56" xfId="19" applyNumberFormat="1" applyFont="1" applyBorder="1" applyAlignment="1">
      <alignment horizontal="center" vertical="center"/>
    </xf>
    <xf numFmtId="0" fontId="30" fillId="0" borderId="27" xfId="12" quotePrefix="1" applyNumberFormat="1" applyBorder="1" applyAlignment="1">
      <alignment horizontal="center" vertical="center" wrapText="1"/>
    </xf>
    <xf numFmtId="0" fontId="30" fillId="0" borderId="28" xfId="12" quotePrefix="1" applyNumberFormat="1" applyBorder="1" applyAlignment="1">
      <alignment horizontal="left" vertical="center" wrapText="1"/>
    </xf>
    <xf numFmtId="0" fontId="30" fillId="0" borderId="28" xfId="12" quotePrefix="1" applyNumberFormat="1" applyBorder="1" applyAlignment="1">
      <alignment horizontal="center" vertical="center" wrapText="1"/>
    </xf>
    <xf numFmtId="0" fontId="30" fillId="0" borderId="55" xfId="12" quotePrefix="1" applyNumberFormat="1" applyBorder="1" applyAlignment="1">
      <alignment horizontal="center" vertical="center" wrapText="1"/>
    </xf>
    <xf numFmtId="0" fontId="30" fillId="0" borderId="59" xfId="12" quotePrefix="1" applyNumberFormat="1" applyBorder="1" applyAlignment="1">
      <alignment horizontal="left" vertical="center" wrapText="1"/>
    </xf>
    <xf numFmtId="0" fontId="30" fillId="0" borderId="59" xfId="12" quotePrefix="1" applyNumberFormat="1" applyBorder="1" applyAlignment="1">
      <alignment horizontal="center" vertical="center" wrapText="1"/>
    </xf>
    <xf numFmtId="37" fontId="30" fillId="0" borderId="64" xfId="11" applyNumberFormat="1" applyBorder="1" applyAlignment="1">
      <alignment horizontal="right" vertical="center"/>
    </xf>
    <xf numFmtId="0" fontId="6" fillId="0" borderId="60" xfId="19" applyBorder="1" applyAlignment="1">
      <alignment horizontal="right" wrapText="1"/>
    </xf>
    <xf numFmtId="0" fontId="6" fillId="0" borderId="39" xfId="19" applyBorder="1" applyAlignment="1">
      <alignment horizontal="right" wrapText="1"/>
    </xf>
    <xf numFmtId="0" fontId="6" fillId="0" borderId="39" xfId="19" applyBorder="1" applyAlignment="1">
      <alignment horizontal="right"/>
    </xf>
    <xf numFmtId="37" fontId="30" fillId="0" borderId="71" xfId="11" applyNumberFormat="1" applyBorder="1" applyAlignment="1">
      <alignment horizontal="right" vertical="center"/>
    </xf>
    <xf numFmtId="0" fontId="6" fillId="0" borderId="29" xfId="19" applyBorder="1" applyAlignment="1">
      <alignment horizontal="right"/>
    </xf>
    <xf numFmtId="0" fontId="6" fillId="20" borderId="9" xfId="19" applyFill="1"/>
    <xf numFmtId="0" fontId="23" fillId="0" borderId="59" xfId="3" applyFont="1" applyBorder="1" applyAlignment="1">
      <alignment vertical="center" wrapText="1"/>
    </xf>
    <xf numFmtId="43" fontId="45" fillId="15" borderId="70" xfId="18" applyFont="1" applyFill="1" applyBorder="1" applyAlignment="1">
      <alignment horizontal="center" vertical="center" wrapText="1"/>
    </xf>
    <xf numFmtId="43" fontId="45" fillId="15" borderId="73" xfId="18" applyFont="1" applyFill="1" applyBorder="1" applyAlignment="1">
      <alignment horizontal="center" vertical="center" wrapText="1"/>
    </xf>
    <xf numFmtId="43" fontId="45" fillId="15" borderId="74" xfId="18" applyFont="1" applyFill="1" applyBorder="1" applyAlignment="1">
      <alignment horizontal="center" vertical="center" wrapText="1"/>
    </xf>
    <xf numFmtId="0" fontId="22" fillId="15" borderId="22" xfId="3" applyFont="1" applyFill="1" applyBorder="1" applyAlignment="1">
      <alignment horizontal="center" vertical="center" wrapText="1"/>
    </xf>
    <xf numFmtId="0" fontId="22" fillId="15" borderId="41" xfId="3" applyFont="1" applyFill="1" applyBorder="1" applyAlignment="1">
      <alignment horizontal="center" vertical="center" wrapText="1"/>
    </xf>
    <xf numFmtId="0" fontId="43" fillId="0" borderId="41" xfId="0" applyFont="1" applyBorder="1" applyAlignment="1">
      <alignment horizontal="center" vertical="center"/>
    </xf>
    <xf numFmtId="0" fontId="43" fillId="0" borderId="41" xfId="2" applyFont="1" applyBorder="1" applyAlignment="1">
      <alignment horizontal="center" wrapText="1"/>
    </xf>
    <xf numFmtId="0" fontId="43" fillId="0" borderId="41" xfId="2" applyFont="1" applyBorder="1" applyAlignment="1">
      <alignment horizontal="center" vertical="center" wrapText="1"/>
    </xf>
    <xf numFmtId="0" fontId="21" fillId="20" borderId="9" xfId="0" applyFont="1" applyFill="1" applyBorder="1" applyAlignment="1">
      <alignment vertical="center"/>
    </xf>
    <xf numFmtId="0" fontId="6" fillId="0" borderId="67" xfId="19" applyBorder="1" applyAlignment="1">
      <alignment vertical="center"/>
    </xf>
    <xf numFmtId="0" fontId="0" fillId="0" borderId="59" xfId="0" applyBorder="1" applyAlignment="1">
      <alignment vertical="center"/>
    </xf>
    <xf numFmtId="0" fontId="6" fillId="0" borderId="59" xfId="19" applyBorder="1" applyAlignment="1">
      <alignment vertical="center"/>
    </xf>
    <xf numFmtId="0" fontId="6" fillId="0" borderId="59" xfId="19" applyBorder="1" applyAlignment="1">
      <alignment horizontal="right" vertical="center"/>
    </xf>
    <xf numFmtId="0" fontId="6" fillId="0" borderId="40" xfId="19" applyBorder="1" applyAlignment="1">
      <alignment vertical="center"/>
    </xf>
    <xf numFmtId="0" fontId="0" fillId="0" borderId="37" xfId="0" applyBorder="1" applyAlignment="1">
      <alignment vertical="center"/>
    </xf>
    <xf numFmtId="0" fontId="6" fillId="0" borderId="37" xfId="19" applyBorder="1" applyAlignment="1">
      <alignment vertical="center"/>
    </xf>
    <xf numFmtId="0" fontId="6" fillId="0" borderId="68" xfId="19" applyBorder="1" applyAlignment="1">
      <alignment vertical="center"/>
    </xf>
    <xf numFmtId="0" fontId="0" fillId="0" borderId="28" xfId="0" applyBorder="1" applyAlignment="1">
      <alignment vertical="center"/>
    </xf>
    <xf numFmtId="0" fontId="6" fillId="0" borderId="28" xfId="19" applyBorder="1" applyAlignment="1">
      <alignment vertical="center"/>
    </xf>
    <xf numFmtId="0" fontId="6" fillId="0" borderId="70" xfId="19" applyBorder="1" applyAlignment="1">
      <alignment horizontal="right" vertical="center"/>
    </xf>
    <xf numFmtId="0" fontId="21" fillId="15" borderId="41" xfId="2" applyFont="1" applyFill="1" applyBorder="1" applyAlignment="1">
      <alignment vertical="center" wrapText="1"/>
    </xf>
    <xf numFmtId="0" fontId="21" fillId="15" borderId="41" xfId="0" applyFont="1" applyFill="1" applyBorder="1" applyAlignment="1">
      <alignment vertical="center"/>
    </xf>
    <xf numFmtId="0" fontId="46" fillId="11" borderId="27" xfId="19" applyFont="1" applyFill="1" applyBorder="1" applyAlignment="1">
      <alignment horizontal="center" vertical="center" wrapText="1"/>
    </xf>
    <xf numFmtId="0" fontId="22" fillId="15" borderId="43" xfId="3" applyFont="1" applyFill="1" applyBorder="1" applyAlignment="1">
      <alignment horizontal="center" vertical="center" wrapText="1"/>
    </xf>
    <xf numFmtId="0" fontId="17" fillId="15" borderId="43" xfId="3" applyFont="1" applyFill="1" applyBorder="1" applyAlignment="1">
      <alignment vertical="center" wrapText="1"/>
    </xf>
    <xf numFmtId="0" fontId="23" fillId="0" borderId="22" xfId="3" applyFont="1" applyBorder="1" applyAlignment="1">
      <alignment vertical="center" wrapText="1"/>
    </xf>
    <xf numFmtId="0" fontId="17" fillId="0" borderId="49" xfId="3" applyFont="1" applyBorder="1" applyAlignment="1">
      <alignment horizontal="center" vertical="center" wrapText="1"/>
    </xf>
    <xf numFmtId="0" fontId="17" fillId="0" borderId="50" xfId="3" applyFont="1" applyBorder="1" applyAlignment="1">
      <alignment horizontal="center" vertical="center" wrapText="1"/>
    </xf>
    <xf numFmtId="0" fontId="17" fillId="0" borderId="51" xfId="3" applyFont="1" applyBorder="1" applyAlignment="1">
      <alignment horizontal="center" vertical="center" wrapText="1"/>
    </xf>
    <xf numFmtId="0" fontId="17" fillId="15" borderId="43" xfId="3" applyFont="1" applyFill="1" applyBorder="1" applyAlignment="1">
      <alignment horizontal="center" vertical="center" wrapText="1"/>
    </xf>
    <xf numFmtId="9" fontId="23" fillId="0" borderId="61" xfId="3" applyNumberFormat="1" applyFont="1" applyBorder="1" applyAlignment="1">
      <alignment horizontal="center" vertical="center" wrapText="1"/>
    </xf>
    <xf numFmtId="9" fontId="17" fillId="0" borderId="63" xfId="3" applyNumberFormat="1" applyFont="1" applyBorder="1" applyAlignment="1">
      <alignment horizontal="center" vertical="center" wrapText="1"/>
    </xf>
    <xf numFmtId="0" fontId="23" fillId="0" borderId="34" xfId="3" applyFont="1" applyBorder="1" applyAlignment="1">
      <alignment horizontal="center" vertical="center" wrapText="1"/>
    </xf>
    <xf numFmtId="0" fontId="47" fillId="0" borderId="34" xfId="3" applyFont="1" applyBorder="1" applyAlignment="1">
      <alignment horizontal="center" vertical="center" wrapText="1"/>
    </xf>
    <xf numFmtId="0" fontId="23" fillId="0" borderId="22" xfId="3" applyFont="1" applyBorder="1" applyAlignment="1">
      <alignment horizontal="center" vertical="center"/>
    </xf>
    <xf numFmtId="0" fontId="21" fillId="0" borderId="41" xfId="0" applyFont="1" applyBorder="1" applyAlignment="1">
      <alignment horizontal="left" vertical="center" wrapText="1"/>
    </xf>
    <xf numFmtId="0" fontId="44" fillId="15" borderId="41" xfId="2" applyFont="1" applyFill="1" applyBorder="1" applyAlignment="1">
      <alignment vertical="center" wrapText="1"/>
    </xf>
    <xf numFmtId="0" fontId="44" fillId="15" borderId="41" xfId="0" applyFont="1" applyFill="1" applyBorder="1" applyAlignment="1">
      <alignment vertical="center"/>
    </xf>
    <xf numFmtId="0" fontId="22" fillId="0" borderId="41" xfId="0" applyFont="1" applyBorder="1" applyAlignment="1">
      <alignment horizontal="center" vertical="center"/>
    </xf>
    <xf numFmtId="0" fontId="23" fillId="0" borderId="41" xfId="3" applyFont="1" applyBorder="1" applyAlignment="1">
      <alignment vertical="center"/>
    </xf>
    <xf numFmtId="0" fontId="21" fillId="15" borderId="41" xfId="2" applyFont="1" applyFill="1" applyBorder="1" applyAlignment="1">
      <alignment horizontal="center" vertical="center" wrapText="1"/>
    </xf>
    <xf numFmtId="0" fontId="21" fillId="20" borderId="0" xfId="0" applyFont="1" applyFill="1" applyAlignment="1">
      <alignment horizontal="center" vertical="center"/>
    </xf>
    <xf numFmtId="37" fontId="30" fillId="0" borderId="59" xfId="11" applyNumberFormat="1" applyBorder="1" applyAlignment="1">
      <alignment horizontal="center" vertical="center"/>
    </xf>
    <xf numFmtId="37" fontId="30" fillId="0" borderId="60" xfId="11" applyNumberFormat="1" applyBorder="1" applyAlignment="1">
      <alignment horizontal="center" vertical="center"/>
    </xf>
    <xf numFmtId="0" fontId="0" fillId="0" borderId="55" xfId="0" applyBorder="1" applyAlignment="1">
      <alignment horizontal="center" vertical="center"/>
    </xf>
    <xf numFmtId="37" fontId="30" fillId="0" borderId="39" xfId="11" applyNumberFormat="1" applyBorder="1" applyAlignment="1">
      <alignment horizontal="center" vertical="center"/>
    </xf>
    <xf numFmtId="0" fontId="0" fillId="0" borderId="36" xfId="0" applyBorder="1" applyAlignment="1">
      <alignment horizontal="center" vertical="center"/>
    </xf>
    <xf numFmtId="37" fontId="30" fillId="0" borderId="28" xfId="11" applyNumberFormat="1" applyBorder="1" applyAlignment="1">
      <alignment horizontal="center" vertical="center"/>
    </xf>
    <xf numFmtId="37" fontId="30" fillId="0" borderId="29" xfId="11" applyNumberFormat="1" applyBorder="1" applyAlignment="1">
      <alignment horizontal="center" vertical="center"/>
    </xf>
    <xf numFmtId="0" fontId="0" fillId="0" borderId="27" xfId="0" applyBorder="1" applyAlignment="1">
      <alignment horizontal="center" vertical="center"/>
    </xf>
    <xf numFmtId="0" fontId="26" fillId="0" borderId="37" xfId="20" applyFont="1" applyBorder="1" applyAlignment="1">
      <alignment horizontal="left" vertical="center" wrapText="1"/>
    </xf>
    <xf numFmtId="0" fontId="48" fillId="0" borderId="9" xfId="20" applyFont="1" applyAlignment="1">
      <alignment horizontal="left" vertical="top"/>
    </xf>
    <xf numFmtId="1" fontId="48" fillId="0" borderId="1" xfId="20" applyNumberFormat="1" applyFont="1" applyBorder="1" applyAlignment="1">
      <alignment horizontal="center" vertical="center" shrinkToFit="1"/>
    </xf>
    <xf numFmtId="0" fontId="26" fillId="0" borderId="1" xfId="20" applyFont="1" applyBorder="1" applyAlignment="1">
      <alignment horizontal="center" vertical="center" wrapText="1"/>
    </xf>
    <xf numFmtId="0" fontId="48" fillId="22" borderId="9" xfId="20" applyFont="1" applyFill="1" applyAlignment="1">
      <alignment horizontal="left" vertical="top" wrapText="1"/>
    </xf>
    <xf numFmtId="0" fontId="48" fillId="22" borderId="9" xfId="20" applyFont="1" applyFill="1" applyAlignment="1">
      <alignment horizontal="left" vertical="top"/>
    </xf>
    <xf numFmtId="0" fontId="48" fillId="0" borderId="9" xfId="20" applyFont="1" applyAlignment="1">
      <alignment horizontal="left" vertical="top" wrapText="1"/>
    </xf>
    <xf numFmtId="0" fontId="49" fillId="11" borderId="1" xfId="20" applyFont="1" applyFill="1" applyBorder="1" applyAlignment="1">
      <alignment horizontal="center" vertical="center" wrapText="1"/>
    </xf>
    <xf numFmtId="0" fontId="26" fillId="0" borderId="37" xfId="20" applyFont="1" applyBorder="1" applyAlignment="1">
      <alignment vertical="center" wrapText="1"/>
    </xf>
    <xf numFmtId="0" fontId="26" fillId="0" borderId="10" xfId="20" applyFont="1" applyBorder="1" applyAlignment="1">
      <alignment vertical="center" wrapText="1"/>
    </xf>
    <xf numFmtId="0" fontId="26" fillId="0" borderId="12" xfId="20" applyFont="1" applyBorder="1" applyAlignment="1">
      <alignment horizontal="center" vertical="center" wrapText="1"/>
    </xf>
    <xf numFmtId="0" fontId="17" fillId="0" borderId="9" xfId="3" applyFont="1" applyAlignment="1">
      <alignment horizontal="center" vertical="center" wrapText="1"/>
    </xf>
    <xf numFmtId="0" fontId="22" fillId="15" borderId="20" xfId="2" applyFont="1" applyFill="1" applyBorder="1" applyAlignment="1">
      <alignment vertical="center" wrapText="1"/>
    </xf>
    <xf numFmtId="0" fontId="22" fillId="15" borderId="22" xfId="2" applyFont="1" applyFill="1" applyBorder="1" applyAlignment="1">
      <alignment vertical="center" wrapText="1"/>
    </xf>
    <xf numFmtId="0" fontId="23" fillId="0" borderId="64" xfId="3" applyFont="1" applyBorder="1" applyAlignment="1">
      <alignment vertical="center" wrapText="1"/>
    </xf>
    <xf numFmtId="43" fontId="45" fillId="15" borderId="81" xfId="18" applyFont="1" applyFill="1" applyBorder="1" applyAlignment="1">
      <alignment horizontal="center" vertical="center" wrapText="1"/>
    </xf>
    <xf numFmtId="0" fontId="23" fillId="0" borderId="84" xfId="3" applyFont="1" applyBorder="1" applyAlignment="1">
      <alignment vertical="center" wrapText="1"/>
    </xf>
    <xf numFmtId="0" fontId="23" fillId="0" borderId="89" xfId="3" applyFont="1" applyBorder="1" applyAlignment="1">
      <alignment vertical="center" wrapText="1"/>
    </xf>
    <xf numFmtId="170" fontId="23" fillId="0" borderId="9" xfId="3" applyNumberFormat="1" applyFont="1" applyAlignment="1">
      <alignment vertical="center"/>
    </xf>
    <xf numFmtId="170" fontId="23" fillId="0" borderId="37" xfId="5" applyNumberFormat="1" applyFont="1" applyFill="1" applyBorder="1" applyAlignment="1">
      <alignment vertical="center"/>
    </xf>
    <xf numFmtId="170" fontId="23" fillId="0" borderId="28" xfId="5" applyNumberFormat="1" applyFont="1" applyFill="1" applyBorder="1" applyAlignment="1">
      <alignment vertical="center"/>
    </xf>
    <xf numFmtId="0" fontId="43" fillId="15" borderId="41" xfId="2" applyFont="1" applyFill="1" applyBorder="1" applyAlignment="1">
      <alignment vertical="center" wrapText="1"/>
    </xf>
    <xf numFmtId="0" fontId="0" fillId="0" borderId="9" xfId="0" applyBorder="1"/>
    <xf numFmtId="0" fontId="0" fillId="0" borderId="36" xfId="0" applyBorder="1"/>
    <xf numFmtId="0" fontId="0" fillId="0" borderId="37" xfId="0" applyBorder="1"/>
    <xf numFmtId="0" fontId="0" fillId="0" borderId="27" xfId="0" applyBorder="1"/>
    <xf numFmtId="0" fontId="0" fillId="0" borderId="28" xfId="0" applyBorder="1"/>
    <xf numFmtId="0" fontId="26" fillId="0" borderId="10" xfId="20" applyFont="1" applyBorder="1" applyAlignment="1">
      <alignment horizontal="center" vertical="center" wrapText="1"/>
    </xf>
    <xf numFmtId="0" fontId="22" fillId="0" borderId="41" xfId="0" applyFont="1" applyBorder="1" applyAlignment="1">
      <alignment horizontal="center" vertical="center" wrapText="1"/>
    </xf>
    <xf numFmtId="0" fontId="22" fillId="15" borderId="34" xfId="3" applyFont="1" applyFill="1" applyBorder="1" applyAlignment="1">
      <alignment horizontal="center" vertical="center" wrapText="1"/>
    </xf>
    <xf numFmtId="0" fontId="26" fillId="0" borderId="1" xfId="20" applyFont="1" applyBorder="1" applyAlignment="1">
      <alignment vertical="center" wrapText="1"/>
    </xf>
    <xf numFmtId="0" fontId="22" fillId="15" borderId="17" xfId="2" applyFont="1" applyFill="1" applyBorder="1" applyAlignment="1">
      <alignment vertical="center" wrapText="1"/>
    </xf>
    <xf numFmtId="0" fontId="23" fillId="0" borderId="34" xfId="3" applyFont="1" applyBorder="1" applyAlignment="1">
      <alignment horizontal="center" vertical="center"/>
    </xf>
    <xf numFmtId="0" fontId="22" fillId="15" borderId="100" xfId="3" applyFont="1" applyFill="1" applyBorder="1" applyAlignment="1">
      <alignment horizontal="center" vertical="center" wrapText="1"/>
    </xf>
    <xf numFmtId="0" fontId="26" fillId="0" borderId="7" xfId="20" applyFont="1" applyBorder="1" applyAlignment="1">
      <alignment horizontal="center" vertical="center" wrapText="1"/>
    </xf>
    <xf numFmtId="0" fontId="21" fillId="0" borderId="41" xfId="2" applyFont="1" applyBorder="1" applyAlignment="1">
      <alignment horizontal="center" vertical="center" wrapText="1"/>
    </xf>
    <xf numFmtId="0" fontId="49" fillId="23" borderId="1" xfId="20" applyFont="1" applyFill="1" applyBorder="1" applyAlignment="1">
      <alignment horizontal="center" vertical="center" wrapText="1"/>
    </xf>
    <xf numFmtId="0" fontId="23" fillId="0" borderId="41" xfId="3" applyFont="1" applyBorder="1" applyAlignment="1">
      <alignment vertical="center" wrapText="1"/>
    </xf>
    <xf numFmtId="0" fontId="48" fillId="0" borderId="9" xfId="20" applyFont="1" applyAlignment="1">
      <alignment horizontal="left" vertical="center"/>
    </xf>
    <xf numFmtId="0" fontId="6" fillId="0" borderId="39" xfId="19" applyBorder="1" applyAlignment="1">
      <alignment horizontal="right" vertical="center" wrapText="1"/>
    </xf>
    <xf numFmtId="0" fontId="6" fillId="0" borderId="9" xfId="19" applyAlignment="1">
      <alignment vertical="center"/>
    </xf>
    <xf numFmtId="0" fontId="6" fillId="0" borderId="9" xfId="19" applyAlignment="1">
      <alignment horizontal="center" vertical="center"/>
    </xf>
    <xf numFmtId="0" fontId="23" fillId="0" borderId="0" xfId="3" applyFont="1" applyBorder="1" applyAlignment="1">
      <alignment vertical="center"/>
    </xf>
    <xf numFmtId="0" fontId="17" fillId="0" borderId="0" xfId="3" applyFont="1" applyBorder="1" applyAlignment="1">
      <alignment vertical="center"/>
    </xf>
    <xf numFmtId="0" fontId="17" fillId="0" borderId="9" xfId="3" applyFont="1" applyAlignment="1">
      <alignment vertical="center"/>
    </xf>
    <xf numFmtId="3" fontId="52" fillId="0" borderId="37" xfId="0" applyNumberFormat="1" applyFont="1" applyBorder="1" applyAlignment="1">
      <alignment vertical="center"/>
    </xf>
    <xf numFmtId="0" fontId="52" fillId="0" borderId="37" xfId="0" applyFont="1" applyBorder="1" applyAlignment="1">
      <alignment vertical="center"/>
    </xf>
    <xf numFmtId="3" fontId="52" fillId="0" borderId="28" xfId="0" applyNumberFormat="1" applyFont="1" applyBorder="1" applyAlignment="1">
      <alignment vertical="center"/>
    </xf>
    <xf numFmtId="2" fontId="23" fillId="0" borderId="9" xfId="3" applyNumberFormat="1" applyFont="1" applyAlignment="1">
      <alignment vertical="center"/>
    </xf>
    <xf numFmtId="172" fontId="23" fillId="0" borderId="62" xfId="3" applyNumberFormat="1" applyFont="1" applyBorder="1" applyAlignment="1">
      <alignment horizontal="center" vertical="center" wrapText="1"/>
    </xf>
    <xf numFmtId="172" fontId="23" fillId="0" borderId="44" xfId="3" applyNumberFormat="1" applyFont="1" applyBorder="1" applyAlignment="1">
      <alignment horizontal="center" vertical="center" wrapText="1"/>
    </xf>
    <xf numFmtId="0" fontId="52" fillId="0" borderId="34" xfId="0" applyFont="1" applyBorder="1" applyAlignment="1">
      <alignment wrapText="1"/>
    </xf>
    <xf numFmtId="0" fontId="52" fillId="25" borderId="34" xfId="0" applyFont="1" applyFill="1" applyBorder="1" applyAlignment="1">
      <alignment horizontal="center" vertical="center" wrapText="1"/>
    </xf>
    <xf numFmtId="14" fontId="23" fillId="0" borderId="37" xfId="0" applyNumberFormat="1" applyFont="1" applyBorder="1" applyAlignment="1">
      <alignment horizontal="center" vertical="center" wrapText="1"/>
    </xf>
    <xf numFmtId="0" fontId="21" fillId="0" borderId="9" xfId="2" applyFont="1" applyAlignment="1">
      <alignment horizontal="center" vertical="center" wrapText="1"/>
    </xf>
    <xf numFmtId="0" fontId="16" fillId="0" borderId="9" xfId="0" applyFont="1" applyBorder="1" applyAlignment="1">
      <alignment horizontal="left" vertical="center" wrapText="1"/>
    </xf>
    <xf numFmtId="0" fontId="55" fillId="0" borderId="41" xfId="2" applyFont="1" applyBorder="1" applyAlignment="1">
      <alignment horizontal="center" vertical="center" wrapText="1"/>
    </xf>
    <xf numFmtId="0" fontId="6" fillId="0" borderId="61" xfId="19" applyBorder="1" applyAlignment="1">
      <alignment vertical="center"/>
    </xf>
    <xf numFmtId="10" fontId="35" fillId="0" borderId="37" xfId="3" applyNumberFormat="1" applyFont="1" applyBorder="1" applyAlignment="1">
      <alignment horizontal="center" vertical="center"/>
    </xf>
    <xf numFmtId="0" fontId="23" fillId="0" borderId="41" xfId="3" applyFont="1" applyBorder="1" applyAlignment="1">
      <alignment horizontal="center" vertical="center"/>
    </xf>
    <xf numFmtId="0" fontId="22" fillId="15" borderId="17" xfId="3" applyFont="1" applyFill="1" applyBorder="1" applyAlignment="1">
      <alignment horizontal="center" vertical="center" wrapText="1"/>
    </xf>
    <xf numFmtId="0" fontId="22" fillId="15" borderId="20" xfId="3" applyFont="1" applyFill="1" applyBorder="1" applyAlignment="1">
      <alignment horizontal="center" vertical="center" wrapText="1"/>
    </xf>
    <xf numFmtId="0" fontId="23" fillId="0" borderId="20" xfId="3" applyFont="1" applyBorder="1" applyAlignment="1">
      <alignment horizontal="center" vertical="center"/>
    </xf>
    <xf numFmtId="0" fontId="22" fillId="15" borderId="26" xfId="3" applyFont="1" applyFill="1" applyBorder="1" applyAlignment="1">
      <alignment horizontal="center" vertical="center" wrapText="1"/>
    </xf>
    <xf numFmtId="0" fontId="22" fillId="15" borderId="28" xfId="2" applyFont="1" applyFill="1" applyBorder="1" applyAlignment="1">
      <alignment horizontal="center" vertical="center" wrapText="1"/>
    </xf>
    <xf numFmtId="0" fontId="22" fillId="15" borderId="27" xfId="2" applyFont="1" applyFill="1" applyBorder="1" applyAlignment="1">
      <alignment horizontal="center" vertical="center" wrapText="1"/>
    </xf>
    <xf numFmtId="0" fontId="23" fillId="0" borderId="42" xfId="3" applyFont="1" applyBorder="1" applyAlignment="1">
      <alignment horizontal="center" vertical="center"/>
    </xf>
    <xf numFmtId="0" fontId="6" fillId="20" borderId="9" xfId="19" applyFill="1" applyAlignment="1">
      <alignment horizontal="center"/>
    </xf>
    <xf numFmtId="0" fontId="46" fillId="15" borderId="28" xfId="19" applyFont="1" applyFill="1" applyBorder="1" applyAlignment="1">
      <alignment horizontal="center" vertical="center" wrapText="1"/>
    </xf>
    <xf numFmtId="0" fontId="23" fillId="0" borderId="9" xfId="22" applyFont="1" applyAlignment="1">
      <alignment horizontal="left" vertical="center"/>
    </xf>
    <xf numFmtId="0" fontId="17" fillId="22" borderId="37" xfId="22" applyFont="1" applyFill="1" applyBorder="1" applyAlignment="1">
      <alignment horizontal="left" vertical="center"/>
    </xf>
    <xf numFmtId="0" fontId="17" fillId="22" borderId="37" xfId="22" applyFont="1" applyFill="1" applyBorder="1" applyAlignment="1">
      <alignment horizontal="center" vertical="center"/>
    </xf>
    <xf numFmtId="0" fontId="51" fillId="0" borderId="37" xfId="22" applyFont="1" applyBorder="1" applyAlignment="1">
      <alignment horizontal="left" vertical="center"/>
    </xf>
    <xf numFmtId="0" fontId="52" fillId="0" borderId="37" xfId="22" applyFont="1" applyBorder="1" applyAlignment="1">
      <alignment vertical="center" wrapText="1"/>
    </xf>
    <xf numFmtId="0" fontId="52" fillId="0" borderId="61" xfId="22" applyFont="1" applyBorder="1" applyAlignment="1">
      <alignment horizontal="left" vertical="center" wrapText="1"/>
    </xf>
    <xf numFmtId="0" fontId="52" fillId="0" borderId="59" xfId="22" applyFont="1" applyBorder="1" applyAlignment="1">
      <alignment vertical="center" wrapText="1"/>
    </xf>
    <xf numFmtId="0" fontId="51" fillId="22" borderId="37" xfId="22" applyFont="1" applyFill="1" applyBorder="1" applyAlignment="1">
      <alignment horizontal="left" vertical="center"/>
    </xf>
    <xf numFmtId="0" fontId="52" fillId="22" borderId="59" xfId="22" applyFont="1" applyFill="1" applyBorder="1" applyAlignment="1">
      <alignment vertical="center" wrapText="1"/>
    </xf>
    <xf numFmtId="0" fontId="52" fillId="0" borderId="59" xfId="22" applyFont="1" applyBorder="1" applyAlignment="1">
      <alignment horizontal="left" vertical="center" wrapText="1"/>
    </xf>
    <xf numFmtId="0" fontId="52" fillId="22" borderId="59" xfId="22" applyFont="1" applyFill="1" applyBorder="1" applyAlignment="1">
      <alignment horizontal="left" vertical="center" wrapText="1"/>
    </xf>
    <xf numFmtId="0" fontId="47" fillId="0" borderId="9" xfId="22" applyFont="1" applyAlignment="1">
      <alignment horizontal="left" vertical="center"/>
    </xf>
    <xf numFmtId="0" fontId="51" fillId="0" borderId="37" xfId="22" applyFont="1" applyBorder="1" applyAlignment="1">
      <alignment horizontal="left" vertical="center" wrapText="1"/>
    </xf>
    <xf numFmtId="0" fontId="47" fillId="0" borderId="59" xfId="22" applyFont="1" applyBorder="1" applyAlignment="1">
      <alignment horizontal="left" vertical="center" wrapText="1"/>
    </xf>
    <xf numFmtId="0" fontId="51" fillId="22" borderId="37" xfId="22" applyFont="1" applyFill="1" applyBorder="1" applyAlignment="1">
      <alignment horizontal="center" vertical="center"/>
    </xf>
    <xf numFmtId="0" fontId="52" fillId="0" borderId="37" xfId="22" applyFont="1" applyBorder="1" applyAlignment="1">
      <alignment horizontal="left" vertical="center" wrapText="1"/>
    </xf>
    <xf numFmtId="0" fontId="52" fillId="14" borderId="40" xfId="22" applyFont="1" applyFill="1" applyBorder="1" applyAlignment="1">
      <alignment horizontal="left" vertical="center" wrapText="1"/>
    </xf>
    <xf numFmtId="0" fontId="52" fillId="14" borderId="37" xfId="22" applyFont="1" applyFill="1" applyBorder="1" applyAlignment="1">
      <alignment horizontal="left" vertical="center" wrapText="1"/>
    </xf>
    <xf numFmtId="0" fontId="51" fillId="0" borderId="37" xfId="22" quotePrefix="1" applyFont="1" applyBorder="1" applyAlignment="1">
      <alignment horizontal="left" vertical="center" wrapText="1"/>
    </xf>
    <xf numFmtId="0" fontId="51" fillId="0" borderId="103" xfId="22" applyFont="1" applyBorder="1" applyAlignment="1">
      <alignment horizontal="left" vertical="center"/>
    </xf>
    <xf numFmtId="0" fontId="52" fillId="0" borderId="75" xfId="22" applyFont="1" applyBorder="1" applyAlignment="1">
      <alignment horizontal="left" vertical="center" wrapText="1"/>
    </xf>
    <xf numFmtId="0" fontId="17" fillId="15" borderId="44" xfId="3" applyFont="1" applyFill="1" applyBorder="1" applyAlignment="1">
      <alignment horizontal="left" vertical="center"/>
    </xf>
    <xf numFmtId="0" fontId="17" fillId="15" borderId="41" xfId="3" applyFont="1" applyFill="1" applyBorder="1" applyAlignment="1">
      <alignment vertical="center"/>
    </xf>
    <xf numFmtId="0" fontId="17" fillId="15" borderId="42" xfId="3" applyFont="1" applyFill="1" applyBorder="1" applyAlignment="1">
      <alignment horizontal="left" vertical="center"/>
    </xf>
    <xf numFmtId="0" fontId="17" fillId="15" borderId="42" xfId="3" applyFont="1" applyFill="1" applyBorder="1" applyAlignment="1">
      <alignment horizontal="left" vertical="center" wrapText="1"/>
    </xf>
    <xf numFmtId="0" fontId="23" fillId="0" borderId="20" xfId="3" applyFont="1" applyBorder="1" applyAlignment="1">
      <alignment horizontal="left" vertical="center"/>
    </xf>
    <xf numFmtId="0" fontId="17" fillId="15" borderId="43" xfId="3" applyFont="1" applyFill="1" applyBorder="1" applyAlignment="1">
      <alignment horizontal="left" vertical="center"/>
    </xf>
    <xf numFmtId="0" fontId="17" fillId="15" borderId="43" xfId="3" applyFont="1" applyFill="1" applyBorder="1" applyAlignment="1">
      <alignment horizontal="left" vertical="center" wrapText="1"/>
    </xf>
    <xf numFmtId="0" fontId="57" fillId="14" borderId="9" xfId="2" applyFont="1" applyFill="1" applyAlignment="1">
      <alignment vertical="center" wrapText="1"/>
    </xf>
    <xf numFmtId="0" fontId="21" fillId="14" borderId="9" xfId="2" applyFont="1" applyFill="1" applyAlignment="1">
      <alignment vertical="center" wrapText="1"/>
    </xf>
    <xf numFmtId="0" fontId="21" fillId="14" borderId="35" xfId="2" applyFont="1" applyFill="1" applyBorder="1" applyAlignment="1">
      <alignment vertical="center" wrapText="1"/>
    </xf>
    <xf numFmtId="0" fontId="23" fillId="14" borderId="9" xfId="23" applyFont="1" applyFill="1" applyAlignment="1">
      <alignment vertical="center"/>
    </xf>
    <xf numFmtId="0" fontId="23" fillId="0" borderId="9" xfId="23" applyFont="1" applyAlignment="1">
      <alignment vertical="center"/>
    </xf>
    <xf numFmtId="0" fontId="23" fillId="20" borderId="9" xfId="23" applyFont="1" applyFill="1" applyAlignment="1">
      <alignment vertical="center"/>
    </xf>
    <xf numFmtId="0" fontId="43" fillId="0" borderId="9" xfId="2" applyFont="1" applyAlignment="1">
      <alignment vertical="center" wrapText="1"/>
    </xf>
    <xf numFmtId="0" fontId="23" fillId="0" borderId="9" xfId="23" applyFont="1"/>
    <xf numFmtId="0" fontId="21" fillId="20" borderId="9" xfId="23" applyFont="1" applyFill="1" applyAlignment="1">
      <alignment vertical="center"/>
    </xf>
    <xf numFmtId="0" fontId="23" fillId="14" borderId="9" xfId="23" applyFont="1" applyFill="1"/>
    <xf numFmtId="0" fontId="43" fillId="0" borderId="41" xfId="23" applyFont="1" applyBorder="1" applyAlignment="1">
      <alignment horizontal="center" vertical="center"/>
    </xf>
    <xf numFmtId="0" fontId="22" fillId="20" borderId="9" xfId="23" applyFont="1" applyFill="1" applyAlignment="1">
      <alignment horizontal="left" vertical="center" wrapText="1"/>
    </xf>
    <xf numFmtId="0" fontId="22" fillId="0" borderId="41" xfId="23" applyFont="1" applyBorder="1" applyAlignment="1">
      <alignment vertical="center" wrapText="1"/>
    </xf>
    <xf numFmtId="0" fontId="21" fillId="14" borderId="9" xfId="23" applyFont="1" applyFill="1" applyAlignment="1">
      <alignment vertical="center"/>
    </xf>
    <xf numFmtId="0" fontId="21" fillId="0" borderId="9" xfId="23" applyFont="1" applyAlignment="1">
      <alignment vertical="center"/>
    </xf>
    <xf numFmtId="0" fontId="44" fillId="15" borderId="41" xfId="23" applyFont="1" applyFill="1" applyBorder="1" applyAlignment="1">
      <alignment vertical="center"/>
    </xf>
    <xf numFmtId="0" fontId="22" fillId="20" borderId="9" xfId="23" applyFont="1" applyFill="1" applyAlignment="1">
      <alignment horizontal="center" vertical="center" wrapText="1"/>
    </xf>
    <xf numFmtId="0" fontId="22" fillId="15" borderId="22" xfId="23" applyFont="1" applyFill="1" applyBorder="1" applyAlignment="1">
      <alignment horizontal="center" vertical="center" wrapText="1"/>
    </xf>
    <xf numFmtId="0" fontId="23" fillId="14" borderId="9" xfId="23" applyFont="1" applyFill="1" applyAlignment="1">
      <alignment horizontal="center" vertical="center" wrapText="1"/>
    </xf>
    <xf numFmtId="0" fontId="23" fillId="0" borderId="9" xfId="23" applyFont="1" applyAlignment="1">
      <alignment horizontal="center" vertical="center" wrapText="1"/>
    </xf>
    <xf numFmtId="0" fontId="22" fillId="15" borderId="41" xfId="23" applyFont="1" applyFill="1" applyBorder="1" applyAlignment="1">
      <alignment horizontal="center" vertical="center" wrapText="1"/>
    </xf>
    <xf numFmtId="0" fontId="22" fillId="11" borderId="41" xfId="23" applyFont="1" applyFill="1" applyBorder="1" applyAlignment="1">
      <alignment horizontal="center" vertical="center" wrapText="1"/>
    </xf>
    <xf numFmtId="0" fontId="33" fillId="0" borderId="104" xfId="23" applyFont="1" applyBorder="1" applyAlignment="1">
      <alignment horizontal="left" vertical="center" wrapText="1"/>
    </xf>
    <xf numFmtId="0" fontId="37" fillId="0" borderId="67" xfId="23" applyFont="1" applyBorder="1" applyAlignment="1">
      <alignment horizontal="center" vertical="center" wrapText="1"/>
    </xf>
    <xf numFmtId="0" fontId="37" fillId="0" borderId="55" xfId="23" applyFont="1" applyBorder="1" applyAlignment="1">
      <alignment horizontal="center" vertical="center" wrapText="1"/>
    </xf>
    <xf numFmtId="0" fontId="37" fillId="0" borderId="56" xfId="23" applyFont="1" applyBorder="1" applyAlignment="1">
      <alignment horizontal="center" vertical="center" wrapText="1"/>
    </xf>
    <xf numFmtId="0" fontId="33" fillId="0" borderId="106" xfId="23" applyFont="1" applyBorder="1" applyAlignment="1">
      <alignment horizontal="left" vertical="center" wrapText="1"/>
    </xf>
    <xf numFmtId="0" fontId="37" fillId="0" borderId="26" xfId="23" applyFont="1" applyBorder="1" applyAlignment="1">
      <alignment horizontal="center" vertical="center" wrapText="1"/>
    </xf>
    <xf numFmtId="0" fontId="37" fillId="0" borderId="68" xfId="23" applyFont="1" applyBorder="1" applyAlignment="1">
      <alignment horizontal="center" vertical="center" wrapText="1"/>
    </xf>
    <xf numFmtId="0" fontId="37" fillId="0" borderId="107" xfId="23" applyFont="1" applyBorder="1" applyAlignment="1">
      <alignment horizontal="center" vertical="center" wrapText="1"/>
    </xf>
    <xf numFmtId="0" fontId="37" fillId="0" borderId="108" xfId="23" applyFont="1" applyBorder="1" applyAlignment="1">
      <alignment horizontal="center" vertical="center" wrapText="1"/>
    </xf>
    <xf numFmtId="0" fontId="22" fillId="15" borderId="109" xfId="23" applyFont="1" applyFill="1" applyBorder="1" applyAlignment="1">
      <alignment horizontal="center" vertical="center" wrapText="1"/>
    </xf>
    <xf numFmtId="0" fontId="33" fillId="0" borderId="53" xfId="23" applyFont="1" applyBorder="1" applyAlignment="1">
      <alignment horizontal="left" vertical="center" wrapText="1"/>
    </xf>
    <xf numFmtId="0" fontId="33" fillId="0" borderId="57" xfId="23" applyFont="1" applyBorder="1" applyAlignment="1">
      <alignment horizontal="left" vertical="center" wrapText="1"/>
    </xf>
    <xf numFmtId="0" fontId="33" fillId="0" borderId="103" xfId="23" applyFont="1" applyBorder="1" applyAlignment="1">
      <alignment horizontal="left" vertical="center" wrapText="1"/>
    </xf>
    <xf numFmtId="0" fontId="37" fillId="0" borderId="62" xfId="23" applyFont="1" applyBorder="1" applyAlignment="1">
      <alignment horizontal="center" vertical="center" wrapText="1"/>
    </xf>
    <xf numFmtId="0" fontId="37" fillId="0" borderId="110" xfId="23" applyFont="1" applyBorder="1" applyAlignment="1">
      <alignment horizontal="center" vertical="center" wrapText="1"/>
    </xf>
    <xf numFmtId="0" fontId="23" fillId="0" borderId="29" xfId="23" applyFont="1" applyBorder="1" applyAlignment="1">
      <alignment vertical="center"/>
    </xf>
    <xf numFmtId="0" fontId="23" fillId="20" borderId="29" xfId="23" applyFont="1" applyFill="1" applyBorder="1" applyAlignment="1">
      <alignment vertical="center"/>
    </xf>
    <xf numFmtId="0" fontId="22" fillId="0" borderId="41" xfId="23" applyFont="1" applyBorder="1" applyAlignment="1">
      <alignment horizontal="center" vertical="center" wrapText="1"/>
    </xf>
    <xf numFmtId="0" fontId="29" fillId="0" borderId="27" xfId="23" applyFont="1" applyBorder="1" applyAlignment="1">
      <alignment horizontal="center" vertical="center"/>
    </xf>
    <xf numFmtId="0" fontId="39" fillId="0" borderId="112" xfId="0" applyFont="1" applyBorder="1" applyAlignment="1">
      <alignment vertical="center" wrapText="1"/>
    </xf>
    <xf numFmtId="0" fontId="0" fillId="0" borderId="23" xfId="0" applyBorder="1"/>
    <xf numFmtId="0" fontId="39" fillId="0" borderId="17" xfId="0" applyFont="1" applyBorder="1" applyAlignment="1">
      <alignment vertical="center" wrapText="1"/>
    </xf>
    <xf numFmtId="0" fontId="39" fillId="0" borderId="41" xfId="0" applyFont="1" applyBorder="1" applyAlignment="1">
      <alignment vertical="center" wrapText="1"/>
    </xf>
    <xf numFmtId="0" fontId="52" fillId="0" borderId="34" xfId="3" applyFont="1" applyBorder="1" applyAlignment="1">
      <alignment horizontal="center" vertical="center" wrapText="1"/>
    </xf>
    <xf numFmtId="0" fontId="22" fillId="15" borderId="44" xfId="3" applyFont="1" applyFill="1" applyBorder="1" applyAlignment="1">
      <alignment horizontal="center" vertical="center" wrapText="1"/>
    </xf>
    <xf numFmtId="0" fontId="23" fillId="0" borderId="41" xfId="3" applyFont="1" applyBorder="1" applyAlignment="1">
      <alignment horizontal="center" vertical="center" wrapText="1"/>
    </xf>
    <xf numFmtId="0" fontId="17" fillId="0" borderId="41" xfId="3" applyFont="1" applyBorder="1" applyAlignment="1">
      <alignment horizontal="center" vertical="center"/>
    </xf>
    <xf numFmtId="0" fontId="23" fillId="0" borderId="43" xfId="3" applyFont="1" applyBorder="1" applyAlignment="1">
      <alignment horizontal="center" vertical="center"/>
    </xf>
    <xf numFmtId="0" fontId="22" fillId="15" borderId="37" xfId="2" applyFont="1" applyFill="1" applyBorder="1" applyAlignment="1">
      <alignment horizontal="center" vertical="center" wrapText="1"/>
    </xf>
    <xf numFmtId="0" fontId="22" fillId="15" borderId="23" xfId="3" applyFont="1" applyFill="1" applyBorder="1" applyAlignment="1">
      <alignment horizontal="center" vertical="center" wrapText="1"/>
    </xf>
    <xf numFmtId="1" fontId="23" fillId="0" borderId="41" xfId="3" applyNumberFormat="1" applyFont="1" applyBorder="1" applyAlignment="1">
      <alignment horizontal="center" vertical="center"/>
    </xf>
    <xf numFmtId="0" fontId="23" fillId="0" borderId="23" xfId="3" applyFont="1" applyBorder="1" applyAlignment="1">
      <alignment horizontal="center" vertical="center"/>
    </xf>
    <xf numFmtId="0" fontId="52" fillId="0" borderId="97" xfId="0" applyFont="1" applyBorder="1" applyAlignment="1">
      <alignment horizontal="center" vertical="center" wrapText="1"/>
    </xf>
    <xf numFmtId="2" fontId="23" fillId="0" borderId="23" xfId="3" applyNumberFormat="1" applyFont="1" applyBorder="1" applyAlignment="1">
      <alignment horizontal="center" vertical="center"/>
    </xf>
    <xf numFmtId="2" fontId="23" fillId="0" borderId="26" xfId="3" applyNumberFormat="1" applyFont="1" applyBorder="1" applyAlignment="1">
      <alignment horizontal="center" vertical="center"/>
    </xf>
    <xf numFmtId="0" fontId="23" fillId="0" borderId="26" xfId="3" applyFont="1" applyBorder="1" applyAlignment="1">
      <alignment horizontal="center" vertical="center"/>
    </xf>
    <xf numFmtId="0" fontId="22" fillId="11" borderId="37" xfId="3" applyFont="1" applyFill="1" applyBorder="1" applyAlignment="1">
      <alignment horizontal="center" vertical="center"/>
    </xf>
    <xf numFmtId="10" fontId="22" fillId="15" borderId="37" xfId="3" applyNumberFormat="1" applyFont="1" applyFill="1" applyBorder="1" applyAlignment="1">
      <alignment horizontal="center" vertical="center"/>
    </xf>
    <xf numFmtId="9" fontId="22" fillId="15" borderId="37" xfId="3" applyNumberFormat="1" applyFont="1" applyFill="1" applyBorder="1" applyAlignment="1">
      <alignment horizontal="center" vertical="center"/>
    </xf>
    <xf numFmtId="10" fontId="22" fillId="15" borderId="37" xfId="0" applyNumberFormat="1" applyFont="1" applyFill="1" applyBorder="1" applyAlignment="1">
      <alignment horizontal="center" vertical="center"/>
    </xf>
    <xf numFmtId="9" fontId="22" fillId="19" borderId="37" xfId="0" applyNumberFormat="1" applyFont="1" applyFill="1" applyBorder="1" applyAlignment="1">
      <alignment horizontal="center" vertical="center"/>
    </xf>
    <xf numFmtId="9" fontId="22" fillId="15" borderId="37" xfId="0" applyNumberFormat="1" applyFont="1" applyFill="1" applyBorder="1" applyAlignment="1">
      <alignment horizontal="center" vertical="center"/>
    </xf>
    <xf numFmtId="10" fontId="22" fillId="15" borderId="37" xfId="18" applyNumberFormat="1" applyFont="1" applyFill="1" applyBorder="1" applyAlignment="1">
      <alignment horizontal="center" vertical="center"/>
    </xf>
    <xf numFmtId="43" fontId="22" fillId="15" borderId="37" xfId="18" applyFont="1" applyFill="1" applyBorder="1" applyAlignment="1">
      <alignment horizontal="center" vertical="center"/>
    </xf>
    <xf numFmtId="43" fontId="22" fillId="19" borderId="37" xfId="18" applyFont="1" applyFill="1" applyBorder="1" applyAlignment="1">
      <alignment horizontal="center" vertical="center"/>
    </xf>
    <xf numFmtId="0" fontId="22" fillId="15" borderId="37" xfId="0" applyFont="1" applyFill="1" applyBorder="1" applyAlignment="1">
      <alignment horizontal="center" vertical="center"/>
    </xf>
    <xf numFmtId="9" fontId="17" fillId="0" borderId="37" xfId="0" applyNumberFormat="1" applyFont="1" applyBorder="1" applyAlignment="1">
      <alignment horizontal="center" vertical="center"/>
    </xf>
    <xf numFmtId="9" fontId="17" fillId="14" borderId="37" xfId="0" applyNumberFormat="1" applyFont="1" applyFill="1" applyBorder="1" applyAlignment="1">
      <alignment horizontal="center" vertical="center"/>
    </xf>
    <xf numFmtId="2" fontId="23" fillId="0" borderId="42" xfId="3" applyNumberFormat="1" applyFont="1" applyBorder="1" applyAlignment="1">
      <alignment horizontal="center" vertical="center"/>
    </xf>
    <xf numFmtId="0" fontId="52" fillId="0" borderId="41" xfId="3" applyFont="1" applyBorder="1" applyAlignment="1">
      <alignment horizontal="center" vertical="center" wrapText="1"/>
    </xf>
    <xf numFmtId="0" fontId="52" fillId="0" borderId="34" xfId="3" applyFont="1" applyBorder="1" applyAlignment="1">
      <alignment horizontal="left" vertical="center" wrapText="1"/>
    </xf>
    <xf numFmtId="9" fontId="22" fillId="15" borderId="37" xfId="0" applyNumberFormat="1" applyFont="1" applyFill="1" applyBorder="1" applyAlignment="1">
      <alignment horizontal="center"/>
    </xf>
    <xf numFmtId="10" fontId="22" fillId="15" borderId="37" xfId="18" applyNumberFormat="1" applyFont="1" applyFill="1" applyBorder="1" applyAlignment="1">
      <alignment horizontal="center"/>
    </xf>
    <xf numFmtId="9" fontId="17" fillId="0" borderId="37" xfId="0" applyNumberFormat="1" applyFont="1" applyBorder="1" applyAlignment="1">
      <alignment horizontal="center"/>
    </xf>
    <xf numFmtId="9" fontId="17" fillId="14" borderId="37" xfId="0" applyNumberFormat="1" applyFont="1" applyFill="1" applyBorder="1" applyAlignment="1">
      <alignment horizontal="center"/>
    </xf>
    <xf numFmtId="0" fontId="23" fillId="0" borderId="41" xfId="21" applyFont="1" applyBorder="1" applyAlignment="1">
      <alignment horizontal="center" vertical="center" wrapText="1"/>
    </xf>
    <xf numFmtId="0" fontId="23" fillId="0" borderId="97" xfId="3" applyFont="1" applyBorder="1" applyAlignment="1">
      <alignment horizontal="center" vertical="center"/>
    </xf>
    <xf numFmtId="9" fontId="22" fillId="15" borderId="61" xfId="3" applyNumberFormat="1" applyFont="1" applyFill="1" applyBorder="1" applyAlignment="1">
      <alignment horizontal="center" vertical="center"/>
    </xf>
    <xf numFmtId="0" fontId="22" fillId="15" borderId="38" xfId="2" applyFont="1" applyFill="1" applyBorder="1" applyAlignment="1">
      <alignment horizontal="center" vertical="center" wrapText="1"/>
    </xf>
    <xf numFmtId="0" fontId="22" fillId="11" borderId="59" xfId="3" applyFont="1" applyFill="1" applyBorder="1" applyAlignment="1">
      <alignment horizontal="center" vertical="center"/>
    </xf>
    <xf numFmtId="2" fontId="23" fillId="0" borderId="97" xfId="3" applyNumberFormat="1" applyFont="1" applyBorder="1" applyAlignment="1">
      <alignment horizontal="center" vertical="center"/>
    </xf>
    <xf numFmtId="0" fontId="22" fillId="15" borderId="98" xfId="3" applyFont="1" applyFill="1" applyBorder="1" applyAlignment="1">
      <alignment horizontal="center" vertical="center" wrapText="1"/>
    </xf>
    <xf numFmtId="0" fontId="22" fillId="15" borderId="1" xfId="2" applyFont="1" applyFill="1" applyBorder="1" applyAlignment="1">
      <alignment horizontal="center" vertical="center" wrapText="1"/>
    </xf>
    <xf numFmtId="0" fontId="22" fillId="11" borderId="1" xfId="3" applyFont="1" applyFill="1" applyBorder="1" applyAlignment="1">
      <alignment horizontal="center" vertical="center"/>
    </xf>
    <xf numFmtId="0" fontId="22" fillId="14" borderId="9" xfId="3" applyFont="1" applyFill="1" applyAlignment="1">
      <alignment horizontal="center" vertical="center"/>
    </xf>
    <xf numFmtId="10" fontId="22" fillId="15" borderId="1" xfId="3" applyNumberFormat="1" applyFont="1" applyFill="1" applyBorder="1" applyAlignment="1">
      <alignment horizontal="center" vertical="center"/>
    </xf>
    <xf numFmtId="10" fontId="22" fillId="14" borderId="9" xfId="0" applyNumberFormat="1" applyFont="1" applyFill="1" applyBorder="1" applyAlignment="1">
      <alignment horizontal="center" vertical="center"/>
    </xf>
    <xf numFmtId="9" fontId="22" fillId="14" borderId="9" xfId="3" applyNumberFormat="1" applyFont="1" applyFill="1" applyAlignment="1">
      <alignment horizontal="center" vertical="center"/>
    </xf>
    <xf numFmtId="9" fontId="22" fillId="14" borderId="9" xfId="0" applyNumberFormat="1" applyFont="1" applyFill="1" applyBorder="1" applyAlignment="1">
      <alignment horizontal="center" vertical="center"/>
    </xf>
    <xf numFmtId="10" fontId="22" fillId="15" borderId="1" xfId="18" applyNumberFormat="1" applyFont="1" applyFill="1" applyBorder="1" applyAlignment="1">
      <alignment horizontal="center"/>
    </xf>
    <xf numFmtId="10" fontId="22" fillId="14" borderId="9" xfId="18" applyNumberFormat="1" applyFont="1" applyFill="1" applyBorder="1" applyAlignment="1">
      <alignment horizontal="center"/>
    </xf>
    <xf numFmtId="43" fontId="22" fillId="14" borderId="9" xfId="18" applyFont="1" applyFill="1" applyBorder="1" applyAlignment="1">
      <alignment horizontal="center" vertical="center"/>
    </xf>
    <xf numFmtId="0" fontId="22" fillId="15" borderId="1" xfId="0" applyFont="1" applyFill="1" applyBorder="1" applyAlignment="1">
      <alignment horizontal="center" vertical="center"/>
    </xf>
    <xf numFmtId="9" fontId="17" fillId="0" borderId="1" xfId="0" applyNumberFormat="1" applyFont="1" applyBorder="1" applyAlignment="1">
      <alignment horizontal="center"/>
    </xf>
    <xf numFmtId="9" fontId="17" fillId="14" borderId="1" xfId="0" applyNumberFormat="1" applyFont="1" applyFill="1" applyBorder="1" applyAlignment="1">
      <alignment horizontal="center"/>
    </xf>
    <xf numFmtId="9" fontId="17" fillId="14" borderId="9" xfId="0" applyNumberFormat="1" applyFont="1" applyFill="1" applyBorder="1" applyAlignment="1">
      <alignment horizontal="center"/>
    </xf>
    <xf numFmtId="0" fontId="23" fillId="0" borderId="34" xfId="3" applyFont="1" applyBorder="1" applyAlignment="1">
      <alignment horizontal="left" vertical="center" wrapText="1"/>
    </xf>
    <xf numFmtId="0" fontId="23" fillId="0" borderId="1" xfId="3" applyFont="1" applyBorder="1" applyAlignment="1">
      <alignment horizontal="center" vertical="center" wrapText="1"/>
    </xf>
    <xf numFmtId="0" fontId="22" fillId="15" borderId="32" xfId="3" applyFont="1" applyFill="1" applyBorder="1" applyAlignment="1">
      <alignment horizontal="center" vertical="center" wrapText="1"/>
    </xf>
    <xf numFmtId="0" fontId="23" fillId="0" borderId="1" xfId="3" applyFont="1" applyBorder="1" applyAlignment="1">
      <alignment horizontal="left" vertical="center" wrapText="1"/>
    </xf>
    <xf numFmtId="0" fontId="21" fillId="0" borderId="41" xfId="0" applyFont="1" applyBorder="1" applyAlignment="1">
      <alignment horizontal="center" vertical="center"/>
    </xf>
    <xf numFmtId="0" fontId="23" fillId="0" borderId="22" xfId="3" applyFont="1" applyBorder="1" applyAlignment="1">
      <alignment horizontal="left" vertical="center" wrapText="1"/>
    </xf>
    <xf numFmtId="2" fontId="23" fillId="0" borderId="34" xfId="3" applyNumberFormat="1" applyFont="1" applyBorder="1" applyAlignment="1">
      <alignment horizontal="center" vertical="center"/>
    </xf>
    <xf numFmtId="2" fontId="23" fillId="0" borderId="43" xfId="3" applyNumberFormat="1" applyFont="1" applyBorder="1" applyAlignment="1">
      <alignment horizontal="center" vertical="center"/>
    </xf>
    <xf numFmtId="0" fontId="60" fillId="0" borderId="34" xfId="3" applyFont="1" applyBorder="1" applyAlignment="1">
      <alignment horizontal="left" vertical="center" wrapText="1"/>
    </xf>
    <xf numFmtId="0" fontId="63" fillId="0" borderId="22" xfId="3" applyFont="1" applyBorder="1" applyAlignment="1">
      <alignment horizontal="left" vertical="top" wrapText="1"/>
    </xf>
    <xf numFmtId="0" fontId="23" fillId="0" borderId="34" xfId="21" applyFont="1" applyBorder="1" applyAlignment="1">
      <alignment horizontal="left" vertical="center" wrapText="1"/>
    </xf>
    <xf numFmtId="0" fontId="60" fillId="0" borderId="22" xfId="3" applyFont="1" applyBorder="1" applyAlignment="1">
      <alignment horizontal="left" vertical="center" wrapText="1"/>
    </xf>
    <xf numFmtId="0" fontId="61" fillId="0" borderId="22" xfId="3" applyFont="1" applyBorder="1" applyAlignment="1">
      <alignment horizontal="left" vertical="center" wrapText="1"/>
    </xf>
    <xf numFmtId="0" fontId="60" fillId="0" borderId="21" xfId="3" applyFont="1" applyBorder="1" applyAlignment="1">
      <alignment horizontal="center" vertical="center"/>
    </xf>
    <xf numFmtId="0" fontId="68" fillId="0" borderId="41" xfId="3" applyFont="1" applyBorder="1" applyAlignment="1">
      <alignment horizontal="left" vertical="top" wrapText="1"/>
    </xf>
    <xf numFmtId="0" fontId="17" fillId="15" borderId="41" xfId="3" applyFont="1" applyFill="1" applyBorder="1" applyAlignment="1">
      <alignment vertical="center" wrapText="1"/>
    </xf>
    <xf numFmtId="0" fontId="23" fillId="0" borderId="41" xfId="3" applyFont="1" applyBorder="1" applyAlignment="1">
      <alignment horizontal="left" vertical="center" wrapText="1"/>
    </xf>
    <xf numFmtId="0" fontId="23" fillId="0" borderId="22" xfId="3" applyFont="1" applyBorder="1" applyAlignment="1">
      <alignment horizontal="center" vertical="center" wrapText="1"/>
    </xf>
    <xf numFmtId="170" fontId="23" fillId="0" borderId="24" xfId="5" applyNumberFormat="1" applyFont="1" applyFill="1" applyBorder="1" applyAlignment="1">
      <alignment vertical="center"/>
    </xf>
    <xf numFmtId="170" fontId="23" fillId="0" borderId="37" xfId="5" applyNumberFormat="1" applyFont="1" applyFill="1" applyBorder="1" applyAlignment="1">
      <alignment horizontal="right" vertical="center"/>
    </xf>
    <xf numFmtId="170" fontId="23" fillId="0" borderId="25" xfId="5" applyNumberFormat="1" applyFont="1" applyFill="1" applyBorder="1" applyAlignment="1">
      <alignment vertical="center"/>
    </xf>
    <xf numFmtId="9" fontId="23" fillId="0" borderId="39" xfId="1" applyFont="1" applyFill="1" applyBorder="1" applyAlignment="1">
      <alignment vertical="center"/>
    </xf>
    <xf numFmtId="170" fontId="23" fillId="0" borderId="39" xfId="5" applyNumberFormat="1" applyFont="1" applyFill="1" applyBorder="1" applyAlignment="1">
      <alignment vertical="center"/>
    </xf>
    <xf numFmtId="9" fontId="23" fillId="0" borderId="29" xfId="1" applyFont="1" applyFill="1" applyBorder="1" applyAlignment="1">
      <alignment vertical="center"/>
    </xf>
    <xf numFmtId="170" fontId="23" fillId="0" borderId="29" xfId="5" applyNumberFormat="1" applyFont="1" applyFill="1" applyBorder="1" applyAlignment="1">
      <alignment vertical="center"/>
    </xf>
    <xf numFmtId="170" fontId="23" fillId="0" borderId="25" xfId="5" applyNumberFormat="1" applyFont="1" applyFill="1" applyBorder="1" applyAlignment="1">
      <alignment horizontal="center" vertical="center"/>
    </xf>
    <xf numFmtId="9" fontId="23" fillId="0" borderId="39" xfId="1" applyFont="1" applyFill="1" applyBorder="1" applyAlignment="1">
      <alignment horizontal="center" vertical="center"/>
    </xf>
    <xf numFmtId="170" fontId="23" fillId="0" borderId="39" xfId="5" applyNumberFormat="1" applyFont="1" applyFill="1" applyBorder="1" applyAlignment="1">
      <alignment horizontal="center" vertical="center"/>
    </xf>
    <xf numFmtId="9" fontId="23" fillId="0" borderId="29" xfId="5" applyNumberFormat="1" applyFont="1" applyFill="1" applyBorder="1" applyAlignment="1">
      <alignment horizontal="center" vertical="center"/>
    </xf>
    <xf numFmtId="0" fontId="21" fillId="15" borderId="109" xfId="23" applyFont="1" applyFill="1" applyBorder="1" applyAlignment="1">
      <alignment horizontal="center" vertical="center" wrapText="1"/>
    </xf>
    <xf numFmtId="0" fontId="21" fillId="15" borderId="22" xfId="23" applyFont="1" applyFill="1" applyBorder="1" applyAlignment="1">
      <alignment horizontal="center" vertical="center" wrapText="1"/>
    </xf>
    <xf numFmtId="0" fontId="33" fillId="0" borderId="56" xfId="23" applyFont="1" applyBorder="1" applyAlignment="1">
      <alignment horizontal="center" vertical="center" wrapText="1"/>
    </xf>
    <xf numFmtId="0" fontId="33" fillId="0" borderId="110" xfId="23" applyFont="1" applyBorder="1" applyAlignment="1">
      <alignment horizontal="center" vertical="center" wrapText="1"/>
    </xf>
    <xf numFmtId="0" fontId="23" fillId="0" borderId="44" xfId="3" applyFont="1" applyBorder="1" applyAlignment="1">
      <alignment vertical="center"/>
    </xf>
    <xf numFmtId="0" fontId="23" fillId="0" borderId="43" xfId="3" applyFont="1" applyBorder="1" applyAlignment="1">
      <alignment vertical="center"/>
    </xf>
    <xf numFmtId="0" fontId="60" fillId="0" borderId="41" xfId="3" applyFont="1" applyBorder="1" applyAlignment="1">
      <alignment horizontal="left" vertical="center" wrapText="1"/>
    </xf>
    <xf numFmtId="0" fontId="23" fillId="0" borderId="34" xfId="3" applyFont="1" applyBorder="1" applyAlignment="1">
      <alignment horizontal="left" vertical="center"/>
    </xf>
    <xf numFmtId="0" fontId="23" fillId="0" borderId="9" xfId="3" applyFont="1" applyAlignment="1">
      <alignment horizontal="left" vertical="center"/>
    </xf>
    <xf numFmtId="0" fontId="22" fillId="15" borderId="12" xfId="2" applyFont="1" applyFill="1" applyBorder="1" applyAlignment="1">
      <alignment horizontal="center" vertical="center" wrapText="1"/>
    </xf>
    <xf numFmtId="9" fontId="17" fillId="0" borderId="4" xfId="0" applyNumberFormat="1" applyFont="1" applyBorder="1" applyAlignment="1">
      <alignment horizontal="center"/>
    </xf>
    <xf numFmtId="10" fontId="22" fillId="0" borderId="1" xfId="3" applyNumberFormat="1" applyFont="1" applyBorder="1" applyAlignment="1">
      <alignment horizontal="center" vertical="center"/>
    </xf>
    <xf numFmtId="2" fontId="23" fillId="0" borderId="9" xfId="3" applyNumberFormat="1" applyFont="1" applyAlignment="1">
      <alignment vertical="center" wrapText="1"/>
    </xf>
    <xf numFmtId="174" fontId="23" fillId="0" borderId="9" xfId="3" applyNumberFormat="1" applyFont="1" applyAlignment="1">
      <alignment vertical="center"/>
    </xf>
    <xf numFmtId="10" fontId="23" fillId="0" borderId="9" xfId="3" applyNumberFormat="1" applyFont="1" applyAlignment="1">
      <alignment vertical="center"/>
    </xf>
    <xf numFmtId="0" fontId="27" fillId="0" borderId="38" xfId="16" applyBorder="1" applyAlignment="1">
      <alignment horizontal="center" vertical="center"/>
    </xf>
    <xf numFmtId="0" fontId="23" fillId="0" borderId="40" xfId="3" applyFont="1" applyBorder="1" applyAlignment="1">
      <alignment horizontal="center" vertical="center"/>
    </xf>
    <xf numFmtId="0" fontId="27" fillId="0" borderId="40" xfId="16" applyBorder="1" applyAlignment="1">
      <alignment horizontal="center" vertical="center"/>
    </xf>
    <xf numFmtId="0" fontId="23" fillId="0" borderId="37" xfId="0" applyFont="1" applyBorder="1" applyAlignment="1">
      <alignment horizontal="left" vertical="center" wrapText="1"/>
    </xf>
    <xf numFmtId="0" fontId="23" fillId="0" borderId="37" xfId="0" applyFont="1" applyBorder="1" applyAlignment="1">
      <alignment horizontal="left" vertical="center"/>
    </xf>
    <xf numFmtId="0" fontId="27" fillId="0" borderId="38" xfId="16" applyBorder="1" applyAlignment="1">
      <alignment horizontal="center" vertical="center" wrapText="1"/>
    </xf>
    <xf numFmtId="0" fontId="27" fillId="0" borderId="40" xfId="16" applyBorder="1" applyAlignment="1">
      <alignment horizontal="center" vertical="center" wrapText="1"/>
    </xf>
    <xf numFmtId="0" fontId="52" fillId="0" borderId="38" xfId="3" applyFont="1" applyBorder="1" applyAlignment="1">
      <alignment horizontal="left" vertical="center" wrapText="1"/>
    </xf>
    <xf numFmtId="0" fontId="23" fillId="0" borderId="37" xfId="3" applyFont="1" applyBorder="1" applyAlignment="1">
      <alignment horizontal="left" vertical="center" wrapText="1"/>
    </xf>
    <xf numFmtId="0" fontId="52" fillId="0" borderId="40" xfId="3" applyFont="1" applyBorder="1" applyAlignment="1">
      <alignment horizontal="left" vertical="center" wrapText="1"/>
    </xf>
    <xf numFmtId="0" fontId="27" fillId="0" borderId="58" xfId="16" applyBorder="1" applyAlignment="1">
      <alignment horizontal="center" vertical="center"/>
    </xf>
    <xf numFmtId="0" fontId="23" fillId="0" borderId="120" xfId="0" applyFont="1" applyBorder="1" applyAlignment="1">
      <alignment horizontal="center" vertical="center" wrapText="1"/>
    </xf>
    <xf numFmtId="0" fontId="23" fillId="0" borderId="110" xfId="0" applyFont="1" applyBorder="1" applyAlignment="1">
      <alignment horizontal="center" vertical="center" wrapText="1"/>
    </xf>
    <xf numFmtId="0" fontId="23" fillId="0" borderId="64" xfId="0" applyFont="1" applyBorder="1" applyAlignment="1">
      <alignment horizontal="center" vertical="center" wrapText="1"/>
    </xf>
    <xf numFmtId="0" fontId="23" fillId="0" borderId="56" xfId="0" applyFont="1" applyBorder="1" applyAlignment="1">
      <alignment horizontal="center" vertical="center" wrapText="1"/>
    </xf>
    <xf numFmtId="0" fontId="27" fillId="0" borderId="64" xfId="16" applyBorder="1" applyAlignment="1">
      <alignment horizontal="center" wrapText="1"/>
    </xf>
    <xf numFmtId="0" fontId="27" fillId="0" borderId="67" xfId="16" applyBorder="1" applyAlignment="1">
      <alignment horizontal="center" wrapText="1"/>
    </xf>
    <xf numFmtId="0" fontId="71" fillId="0" borderId="37" xfId="0" applyFont="1" applyBorder="1" applyAlignment="1">
      <alignment horizontal="left" vertical="center" wrapText="1"/>
    </xf>
    <xf numFmtId="0" fontId="52" fillId="0" borderId="37" xfId="0" applyFont="1" applyBorder="1" applyAlignment="1">
      <alignment horizontal="left" vertical="center" wrapText="1"/>
    </xf>
    <xf numFmtId="0" fontId="23" fillId="0" borderId="37" xfId="3" applyFont="1" applyBorder="1" applyAlignment="1">
      <alignment horizontal="left" vertical="center"/>
    </xf>
    <xf numFmtId="0" fontId="37" fillId="0" borderId="105" xfId="23" applyFont="1" applyBorder="1" applyAlignment="1">
      <alignment horizontal="center" vertical="center" wrapText="1"/>
    </xf>
    <xf numFmtId="0" fontId="37" fillId="0" borderId="27" xfId="23" applyFont="1" applyBorder="1" applyAlignment="1">
      <alignment horizontal="center" vertical="center" wrapText="1"/>
    </xf>
    <xf numFmtId="0" fontId="33" fillId="0" borderId="67" xfId="23" applyFont="1" applyBorder="1" applyAlignment="1">
      <alignment horizontal="center" vertical="center" wrapText="1"/>
    </xf>
    <xf numFmtId="0" fontId="33" fillId="0" borderId="105" xfId="23" applyFont="1" applyBorder="1" applyAlignment="1">
      <alignment horizontal="center" vertical="center" wrapText="1"/>
    </xf>
    <xf numFmtId="0" fontId="37" fillId="0" borderId="75" xfId="23" applyFont="1" applyBorder="1" applyAlignment="1">
      <alignment horizontal="center" vertical="center" wrapText="1"/>
    </xf>
    <xf numFmtId="0" fontId="33" fillId="0" borderId="75" xfId="23" applyFont="1" applyBorder="1" applyAlignment="1">
      <alignment horizontal="center" vertical="center" wrapText="1"/>
    </xf>
    <xf numFmtId="0" fontId="23" fillId="0" borderId="28" xfId="23" applyFont="1" applyBorder="1" applyAlignment="1">
      <alignment vertical="center"/>
    </xf>
    <xf numFmtId="0" fontId="17" fillId="0" borderId="27" xfId="23" applyFont="1" applyBorder="1" applyAlignment="1">
      <alignment horizontal="center" vertical="center"/>
    </xf>
    <xf numFmtId="0" fontId="23" fillId="0" borderId="37" xfId="23" applyFont="1" applyBorder="1" applyAlignment="1">
      <alignment horizontal="center" vertical="center" wrapText="1"/>
    </xf>
    <xf numFmtId="0" fontId="37" fillId="0" borderId="37" xfId="23" applyFont="1" applyBorder="1" applyAlignment="1">
      <alignment horizontal="center" vertical="center" wrapText="1"/>
    </xf>
    <xf numFmtId="0" fontId="27" fillId="0" borderId="1" xfId="16" applyBorder="1" applyAlignment="1">
      <alignment horizontal="center" vertical="center"/>
    </xf>
    <xf numFmtId="0" fontId="23" fillId="0" borderId="1" xfId="3" applyFont="1" applyBorder="1" applyAlignment="1">
      <alignment horizontal="center" vertical="center"/>
    </xf>
    <xf numFmtId="0" fontId="52" fillId="0" borderId="12" xfId="0" applyFont="1" applyBorder="1" applyAlignment="1">
      <alignment horizontal="left" vertical="center" wrapText="1"/>
    </xf>
    <xf numFmtId="0" fontId="52" fillId="0" borderId="13" xfId="0" applyFont="1" applyBorder="1" applyAlignment="1">
      <alignment horizontal="left" vertical="center" wrapText="1"/>
    </xf>
    <xf numFmtId="0" fontId="27" fillId="0" borderId="1" xfId="16" applyBorder="1" applyAlignment="1">
      <alignment horizontal="center" vertical="center" wrapText="1"/>
    </xf>
    <xf numFmtId="0" fontId="27" fillId="0" borderId="12" xfId="16" applyBorder="1" applyAlignment="1">
      <alignment horizontal="center" vertical="center"/>
    </xf>
    <xf numFmtId="0" fontId="27" fillId="0" borderId="13" xfId="16" applyBorder="1" applyAlignment="1">
      <alignment horizontal="center" vertical="center"/>
    </xf>
    <xf numFmtId="0" fontId="22" fillId="15" borderId="42" xfId="3" applyFont="1" applyFill="1" applyBorder="1" applyAlignment="1">
      <alignment horizontal="center" vertical="center" wrapText="1"/>
    </xf>
    <xf numFmtId="10" fontId="22" fillId="0" borderId="37" xfId="3" applyNumberFormat="1" applyFont="1" applyBorder="1" applyAlignment="1">
      <alignment horizontal="center" vertical="center"/>
    </xf>
    <xf numFmtId="10" fontId="22" fillId="0" borderId="37" xfId="18" applyNumberFormat="1" applyFont="1" applyFill="1" applyBorder="1" applyAlignment="1">
      <alignment horizontal="center" vertical="center"/>
    </xf>
    <xf numFmtId="10" fontId="22" fillId="11" borderId="37" xfId="3" applyNumberFormat="1" applyFont="1" applyFill="1" applyBorder="1" applyAlignment="1">
      <alignment horizontal="center" vertical="center"/>
    </xf>
    <xf numFmtId="10" fontId="22" fillId="0" borderId="37" xfId="18" applyNumberFormat="1" applyFont="1" applyFill="1" applyBorder="1" applyAlignment="1">
      <alignment horizontal="center"/>
    </xf>
    <xf numFmtId="0" fontId="23" fillId="0" borderId="31" xfId="3" applyFont="1" applyBorder="1" applyAlignment="1">
      <alignment horizontal="center" vertical="center"/>
    </xf>
    <xf numFmtId="2" fontId="23" fillId="0" borderId="9" xfId="3" applyNumberFormat="1" applyFont="1" applyAlignment="1">
      <alignment horizontal="center" vertical="center"/>
    </xf>
    <xf numFmtId="2" fontId="23" fillId="0" borderId="41" xfId="3" applyNumberFormat="1" applyFont="1" applyBorder="1" applyAlignment="1">
      <alignment horizontal="center" vertical="center"/>
    </xf>
    <xf numFmtId="10" fontId="22" fillId="0" borderId="61" xfId="3" applyNumberFormat="1" applyFont="1" applyBorder="1" applyAlignment="1">
      <alignment horizontal="center" vertical="center"/>
    </xf>
    <xf numFmtId="9" fontId="22" fillId="0" borderId="37" xfId="0" applyNumberFormat="1" applyFont="1" applyBorder="1" applyAlignment="1">
      <alignment horizontal="center" vertical="center"/>
    </xf>
    <xf numFmtId="0" fontId="23" fillId="0" borderId="99" xfId="3" applyFont="1" applyBorder="1" applyAlignment="1">
      <alignment horizontal="center" vertical="center"/>
    </xf>
    <xf numFmtId="10" fontId="22" fillId="0" borderId="1" xfId="18" applyNumberFormat="1" applyFont="1" applyFill="1" applyBorder="1" applyAlignment="1">
      <alignment horizontal="center"/>
    </xf>
    <xf numFmtId="174" fontId="23" fillId="0" borderId="9" xfId="3" applyNumberFormat="1" applyFont="1" applyAlignment="1">
      <alignment horizontal="center" vertical="center"/>
    </xf>
    <xf numFmtId="172" fontId="23" fillId="0" borderId="9" xfId="3" applyNumberFormat="1" applyFont="1" applyAlignment="1">
      <alignment horizontal="center" vertical="center"/>
    </xf>
    <xf numFmtId="10" fontId="23" fillId="0" borderId="123" xfId="3" applyNumberFormat="1" applyFont="1" applyBorder="1" applyAlignment="1">
      <alignment horizontal="center" vertical="center"/>
    </xf>
    <xf numFmtId="10" fontId="23" fillId="0" borderId="41" xfId="3" applyNumberFormat="1" applyFont="1" applyBorder="1" applyAlignment="1">
      <alignment horizontal="center" vertical="center"/>
    </xf>
    <xf numFmtId="0" fontId="33" fillId="0" borderId="55" xfId="23" applyFont="1" applyBorder="1" applyAlignment="1">
      <alignment horizontal="center" vertical="center" wrapText="1"/>
    </xf>
    <xf numFmtId="0" fontId="33" fillId="0" borderId="62" xfId="23" applyFont="1" applyBorder="1" applyAlignment="1">
      <alignment horizontal="center" vertical="center" wrapText="1"/>
    </xf>
    <xf numFmtId="0" fontId="54" fillId="0" borderId="37" xfId="19" applyFont="1" applyBorder="1" applyAlignment="1">
      <alignment vertical="center"/>
    </xf>
    <xf numFmtId="0" fontId="54" fillId="0" borderId="37" xfId="19" applyFont="1" applyBorder="1" applyAlignment="1">
      <alignment vertical="center" wrapText="1"/>
    </xf>
    <xf numFmtId="0" fontId="0" fillId="0" borderId="37" xfId="0" applyBorder="1" applyAlignment="1">
      <alignment horizontal="center" vertical="center"/>
    </xf>
    <xf numFmtId="0" fontId="6" fillId="0" borderId="37" xfId="19" applyBorder="1" applyAlignment="1">
      <alignment horizontal="center" vertical="center"/>
    </xf>
    <xf numFmtId="0" fontId="0" fillId="0" borderId="38" xfId="0" applyBorder="1" applyAlignment="1">
      <alignment horizontal="center" vertical="center"/>
    </xf>
    <xf numFmtId="0" fontId="6" fillId="0" borderId="1" xfId="19" applyBorder="1" applyAlignment="1">
      <alignment horizontal="center" vertical="center"/>
    </xf>
    <xf numFmtId="0" fontId="6" fillId="0" borderId="37" xfId="19" applyBorder="1" applyAlignment="1">
      <alignment vertical="center" wrapText="1"/>
    </xf>
    <xf numFmtId="0" fontId="70" fillId="0" borderId="37" xfId="19" applyFont="1" applyBorder="1" applyAlignment="1">
      <alignment vertical="center" wrapText="1"/>
    </xf>
    <xf numFmtId="0" fontId="69" fillId="0" borderId="37" xfId="19" applyFont="1" applyBorder="1" applyAlignment="1">
      <alignment vertical="center" wrapText="1"/>
    </xf>
    <xf numFmtId="0" fontId="6" fillId="0" borderId="38" xfId="19" applyBorder="1" applyAlignment="1">
      <alignment horizontal="center" vertical="center"/>
    </xf>
    <xf numFmtId="0" fontId="54" fillId="0" borderId="1" xfId="0" applyFont="1" applyBorder="1" applyAlignment="1">
      <alignment vertical="center" wrapText="1"/>
    </xf>
    <xf numFmtId="0" fontId="0" fillId="0" borderId="40" xfId="0" applyBorder="1" applyAlignment="1">
      <alignment horizontal="center" vertical="center"/>
    </xf>
    <xf numFmtId="37" fontId="32" fillId="0" borderId="64" xfId="11" applyNumberFormat="1" applyFont="1" applyBorder="1" applyAlignment="1">
      <alignment horizontal="right" vertical="center"/>
    </xf>
    <xf numFmtId="10" fontId="35" fillId="0" borderId="37" xfId="1" applyNumberFormat="1" applyFont="1" applyBorder="1" applyAlignment="1">
      <alignment horizontal="center" vertical="center"/>
    </xf>
    <xf numFmtId="2" fontId="23" fillId="0" borderId="31" xfId="3" applyNumberFormat="1" applyFont="1" applyBorder="1" applyAlignment="1">
      <alignment horizontal="center" vertical="center"/>
    </xf>
    <xf numFmtId="0" fontId="22" fillId="15" borderId="21" xfId="3" applyFont="1" applyFill="1" applyBorder="1" applyAlignment="1">
      <alignment horizontal="center" vertical="center" wrapText="1"/>
    </xf>
    <xf numFmtId="10" fontId="22" fillId="0" borderId="2" xfId="3" applyNumberFormat="1" applyFont="1" applyBorder="1" applyAlignment="1">
      <alignment horizontal="center" vertical="center"/>
    </xf>
    <xf numFmtId="10" fontId="22" fillId="15" borderId="2" xfId="3" applyNumberFormat="1" applyFont="1" applyFill="1" applyBorder="1" applyAlignment="1">
      <alignment horizontal="center" vertical="center"/>
    </xf>
    <xf numFmtId="0" fontId="22" fillId="11" borderId="4" xfId="3" applyFont="1" applyFill="1" applyBorder="1" applyAlignment="1">
      <alignment horizontal="center" vertical="center"/>
    </xf>
    <xf numFmtId="0" fontId="23" fillId="0" borderId="37" xfId="3" applyFont="1" applyBorder="1" applyAlignment="1">
      <alignment vertical="center"/>
    </xf>
    <xf numFmtId="3" fontId="52" fillId="0" borderId="125" xfId="0" applyNumberFormat="1" applyFont="1" applyBorder="1" applyAlignment="1">
      <alignment vertical="center"/>
    </xf>
    <xf numFmtId="0" fontId="22" fillId="15" borderId="99" xfId="3" applyFont="1" applyFill="1" applyBorder="1" applyAlignment="1">
      <alignment horizontal="center" vertical="center" wrapText="1"/>
    </xf>
    <xf numFmtId="0" fontId="62" fillId="24" borderId="117" xfId="0" applyFont="1" applyFill="1" applyBorder="1" applyAlignment="1">
      <alignment horizontal="left" vertical="center" wrapText="1"/>
    </xf>
    <xf numFmtId="0" fontId="60" fillId="0" borderId="101" xfId="3" applyFont="1" applyBorder="1" applyAlignment="1">
      <alignment horizontal="left" vertical="center"/>
    </xf>
    <xf numFmtId="0" fontId="59" fillId="0" borderId="32" xfId="3" applyFont="1" applyBorder="1" applyAlignment="1">
      <alignment horizontal="left" vertical="center" wrapText="1"/>
    </xf>
    <xf numFmtId="0" fontId="59" fillId="0" borderId="34" xfId="3" applyFont="1" applyBorder="1" applyAlignment="1">
      <alignment horizontal="left" vertical="center" wrapText="1"/>
    </xf>
    <xf numFmtId="0" fontId="62" fillId="24" borderId="2" xfId="0" applyFont="1" applyFill="1" applyBorder="1" applyAlignment="1">
      <alignment horizontal="left" vertical="center" wrapText="1"/>
    </xf>
    <xf numFmtId="0" fontId="77" fillId="0" borderId="0" xfId="0" applyFont="1" applyAlignment="1">
      <alignment wrapText="1"/>
    </xf>
    <xf numFmtId="0" fontId="77" fillId="0" borderId="135" xfId="0" applyFont="1" applyBorder="1" applyAlignment="1">
      <alignment wrapText="1"/>
    </xf>
    <xf numFmtId="0" fontId="47" fillId="0" borderId="34" xfId="3" applyFont="1" applyBorder="1" applyAlignment="1">
      <alignment horizontal="center" vertical="center"/>
    </xf>
    <xf numFmtId="0" fontId="22" fillId="14" borderId="97" xfId="3" applyFont="1" applyFill="1" applyBorder="1" applyAlignment="1">
      <alignment horizontal="center" vertical="center" wrapText="1"/>
    </xf>
    <xf numFmtId="10" fontId="23" fillId="0" borderId="20" xfId="3" applyNumberFormat="1" applyFont="1" applyBorder="1" applyAlignment="1">
      <alignment horizontal="center" vertical="center"/>
    </xf>
    <xf numFmtId="0" fontId="78" fillId="0" borderId="32" xfId="0" applyFont="1" applyBorder="1" applyAlignment="1">
      <alignment vertical="center" wrapText="1"/>
    </xf>
    <xf numFmtId="0" fontId="2" fillId="0" borderId="37" xfId="19" applyFont="1" applyBorder="1" applyAlignment="1">
      <alignment vertical="center" wrapText="1"/>
    </xf>
    <xf numFmtId="0" fontId="2" fillId="0" borderId="40" xfId="19" applyFont="1" applyBorder="1" applyAlignment="1">
      <alignment vertical="center" wrapText="1"/>
    </xf>
    <xf numFmtId="0" fontId="2" fillId="0" borderId="0" xfId="0" applyFont="1"/>
    <xf numFmtId="0" fontId="52" fillId="0" borderId="24" xfId="0" applyFont="1" applyBorder="1" applyAlignment="1">
      <alignment vertical="center"/>
    </xf>
    <xf numFmtId="0" fontId="52" fillId="0" borderId="28" xfId="0" applyFont="1" applyBorder="1" applyAlignment="1">
      <alignment vertical="center"/>
    </xf>
    <xf numFmtId="170" fontId="23" fillId="0" borderId="48" xfId="5" applyNumberFormat="1" applyFont="1" applyFill="1" applyBorder="1" applyAlignment="1">
      <alignment vertical="center"/>
    </xf>
    <xf numFmtId="0" fontId="77" fillId="0" borderId="9" xfId="0" applyFont="1" applyBorder="1" applyAlignment="1">
      <alignment horizontal="center" wrapText="1"/>
    </xf>
    <xf numFmtId="0" fontId="77" fillId="0" borderId="138" xfId="0" applyFont="1" applyBorder="1" applyAlignment="1">
      <alignment horizontal="center" wrapText="1"/>
    </xf>
    <xf numFmtId="0" fontId="73" fillId="0" borderId="44" xfId="0" applyFont="1" applyBorder="1" applyAlignment="1">
      <alignment horizontal="center" vertical="center" wrapText="1"/>
    </xf>
    <xf numFmtId="0" fontId="73" fillId="0" borderId="43" xfId="0" applyFont="1" applyBorder="1" applyAlignment="1">
      <alignment horizontal="center" vertical="center" wrapText="1"/>
    </xf>
    <xf numFmtId="0" fontId="23" fillId="0" borderId="44" xfId="3" applyFont="1" applyBorder="1" applyAlignment="1">
      <alignment horizontal="left" vertical="center" wrapText="1"/>
    </xf>
    <xf numFmtId="0" fontId="23" fillId="0" borderId="43" xfId="3" applyFont="1" applyBorder="1" applyAlignment="1">
      <alignment horizontal="left" vertical="center" wrapText="1"/>
    </xf>
    <xf numFmtId="0" fontId="23" fillId="0" borderId="17" xfId="3" applyFont="1" applyBorder="1" applyAlignment="1">
      <alignment horizontal="left" vertical="center" wrapText="1"/>
    </xf>
    <xf numFmtId="0" fontId="23" fillId="0" borderId="32" xfId="3" applyFont="1" applyBorder="1" applyAlignment="1">
      <alignment horizontal="left" vertical="center" wrapText="1"/>
    </xf>
    <xf numFmtId="0" fontId="23" fillId="0" borderId="26" xfId="3" applyFont="1" applyBorder="1" applyAlignment="1">
      <alignment horizontal="left" vertical="center" wrapText="1"/>
    </xf>
    <xf numFmtId="0" fontId="23" fillId="0" borderId="34" xfId="3" applyFont="1" applyBorder="1" applyAlignment="1">
      <alignment horizontal="left" vertical="center" wrapText="1"/>
    </xf>
    <xf numFmtId="0" fontId="22" fillId="15" borderId="44" xfId="3" applyFont="1" applyFill="1" applyBorder="1" applyAlignment="1">
      <alignment horizontal="center" vertical="center" wrapText="1"/>
    </xf>
    <xf numFmtId="0" fontId="17" fillId="15" borderId="20" xfId="3" applyFont="1" applyFill="1" applyBorder="1" applyAlignment="1">
      <alignment horizontal="center" vertical="center" wrapText="1"/>
    </xf>
    <xf numFmtId="0" fontId="17" fillId="15" borderId="41" xfId="3" applyFont="1" applyFill="1" applyBorder="1" applyAlignment="1">
      <alignment horizontal="center" vertical="center" wrapText="1"/>
    </xf>
    <xf numFmtId="0" fontId="23" fillId="0" borderId="20" xfId="3" applyFont="1" applyBorder="1" applyAlignment="1">
      <alignment horizontal="center" vertical="center" wrapText="1"/>
    </xf>
    <xf numFmtId="0" fontId="23" fillId="0" borderId="41" xfId="3" applyFont="1" applyBorder="1" applyAlignment="1">
      <alignment horizontal="center" vertical="center" wrapText="1"/>
    </xf>
    <xf numFmtId="0" fontId="17" fillId="0" borderId="20" xfId="3" applyFont="1" applyBorder="1" applyAlignment="1">
      <alignment horizontal="center" vertical="center"/>
    </xf>
    <xf numFmtId="0" fontId="17" fillId="0" borderId="41" xfId="3" applyFont="1" applyBorder="1" applyAlignment="1">
      <alignment horizontal="center" vertical="center"/>
    </xf>
    <xf numFmtId="0" fontId="22" fillId="15" borderId="17" xfId="3" applyFont="1" applyFill="1" applyBorder="1" applyAlignment="1">
      <alignment horizontal="center" vertical="center" wrapText="1"/>
    </xf>
    <xf numFmtId="0" fontId="22" fillId="15" borderId="102" xfId="3" applyFont="1" applyFill="1" applyBorder="1" applyAlignment="1">
      <alignment horizontal="center" vertical="center" wrapText="1"/>
    </xf>
    <xf numFmtId="0" fontId="22" fillId="15" borderId="23" xfId="3" applyFont="1" applyFill="1" applyBorder="1" applyAlignment="1">
      <alignment horizontal="center" vertical="center" wrapText="1"/>
    </xf>
    <xf numFmtId="0" fontId="52" fillId="0" borderId="116" xfId="3" applyFont="1" applyBorder="1" applyAlignment="1">
      <alignment horizontal="left" vertical="center" wrapText="1"/>
    </xf>
    <xf numFmtId="0" fontId="23" fillId="0" borderId="118" xfId="3" applyFont="1" applyBorder="1" applyAlignment="1">
      <alignment horizontal="left" vertical="center" wrapText="1"/>
    </xf>
    <xf numFmtId="0" fontId="22" fillId="15" borderId="20" xfId="3" applyFont="1" applyFill="1" applyBorder="1" applyAlignment="1">
      <alignment horizontal="center" vertical="center" wrapText="1"/>
    </xf>
    <xf numFmtId="10" fontId="23" fillId="0" borderId="42" xfId="3" applyNumberFormat="1" applyFont="1" applyBorder="1" applyAlignment="1">
      <alignment horizontal="center" vertical="center"/>
    </xf>
    <xf numFmtId="10" fontId="23" fillId="0" borderId="43" xfId="3" applyNumberFormat="1" applyFont="1" applyBorder="1" applyAlignment="1">
      <alignment horizontal="center" vertical="center"/>
    </xf>
    <xf numFmtId="10" fontId="23" fillId="0" borderId="44" xfId="3" applyNumberFormat="1" applyFont="1" applyBorder="1" applyAlignment="1">
      <alignment horizontal="center" vertical="center"/>
    </xf>
    <xf numFmtId="0" fontId="23" fillId="0" borderId="44" xfId="3" applyFont="1" applyBorder="1" applyAlignment="1">
      <alignment horizontal="center" vertical="center" wrapText="1"/>
    </xf>
    <xf numFmtId="0" fontId="23" fillId="0" borderId="43" xfId="3" applyFont="1" applyBorder="1" applyAlignment="1">
      <alignment horizontal="center" vertical="center" wrapText="1"/>
    </xf>
    <xf numFmtId="0" fontId="61" fillId="0" borderId="116" xfId="3" applyFont="1" applyBorder="1" applyAlignment="1">
      <alignment horizontal="left" vertical="top" wrapText="1"/>
    </xf>
    <xf numFmtId="0" fontId="61" fillId="0" borderId="118" xfId="3" applyFont="1" applyBorder="1" applyAlignment="1">
      <alignment horizontal="left" vertical="top"/>
    </xf>
    <xf numFmtId="0" fontId="22" fillId="15" borderId="26" xfId="3" applyFont="1" applyFill="1" applyBorder="1" applyAlignment="1">
      <alignment horizontal="center" vertical="center" wrapText="1"/>
    </xf>
    <xf numFmtId="0" fontId="61" fillId="0" borderId="20" xfId="3" applyFont="1" applyBorder="1" applyAlignment="1">
      <alignment horizontal="left" vertical="center" wrapText="1"/>
    </xf>
    <xf numFmtId="0" fontId="39" fillId="0" borderId="20" xfId="0" applyFont="1" applyBorder="1" applyAlignment="1">
      <alignment horizontal="left" vertical="center" wrapText="1"/>
    </xf>
    <xf numFmtId="0" fontId="39" fillId="0" borderId="21" xfId="0" applyFont="1" applyBorder="1" applyAlignment="1">
      <alignment horizontal="left" vertical="center" wrapText="1"/>
    </xf>
    <xf numFmtId="0" fontId="39" fillId="0" borderId="22" xfId="0" applyFont="1" applyBorder="1" applyAlignment="1">
      <alignment horizontal="left" vertical="center" wrapText="1"/>
    </xf>
    <xf numFmtId="0" fontId="22" fillId="0" borderId="41" xfId="0" applyFont="1" applyBorder="1" applyAlignment="1">
      <alignment horizontal="center" vertical="center" wrapText="1"/>
    </xf>
    <xf numFmtId="0" fontId="22" fillId="15" borderId="33" xfId="3" applyFont="1" applyFill="1" applyBorder="1" applyAlignment="1">
      <alignment horizontal="center" vertical="center" wrapText="1"/>
    </xf>
    <xf numFmtId="0" fontId="22" fillId="15" borderId="34" xfId="3" applyFont="1" applyFill="1" applyBorder="1" applyAlignment="1">
      <alignment horizontal="center" vertical="center" wrapText="1"/>
    </xf>
    <xf numFmtId="0" fontId="22" fillId="15" borderId="136" xfId="3" applyFont="1" applyFill="1" applyBorder="1" applyAlignment="1">
      <alignment horizontal="center" vertical="center" wrapText="1"/>
    </xf>
    <xf numFmtId="0" fontId="22" fillId="15" borderId="137" xfId="3" applyFont="1" applyFill="1" applyBorder="1" applyAlignment="1">
      <alignment horizontal="center" vertical="center" wrapText="1"/>
    </xf>
    <xf numFmtId="0" fontId="21" fillId="0" borderId="116" xfId="0" applyFont="1" applyBorder="1" applyAlignment="1">
      <alignment horizontal="left" wrapText="1"/>
    </xf>
    <xf numFmtId="0" fontId="21" fillId="0" borderId="117" xfId="0" applyFont="1" applyBorder="1" applyAlignment="1">
      <alignment horizontal="left" wrapText="1"/>
    </xf>
    <xf numFmtId="0" fontId="17" fillId="15" borderId="41" xfId="3" applyFont="1" applyFill="1" applyBorder="1" applyAlignment="1">
      <alignment horizontal="center" vertical="center"/>
    </xf>
    <xf numFmtId="0" fontId="60" fillId="0" borderId="20" xfId="3" applyFont="1" applyBorder="1" applyAlignment="1">
      <alignment horizontal="left" vertical="center" wrapText="1"/>
    </xf>
    <xf numFmtId="0" fontId="60" fillId="0" borderId="20" xfId="3" applyFont="1" applyBorder="1" applyAlignment="1">
      <alignment horizontal="left" vertical="center"/>
    </xf>
    <xf numFmtId="0" fontId="73" fillId="0" borderId="44" xfId="0" applyFont="1" applyBorder="1" applyAlignment="1">
      <alignment horizontal="left" vertical="center" wrapText="1"/>
    </xf>
    <xf numFmtId="0" fontId="73" fillId="0" borderId="43" xfId="0" applyFont="1" applyBorder="1" applyAlignment="1">
      <alignment horizontal="left" vertical="center" wrapText="1"/>
    </xf>
    <xf numFmtId="0" fontId="22" fillId="0" borderId="37" xfId="2" applyFont="1" applyBorder="1" applyAlignment="1">
      <alignment horizontal="center" vertical="center" wrapText="1"/>
    </xf>
    <xf numFmtId="0" fontId="22" fillId="15" borderId="37" xfId="2" applyFont="1" applyFill="1" applyBorder="1" applyAlignment="1">
      <alignment horizontal="center" vertical="center" wrapText="1"/>
    </xf>
    <xf numFmtId="1" fontId="22" fillId="0" borderId="37" xfId="2" applyNumberFormat="1" applyFont="1" applyBorder="1" applyAlignment="1">
      <alignment horizontal="center" vertical="center" wrapText="1"/>
    </xf>
    <xf numFmtId="0" fontId="22" fillId="15" borderId="41" xfId="2" applyFont="1" applyFill="1" applyBorder="1" applyAlignment="1">
      <alignment horizontal="center" vertical="center" wrapText="1"/>
    </xf>
    <xf numFmtId="0" fontId="22" fillId="15" borderId="22" xfId="3" applyFont="1" applyFill="1" applyBorder="1" applyAlignment="1">
      <alignment horizontal="center" vertical="center" wrapText="1"/>
    </xf>
    <xf numFmtId="0" fontId="23" fillId="0" borderId="20" xfId="3" applyFont="1" applyBorder="1" applyAlignment="1">
      <alignment horizontal="left" vertical="center" wrapText="1"/>
    </xf>
    <xf numFmtId="0" fontId="23" fillId="0" borderId="20" xfId="3" applyFont="1" applyBorder="1" applyAlignment="1">
      <alignment horizontal="left" vertical="center"/>
    </xf>
    <xf numFmtId="0" fontId="23" fillId="0" borderId="22" xfId="3" applyFont="1" applyBorder="1" applyAlignment="1">
      <alignment horizontal="left" vertical="center"/>
    </xf>
    <xf numFmtId="0" fontId="59" fillId="24" borderId="17" xfId="0" applyFont="1" applyFill="1" applyBorder="1" applyAlignment="1">
      <alignment horizontal="left" vertical="top" wrapText="1"/>
    </xf>
    <xf numFmtId="0" fontId="59" fillId="24" borderId="32" xfId="0" applyFont="1" applyFill="1" applyBorder="1" applyAlignment="1">
      <alignment horizontal="left" vertical="top" wrapText="1"/>
    </xf>
    <xf numFmtId="0" fontId="59" fillId="24" borderId="26" xfId="0" applyFont="1" applyFill="1" applyBorder="1" applyAlignment="1">
      <alignment horizontal="left" vertical="top" wrapText="1"/>
    </xf>
    <xf numFmtId="0" fontId="59" fillId="24" borderId="34" xfId="0" applyFont="1" applyFill="1" applyBorder="1" applyAlignment="1">
      <alignment horizontal="left" vertical="top" wrapText="1"/>
    </xf>
    <xf numFmtId="0" fontId="23" fillId="0" borderId="44" xfId="3" applyFont="1" applyBorder="1" applyAlignment="1">
      <alignment horizontal="center" vertical="center"/>
    </xf>
    <xf numFmtId="0" fontId="23" fillId="0" borderId="42" xfId="3" applyFont="1" applyBorder="1" applyAlignment="1">
      <alignment horizontal="center" vertical="center"/>
    </xf>
    <xf numFmtId="0" fontId="23" fillId="0" borderId="43" xfId="3" applyFont="1" applyBorder="1" applyAlignment="1">
      <alignment horizontal="center" vertical="center"/>
    </xf>
    <xf numFmtId="0" fontId="23" fillId="0" borderId="41" xfId="3" applyFont="1" applyBorder="1" applyAlignment="1">
      <alignment horizontal="left" vertical="center" wrapText="1"/>
    </xf>
    <xf numFmtId="0" fontId="22" fillId="15" borderId="41" xfId="2" applyFont="1" applyFill="1" applyBorder="1" applyAlignment="1">
      <alignment horizontal="left" vertical="center" wrapText="1"/>
    </xf>
    <xf numFmtId="0" fontId="22" fillId="0" borderId="17" xfId="2" applyFont="1" applyBorder="1" applyAlignment="1">
      <alignment horizontal="center" vertical="center"/>
    </xf>
    <xf numFmtId="0" fontId="22" fillId="0" borderId="33" xfId="2" applyFont="1" applyBorder="1" applyAlignment="1">
      <alignment horizontal="center" vertical="center"/>
    </xf>
    <xf numFmtId="0" fontId="22" fillId="0" borderId="32" xfId="2" applyFont="1" applyBorder="1" applyAlignment="1">
      <alignment horizontal="center" vertical="center"/>
    </xf>
    <xf numFmtId="0" fontId="22" fillId="0" borderId="23" xfId="2" applyFont="1" applyBorder="1" applyAlignment="1">
      <alignment horizontal="center" vertical="center"/>
    </xf>
    <xf numFmtId="0" fontId="22" fillId="0" borderId="9" xfId="2" applyFont="1" applyAlignment="1">
      <alignment horizontal="center" vertical="center"/>
    </xf>
    <xf numFmtId="0" fontId="22" fillId="0" borderId="31" xfId="2" applyFont="1" applyBorder="1" applyAlignment="1">
      <alignment horizontal="center" vertical="center"/>
    </xf>
    <xf numFmtId="0" fontId="22" fillId="0" borderId="26" xfId="2" applyFont="1" applyBorder="1" applyAlignment="1">
      <alignment horizontal="center" vertical="center"/>
    </xf>
    <xf numFmtId="0" fontId="22" fillId="0" borderId="35" xfId="2" applyFont="1" applyBorder="1" applyAlignment="1">
      <alignment horizontal="center" vertical="center"/>
    </xf>
    <xf numFmtId="0" fontId="22" fillId="0" borderId="34" xfId="2" applyFont="1" applyBorder="1" applyAlignment="1">
      <alignment horizontal="center" vertical="center"/>
    </xf>
    <xf numFmtId="0" fontId="22" fillId="15" borderId="119" xfId="3" applyFont="1" applyFill="1" applyBorder="1" applyAlignment="1">
      <alignment horizontal="center" vertical="center" wrapText="1"/>
    </xf>
    <xf numFmtId="0" fontId="23" fillId="0" borderId="32" xfId="3" applyFont="1" applyBorder="1" applyAlignment="1">
      <alignment horizontal="center" vertical="center"/>
    </xf>
    <xf numFmtId="0" fontId="23" fillId="0" borderId="34" xfId="3" applyFont="1" applyBorder="1" applyAlignment="1">
      <alignment horizontal="center" vertical="center"/>
    </xf>
    <xf numFmtId="0" fontId="59" fillId="0" borderId="17" xfId="3" applyFont="1" applyBorder="1" applyAlignment="1">
      <alignment horizontal="left" vertical="center" wrapText="1"/>
    </xf>
    <xf numFmtId="0" fontId="59" fillId="0" borderId="32" xfId="3" applyFont="1" applyBorder="1" applyAlignment="1">
      <alignment horizontal="left" vertical="center" wrapText="1"/>
    </xf>
    <xf numFmtId="0" fontId="59" fillId="0" borderId="26" xfId="3" applyFont="1" applyBorder="1" applyAlignment="1">
      <alignment horizontal="left" vertical="center" wrapText="1"/>
    </xf>
    <xf numFmtId="0" fontId="59" fillId="0" borderId="34" xfId="3" applyFont="1" applyBorder="1" applyAlignment="1">
      <alignment horizontal="left" vertical="center" wrapText="1"/>
    </xf>
    <xf numFmtId="0" fontId="59" fillId="0" borderId="20" xfId="3" applyFont="1" applyBorder="1" applyAlignment="1">
      <alignment horizontal="left" vertical="center" wrapText="1"/>
    </xf>
    <xf numFmtId="0" fontId="52" fillId="0" borderId="44" xfId="3" applyFont="1" applyBorder="1" applyAlignment="1">
      <alignment horizontal="left" vertical="center" wrapText="1"/>
    </xf>
    <xf numFmtId="0" fontId="52" fillId="0" borderId="43" xfId="3" applyFont="1" applyBorder="1" applyAlignment="1">
      <alignment horizontal="left" vertical="center" wrapText="1"/>
    </xf>
    <xf numFmtId="0" fontId="35" fillId="0" borderId="47" xfId="3" applyFont="1" applyBorder="1" applyAlignment="1">
      <alignment horizontal="center" vertical="center"/>
    </xf>
    <xf numFmtId="10" fontId="23" fillId="0" borderId="32" xfId="3" applyNumberFormat="1" applyFont="1" applyBorder="1" applyAlignment="1">
      <alignment horizontal="center" vertical="center"/>
    </xf>
    <xf numFmtId="10" fontId="23" fillId="0" borderId="34" xfId="3" applyNumberFormat="1" applyFont="1" applyBorder="1" applyAlignment="1">
      <alignment horizontal="center" vertical="center"/>
    </xf>
    <xf numFmtId="0" fontId="74" fillId="0" borderId="17" xfId="3" applyFont="1" applyBorder="1" applyAlignment="1">
      <alignment horizontal="left" vertical="center" wrapText="1"/>
    </xf>
    <xf numFmtId="0" fontId="74" fillId="0" borderId="32" xfId="3" applyFont="1" applyBorder="1" applyAlignment="1">
      <alignment horizontal="left" vertical="center" wrapText="1"/>
    </xf>
    <xf numFmtId="0" fontId="74" fillId="0" borderId="26" xfId="3" applyFont="1" applyBorder="1" applyAlignment="1">
      <alignment horizontal="left" vertical="center" wrapText="1"/>
    </xf>
    <xf numFmtId="0" fontId="74" fillId="0" borderId="34" xfId="3" applyFont="1" applyBorder="1" applyAlignment="1">
      <alignment horizontal="left" vertical="center" wrapText="1"/>
    </xf>
    <xf numFmtId="0" fontId="62" fillId="0" borderId="17" xfId="3" applyFont="1" applyBorder="1" applyAlignment="1">
      <alignment horizontal="left" vertical="center" wrapText="1"/>
    </xf>
    <xf numFmtId="0" fontId="62" fillId="0" borderId="32" xfId="3" applyFont="1" applyBorder="1" applyAlignment="1">
      <alignment horizontal="left" vertical="center" wrapText="1"/>
    </xf>
    <xf numFmtId="0" fontId="62" fillId="0" borderId="26" xfId="3" applyFont="1" applyBorder="1" applyAlignment="1">
      <alignment horizontal="left" vertical="center" wrapText="1"/>
    </xf>
    <xf numFmtId="0" fontId="62" fillId="0" borderId="34" xfId="3" applyFont="1" applyBorder="1" applyAlignment="1">
      <alignment horizontal="left" vertical="center" wrapText="1"/>
    </xf>
    <xf numFmtId="0" fontId="66" fillId="0" borderId="20" xfId="3" applyFont="1" applyBorder="1" applyAlignment="1">
      <alignment horizontal="left" vertical="center" wrapText="1"/>
    </xf>
    <xf numFmtId="0" fontId="67" fillId="0" borderId="20" xfId="3" applyFont="1" applyBorder="1" applyAlignment="1">
      <alignment horizontal="left" vertical="center"/>
    </xf>
    <xf numFmtId="0" fontId="62" fillId="0" borderId="23" xfId="3" applyFont="1" applyBorder="1" applyAlignment="1">
      <alignment horizontal="left" vertical="center" wrapText="1"/>
    </xf>
    <xf numFmtId="0" fontId="62" fillId="0" borderId="31" xfId="3" applyFont="1" applyBorder="1" applyAlignment="1">
      <alignment horizontal="left" vertical="center" wrapText="1"/>
    </xf>
    <xf numFmtId="0" fontId="73" fillId="0" borderId="44" xfId="3" applyFont="1" applyBorder="1" applyAlignment="1">
      <alignment horizontal="center" vertical="center" wrapText="1"/>
    </xf>
    <xf numFmtId="0" fontId="23" fillId="0" borderId="42" xfId="3" applyFont="1" applyBorder="1" applyAlignment="1">
      <alignment horizontal="center" vertical="center" wrapText="1"/>
    </xf>
    <xf numFmtId="0" fontId="22" fillId="15" borderId="41" xfId="3" applyFont="1" applyFill="1" applyBorder="1" applyAlignment="1">
      <alignment horizontal="center" vertical="center" wrapText="1"/>
    </xf>
    <xf numFmtId="0" fontId="13" fillId="0" borderId="0" xfId="0" applyFont="1" applyAlignment="1">
      <alignment horizontal="center" vertical="center" textRotation="90" wrapText="1"/>
    </xf>
    <xf numFmtId="0" fontId="0" fillId="0" borderId="0" xfId="0"/>
    <xf numFmtId="0" fontId="13" fillId="4" borderId="2" xfId="0" applyFont="1" applyFill="1" applyBorder="1" applyAlignment="1">
      <alignment horizontal="center" vertical="center" wrapText="1"/>
    </xf>
    <xf numFmtId="0" fontId="12" fillId="0" borderId="3" xfId="0" applyFont="1" applyBorder="1"/>
    <xf numFmtId="0" fontId="12" fillId="0" borderId="4" xfId="0" applyFont="1" applyBorder="1"/>
    <xf numFmtId="0" fontId="11" fillId="0" borderId="9" xfId="0" applyFont="1" applyBorder="1" applyAlignment="1">
      <alignment horizontal="left" vertical="top"/>
    </xf>
    <xf numFmtId="0" fontId="13" fillId="0" borderId="2" xfId="0" applyFont="1" applyBorder="1" applyAlignment="1">
      <alignment horizontal="center" vertical="center"/>
    </xf>
    <xf numFmtId="0" fontId="13" fillId="2" borderId="2" xfId="0" applyFont="1" applyFill="1" applyBorder="1" applyAlignment="1">
      <alignment horizontal="center" vertical="center" wrapText="1"/>
    </xf>
    <xf numFmtId="0" fontId="11" fillId="0" borderId="0" xfId="0" applyFont="1" applyAlignment="1">
      <alignment horizontal="left"/>
    </xf>
    <xf numFmtId="0" fontId="13" fillId="3" borderId="2" xfId="0" applyFont="1" applyFill="1" applyBorder="1" applyAlignment="1">
      <alignment horizontal="center" vertical="center" wrapText="1"/>
    </xf>
    <xf numFmtId="0" fontId="13" fillId="12" borderId="2" xfId="0" applyFont="1" applyFill="1" applyBorder="1" applyAlignment="1">
      <alignment horizontal="center" vertical="center" wrapText="1"/>
    </xf>
    <xf numFmtId="0" fontId="12" fillId="12" borderId="3" xfId="0" applyFont="1" applyFill="1" applyBorder="1"/>
    <xf numFmtId="0" fontId="12" fillId="12" borderId="4" xfId="0" applyFont="1" applyFill="1" applyBorder="1"/>
    <xf numFmtId="0" fontId="10" fillId="0" borderId="0" xfId="0" applyFont="1" applyAlignment="1">
      <alignment horizontal="center"/>
    </xf>
    <xf numFmtId="0" fontId="10" fillId="0" borderId="0" xfId="0" applyFont="1" applyAlignment="1">
      <alignment horizontal="center" vertical="center" wrapText="1"/>
    </xf>
    <xf numFmtId="0" fontId="11" fillId="0" borderId="0" xfId="0" applyFont="1" applyAlignment="1">
      <alignment horizontal="right" vertical="center"/>
    </xf>
    <xf numFmtId="0" fontId="11" fillId="0" borderId="12" xfId="0" applyFont="1" applyBorder="1" applyAlignment="1">
      <alignment horizontal="center"/>
    </xf>
    <xf numFmtId="0" fontId="12" fillId="0" borderId="13" xfId="0" applyFont="1" applyBorder="1"/>
    <xf numFmtId="167" fontId="13" fillId="0" borderId="12" xfId="0" applyNumberFormat="1" applyFont="1" applyBorder="1" applyAlignment="1">
      <alignment vertical="center"/>
    </xf>
    <xf numFmtId="0" fontId="11" fillId="0" borderId="0" xfId="0" applyFont="1" applyAlignment="1">
      <alignment horizontal="left" vertical="top"/>
    </xf>
    <xf numFmtId="0" fontId="13" fillId="0" borderId="11" xfId="0" applyFont="1" applyBorder="1" applyAlignment="1">
      <alignment horizontal="center" vertical="center" textRotation="90" wrapText="1"/>
    </xf>
    <xf numFmtId="0" fontId="13" fillId="8" borderId="2"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0" borderId="4" xfId="0" applyFont="1" applyBorder="1" applyAlignment="1">
      <alignment horizontal="center" vertical="center"/>
    </xf>
    <xf numFmtId="0" fontId="13" fillId="5" borderId="2" xfId="0" applyFont="1" applyFill="1" applyBorder="1" applyAlignment="1">
      <alignment horizontal="center" vertical="center" wrapText="1"/>
    </xf>
    <xf numFmtId="0" fontId="51" fillId="15" borderId="38" xfId="22" applyFont="1" applyFill="1" applyBorder="1" applyAlignment="1">
      <alignment horizontal="center" vertical="center" wrapText="1"/>
    </xf>
    <xf numFmtId="0" fontId="51" fillId="15" borderId="40" xfId="22" applyFont="1" applyFill="1" applyBorder="1" applyAlignment="1">
      <alignment horizontal="center" vertical="center" wrapText="1"/>
    </xf>
    <xf numFmtId="0" fontId="56" fillId="26" borderId="38" xfId="22" applyFont="1" applyFill="1" applyBorder="1" applyAlignment="1">
      <alignment horizontal="center" vertical="center"/>
    </xf>
    <xf numFmtId="0" fontId="56" fillId="26" borderId="40" xfId="22" applyFont="1" applyFill="1" applyBorder="1" applyAlignment="1">
      <alignment horizontal="center" vertical="center"/>
    </xf>
    <xf numFmtId="0" fontId="17" fillId="15" borderId="38" xfId="22" applyFont="1" applyFill="1" applyBorder="1" applyAlignment="1">
      <alignment horizontal="center" vertical="center" wrapText="1"/>
    </xf>
    <xf numFmtId="0" fontId="17" fillId="15" borderId="40" xfId="22" applyFont="1" applyFill="1" applyBorder="1" applyAlignment="1">
      <alignment horizontal="center" vertical="center" wrapText="1"/>
    </xf>
    <xf numFmtId="0" fontId="51" fillId="22" borderId="38" xfId="22" applyFont="1" applyFill="1" applyBorder="1" applyAlignment="1">
      <alignment horizontal="left" vertical="center"/>
    </xf>
    <xf numFmtId="0" fontId="51" fillId="22" borderId="40" xfId="22" applyFont="1" applyFill="1" applyBorder="1" applyAlignment="1">
      <alignment horizontal="left" vertical="center"/>
    </xf>
    <xf numFmtId="0" fontId="51" fillId="22" borderId="38" xfId="22" applyFont="1" applyFill="1" applyBorder="1" applyAlignment="1">
      <alignment horizontal="left" vertical="center" wrapText="1"/>
    </xf>
    <xf numFmtId="0" fontId="51" fillId="22" borderId="40" xfId="22" applyFont="1" applyFill="1" applyBorder="1" applyAlignment="1">
      <alignment horizontal="left" vertical="center" wrapText="1"/>
    </xf>
    <xf numFmtId="0" fontId="17" fillId="0" borderId="103" xfId="22" applyFont="1" applyBorder="1" applyAlignment="1">
      <alignment horizontal="center" vertical="center"/>
    </xf>
    <xf numFmtId="0" fontId="17" fillId="0" borderId="75" xfId="22" applyFont="1" applyBorder="1" applyAlignment="1">
      <alignment horizontal="center" vertical="center"/>
    </xf>
    <xf numFmtId="0" fontId="51" fillId="15" borderId="38" xfId="22" applyFont="1" applyFill="1" applyBorder="1" applyAlignment="1">
      <alignment horizontal="center" vertical="center"/>
    </xf>
    <xf numFmtId="0" fontId="51" fillId="15" borderId="40" xfId="22" applyFont="1" applyFill="1" applyBorder="1" applyAlignment="1">
      <alignment horizontal="center" vertical="center"/>
    </xf>
    <xf numFmtId="0" fontId="51" fillId="22" borderId="38" xfId="22" applyFont="1" applyFill="1" applyBorder="1" applyAlignment="1">
      <alignment horizontal="center" vertical="center"/>
    </xf>
    <xf numFmtId="0" fontId="51" fillId="22" borderId="40" xfId="22" applyFont="1" applyFill="1" applyBorder="1" applyAlignment="1">
      <alignment horizontal="center" vertical="center"/>
    </xf>
    <xf numFmtId="0" fontId="52" fillId="14" borderId="38" xfId="22" applyFont="1" applyFill="1" applyBorder="1" applyAlignment="1">
      <alignment horizontal="left" vertical="center" wrapText="1"/>
    </xf>
    <xf numFmtId="0" fontId="52" fillId="14" borderId="40" xfId="22" applyFont="1" applyFill="1" applyBorder="1" applyAlignment="1">
      <alignment horizontal="left" vertical="center" wrapText="1"/>
    </xf>
    <xf numFmtId="0" fontId="48" fillId="0" borderId="5" xfId="20" applyFont="1" applyBorder="1" applyAlignment="1">
      <alignment horizontal="center" vertical="center" wrapText="1"/>
    </xf>
    <xf numFmtId="0" fontId="48" fillId="0" borderId="7" xfId="20" applyFont="1" applyBorder="1" applyAlignment="1">
      <alignment horizontal="center" vertical="center" wrapText="1"/>
    </xf>
    <xf numFmtId="0" fontId="48" fillId="0" borderId="8" xfId="20" applyFont="1" applyBorder="1" applyAlignment="1">
      <alignment horizontal="center" vertical="center" wrapText="1"/>
    </xf>
    <xf numFmtId="0" fontId="48" fillId="0" borderId="6" xfId="20" applyFont="1" applyBorder="1" applyAlignment="1">
      <alignment horizontal="center" vertical="center" wrapText="1"/>
    </xf>
    <xf numFmtId="0" fontId="48" fillId="0" borderId="9" xfId="20" applyFont="1" applyAlignment="1">
      <alignment horizontal="center" vertical="center" wrapText="1"/>
    </xf>
    <xf numFmtId="0" fontId="48" fillId="0" borderId="11" xfId="20" applyFont="1" applyBorder="1" applyAlignment="1">
      <alignment horizontal="center" vertical="center" wrapText="1"/>
    </xf>
    <xf numFmtId="0" fontId="48" fillId="0" borderId="16" xfId="20" applyFont="1" applyBorder="1" applyAlignment="1">
      <alignment horizontal="center" vertical="center" wrapText="1"/>
    </xf>
    <xf numFmtId="0" fontId="48" fillId="0" borderId="14" xfId="20" applyFont="1" applyBorder="1" applyAlignment="1">
      <alignment horizontal="center" vertical="center" wrapText="1"/>
    </xf>
    <xf numFmtId="0" fontId="48" fillId="0" borderId="15" xfId="20" applyFont="1" applyBorder="1" applyAlignment="1">
      <alignment horizontal="center" vertical="center" wrapText="1"/>
    </xf>
    <xf numFmtId="0" fontId="49" fillId="0" borderId="5" xfId="20" applyFont="1" applyBorder="1" applyAlignment="1">
      <alignment horizontal="center" vertical="center" wrapText="1"/>
    </xf>
    <xf numFmtId="0" fontId="49" fillId="0" borderId="7" xfId="20" applyFont="1" applyBorder="1" applyAlignment="1">
      <alignment horizontal="center" vertical="center" wrapText="1"/>
    </xf>
    <xf numFmtId="0" fontId="49" fillId="0" borderId="16" xfId="20" applyFont="1" applyBorder="1" applyAlignment="1">
      <alignment horizontal="center" vertical="center" wrapText="1"/>
    </xf>
    <xf numFmtId="0" fontId="49" fillId="0" borderId="14" xfId="20" applyFont="1" applyBorder="1" applyAlignment="1">
      <alignment horizontal="center" vertical="center" wrapText="1"/>
    </xf>
    <xf numFmtId="0" fontId="49" fillId="11" borderId="12" xfId="20" applyFont="1" applyFill="1" applyBorder="1" applyAlignment="1">
      <alignment horizontal="center" vertical="center" wrapText="1"/>
    </xf>
    <xf numFmtId="0" fontId="49" fillId="11" borderId="10" xfId="20" applyFont="1" applyFill="1" applyBorder="1" applyAlignment="1">
      <alignment horizontal="center" vertical="center" wrapText="1"/>
    </xf>
    <xf numFmtId="0" fontId="49" fillId="11" borderId="15" xfId="20" applyFont="1" applyFill="1" applyBorder="1" applyAlignment="1">
      <alignment horizontal="center" vertical="center" wrapText="1"/>
    </xf>
    <xf numFmtId="0" fontId="49" fillId="11" borderId="13" xfId="20" applyFont="1" applyFill="1" applyBorder="1" applyAlignment="1">
      <alignment horizontal="center" vertical="center" wrapText="1"/>
    </xf>
    <xf numFmtId="0" fontId="26" fillId="0" borderId="12" xfId="20" applyFont="1" applyBorder="1" applyAlignment="1">
      <alignment horizontal="center" vertical="center" wrapText="1"/>
    </xf>
    <xf numFmtId="0" fontId="26" fillId="0" borderId="10" xfId="20" applyFont="1" applyBorder="1" applyAlignment="1">
      <alignment horizontal="center" vertical="center" wrapText="1"/>
    </xf>
    <xf numFmtId="0" fontId="26" fillId="0" borderId="13" xfId="20" applyFont="1" applyBorder="1" applyAlignment="1">
      <alignment horizontal="center" vertical="center" wrapText="1"/>
    </xf>
    <xf numFmtId="0" fontId="49" fillId="11" borderId="5" xfId="20" applyFont="1" applyFill="1" applyBorder="1" applyAlignment="1">
      <alignment horizontal="center" vertical="center" wrapText="1"/>
    </xf>
    <xf numFmtId="0" fontId="49" fillId="11" borderId="7" xfId="20" applyFont="1" applyFill="1" applyBorder="1" applyAlignment="1">
      <alignment horizontal="center" vertical="center" wrapText="1"/>
    </xf>
    <xf numFmtId="0" fontId="49" fillId="11" borderId="11" xfId="20" applyFont="1" applyFill="1" applyBorder="1" applyAlignment="1">
      <alignment horizontal="center" vertical="center" wrapText="1"/>
    </xf>
    <xf numFmtId="0" fontId="49" fillId="11" borderId="16" xfId="20" applyFont="1" applyFill="1" applyBorder="1" applyAlignment="1">
      <alignment horizontal="center" vertical="center" wrapText="1"/>
    </xf>
    <xf numFmtId="0" fontId="49" fillId="11" borderId="14" xfId="20" applyFont="1" applyFill="1" applyBorder="1" applyAlignment="1">
      <alignment horizontal="center" vertical="center" wrapText="1"/>
    </xf>
    <xf numFmtId="0" fontId="26" fillId="0" borderId="16" xfId="20" applyFont="1" applyBorder="1" applyAlignment="1">
      <alignment horizontal="left" vertical="center" wrapText="1"/>
    </xf>
    <xf numFmtId="0" fontId="26" fillId="0" borderId="14" xfId="20" applyFont="1" applyBorder="1" applyAlignment="1">
      <alignment horizontal="left" vertical="center" wrapText="1"/>
    </xf>
    <xf numFmtId="0" fontId="26" fillId="0" borderId="15" xfId="20" applyFont="1" applyBorder="1" applyAlignment="1">
      <alignment horizontal="left" vertical="center" wrapText="1"/>
    </xf>
    <xf numFmtId="0" fontId="26" fillId="0" borderId="12" xfId="20" applyFont="1" applyBorder="1" applyAlignment="1">
      <alignment horizontal="left" vertical="center" wrapText="1"/>
    </xf>
    <xf numFmtId="0" fontId="26" fillId="0" borderId="10" xfId="20" applyFont="1" applyBorder="1" applyAlignment="1">
      <alignment horizontal="left" vertical="center" wrapText="1"/>
    </xf>
    <xf numFmtId="0" fontId="26" fillId="0" borderId="13" xfId="20" applyFont="1" applyBorder="1" applyAlignment="1">
      <alignment horizontal="left" vertical="center" wrapText="1"/>
    </xf>
    <xf numFmtId="0" fontId="49" fillId="11" borderId="37" xfId="20" applyFont="1" applyFill="1" applyBorder="1" applyAlignment="1">
      <alignment horizontal="center" vertical="center" wrapText="1"/>
    </xf>
    <xf numFmtId="0" fontId="49" fillId="11" borderId="38" xfId="20" applyFont="1" applyFill="1" applyBorder="1" applyAlignment="1">
      <alignment horizontal="center" vertical="center" wrapText="1"/>
    </xf>
    <xf numFmtId="0" fontId="26" fillId="0" borderId="1" xfId="20" applyFont="1" applyBorder="1" applyAlignment="1">
      <alignment horizontal="left" vertical="center" wrapText="1"/>
    </xf>
    <xf numFmtId="9" fontId="26" fillId="0" borderId="12" xfId="20" applyNumberFormat="1" applyFont="1" applyBorder="1" applyAlignment="1">
      <alignment horizontal="center" vertical="center" wrapText="1"/>
    </xf>
    <xf numFmtId="0" fontId="48" fillId="0" borderId="12" xfId="20" applyFont="1" applyBorder="1" applyAlignment="1">
      <alignment horizontal="center" vertical="center" wrapText="1"/>
    </xf>
    <xf numFmtId="0" fontId="48" fillId="0" borderId="10" xfId="20" applyFont="1" applyBorder="1" applyAlignment="1">
      <alignment horizontal="center" vertical="center" wrapText="1"/>
    </xf>
    <xf numFmtId="0" fontId="48" fillId="0" borderId="13" xfId="20" applyFont="1" applyBorder="1" applyAlignment="1">
      <alignment horizontal="center" vertical="center" wrapText="1"/>
    </xf>
    <xf numFmtId="0" fontId="48" fillId="0" borderId="12" xfId="1" applyNumberFormat="1" applyFont="1" applyFill="1" applyBorder="1" applyAlignment="1">
      <alignment horizontal="center" vertical="center" shrinkToFit="1"/>
    </xf>
    <xf numFmtId="0" fontId="48" fillId="0" borderId="10" xfId="1" applyNumberFormat="1" applyFont="1" applyFill="1" applyBorder="1" applyAlignment="1">
      <alignment horizontal="center" vertical="center" shrinkToFit="1"/>
    </xf>
    <xf numFmtId="0" fontId="48" fillId="0" borderId="13" xfId="1" applyNumberFormat="1" applyFont="1" applyFill="1" applyBorder="1" applyAlignment="1">
      <alignment horizontal="center" vertical="center" shrinkToFit="1"/>
    </xf>
    <xf numFmtId="0" fontId="49" fillId="11" borderId="8" xfId="20" applyFont="1" applyFill="1" applyBorder="1" applyAlignment="1">
      <alignment horizontal="center" vertical="center" wrapText="1"/>
    </xf>
    <xf numFmtId="0" fontId="49" fillId="11" borderId="1" xfId="20" applyFont="1" applyFill="1" applyBorder="1" applyAlignment="1">
      <alignment horizontal="center" vertical="center" wrapText="1"/>
    </xf>
    <xf numFmtId="0" fontId="26" fillId="0" borderId="1" xfId="20" applyFont="1" applyBorder="1" applyAlignment="1">
      <alignment horizontal="center" vertical="center" wrapText="1"/>
    </xf>
    <xf numFmtId="0" fontId="48" fillId="0" borderId="16" xfId="20" applyFont="1" applyBorder="1" applyAlignment="1">
      <alignment horizontal="left" vertical="center" wrapText="1"/>
    </xf>
    <xf numFmtId="0" fontId="48" fillId="0" borderId="14" xfId="20" applyFont="1" applyBorder="1" applyAlignment="1">
      <alignment horizontal="left" vertical="center" wrapText="1"/>
    </xf>
    <xf numFmtId="0" fontId="48" fillId="0" borderId="15" xfId="20" applyFont="1" applyBorder="1" applyAlignment="1">
      <alignment horizontal="left" vertical="center" wrapText="1"/>
    </xf>
    <xf numFmtId="0" fontId="53" fillId="0" borderId="12" xfId="20" applyFont="1" applyBorder="1" applyAlignment="1">
      <alignment horizontal="center" vertical="center" wrapText="1"/>
    </xf>
    <xf numFmtId="0" fontId="48" fillId="0" borderId="12" xfId="20" applyFont="1" applyBorder="1" applyAlignment="1">
      <alignment horizontal="center" vertical="top" wrapText="1"/>
    </xf>
    <xf numFmtId="0" fontId="48" fillId="0" borderId="13" xfId="20" applyFont="1" applyBorder="1" applyAlignment="1">
      <alignment horizontal="center" vertical="top" wrapText="1"/>
    </xf>
    <xf numFmtId="0" fontId="48" fillId="0" borderId="12" xfId="20" applyFont="1" applyBorder="1" applyAlignment="1">
      <alignment horizontal="left" vertical="center" wrapText="1"/>
    </xf>
    <xf numFmtId="0" fontId="48" fillId="0" borderId="10" xfId="20" applyFont="1" applyBorder="1" applyAlignment="1">
      <alignment horizontal="left" vertical="center" wrapText="1"/>
    </xf>
    <xf numFmtId="0" fontId="48" fillId="0" borderId="13" xfId="20" applyFont="1" applyBorder="1" applyAlignment="1">
      <alignment horizontal="left" vertical="center" wrapText="1"/>
    </xf>
    <xf numFmtId="0" fontId="48" fillId="0" borderId="37" xfId="20" applyFont="1" applyBorder="1" applyAlignment="1">
      <alignment horizontal="center" vertical="center" wrapText="1"/>
    </xf>
    <xf numFmtId="0" fontId="26" fillId="0" borderId="37" xfId="20" applyFont="1" applyBorder="1" applyAlignment="1">
      <alignment horizontal="left" vertical="center" wrapText="1"/>
    </xf>
    <xf numFmtId="0" fontId="26" fillId="0" borderId="37" xfId="20" applyFont="1" applyBorder="1" applyAlignment="1">
      <alignment horizontal="center" vertical="center" wrapText="1"/>
    </xf>
    <xf numFmtId="0" fontId="26" fillId="0" borderId="5" xfId="20" applyFont="1" applyBorder="1" applyAlignment="1">
      <alignment horizontal="center" vertical="center" wrapText="1"/>
    </xf>
    <xf numFmtId="0" fontId="26" fillId="0" borderId="7" xfId="20" applyFont="1" applyBorder="1" applyAlignment="1">
      <alignment horizontal="center" vertical="center" wrapText="1"/>
    </xf>
    <xf numFmtId="0" fontId="49" fillId="11" borderId="61" xfId="20" applyFont="1" applyFill="1" applyBorder="1" applyAlignment="1">
      <alignment horizontal="center" vertical="center" wrapText="1"/>
    </xf>
    <xf numFmtId="0" fontId="48" fillId="0" borderId="96" xfId="20" applyFont="1" applyBorder="1" applyAlignment="1">
      <alignment horizontal="center" vertical="center" wrapText="1"/>
    </xf>
    <xf numFmtId="0" fontId="48" fillId="0" borderId="47" xfId="20" applyFont="1" applyBorder="1" applyAlignment="1">
      <alignment horizontal="center" vertical="center" wrapText="1"/>
    </xf>
    <xf numFmtId="0" fontId="48" fillId="14" borderId="12" xfId="20" applyFont="1" applyFill="1" applyBorder="1" applyAlignment="1">
      <alignment horizontal="center" vertical="center" wrapText="1"/>
    </xf>
    <xf numFmtId="0" fontId="48" fillId="14" borderId="10" xfId="20" applyFont="1" applyFill="1" applyBorder="1" applyAlignment="1">
      <alignment horizontal="center" vertical="center" wrapText="1"/>
    </xf>
    <xf numFmtId="0" fontId="48" fillId="14" borderId="13" xfId="20" applyFont="1" applyFill="1" applyBorder="1" applyAlignment="1">
      <alignment horizontal="center" vertical="center" wrapText="1"/>
    </xf>
    <xf numFmtId="2" fontId="48" fillId="0" borderId="12" xfId="1" applyNumberFormat="1" applyFont="1" applyFill="1" applyBorder="1" applyAlignment="1">
      <alignment horizontal="center" vertical="center" shrinkToFit="1"/>
    </xf>
    <xf numFmtId="2" fontId="48" fillId="0" borderId="10" xfId="1" applyNumberFormat="1" applyFont="1" applyFill="1" applyBorder="1" applyAlignment="1">
      <alignment horizontal="center" vertical="center" shrinkToFit="1"/>
    </xf>
    <xf numFmtId="2" fontId="48" fillId="0" borderId="13" xfId="1" applyNumberFormat="1" applyFont="1" applyFill="1" applyBorder="1" applyAlignment="1">
      <alignment horizontal="center" vertical="center" shrinkToFit="1"/>
    </xf>
    <xf numFmtId="0" fontId="23" fillId="0" borderId="37" xfId="0" applyFont="1" applyBorder="1" applyAlignment="1">
      <alignment horizontal="center" vertical="center"/>
    </xf>
    <xf numFmtId="0" fontId="27" fillId="0" borderId="38" xfId="16" applyBorder="1" applyAlignment="1">
      <alignment horizontal="center" vertical="center"/>
    </xf>
    <xf numFmtId="0" fontId="23" fillId="0" borderId="40" xfId="3" applyFont="1" applyBorder="1" applyAlignment="1">
      <alignment horizontal="center" vertical="center"/>
    </xf>
    <xf numFmtId="0" fontId="23" fillId="0" borderId="38" xfId="3" applyFont="1" applyBorder="1" applyAlignment="1">
      <alignment horizontal="center" vertical="center"/>
    </xf>
    <xf numFmtId="0" fontId="23" fillId="0" borderId="37" xfId="0" applyFont="1" applyBorder="1" applyAlignment="1">
      <alignment horizontal="left" vertical="center" wrapText="1"/>
    </xf>
    <xf numFmtId="0" fontId="23" fillId="0" borderId="37" xfId="0" applyFont="1" applyBorder="1" applyAlignment="1">
      <alignment horizontal="left" vertical="center"/>
    </xf>
    <xf numFmtId="0" fontId="27" fillId="0" borderId="40" xfId="16" applyBorder="1" applyAlignment="1">
      <alignment horizontal="center" vertical="center"/>
    </xf>
    <xf numFmtId="43" fontId="23" fillId="0" borderId="37" xfId="18" applyFont="1" applyBorder="1" applyAlignment="1">
      <alignment horizontal="center" vertical="center"/>
    </xf>
    <xf numFmtId="0" fontId="65" fillId="0" borderId="38" xfId="0" applyFont="1" applyBorder="1" applyAlignment="1">
      <alignment horizontal="left" vertical="center" wrapText="1"/>
    </xf>
    <xf numFmtId="0" fontId="65" fillId="0" borderId="40" xfId="0" applyFont="1" applyBorder="1" applyAlignment="1">
      <alignment horizontal="left" vertical="center"/>
    </xf>
    <xf numFmtId="0" fontId="58" fillId="0" borderId="38" xfId="3" applyFont="1" applyBorder="1" applyAlignment="1">
      <alignment horizontal="center" vertical="center" wrapText="1"/>
    </xf>
    <xf numFmtId="0" fontId="58" fillId="0" borderId="40" xfId="3" applyFont="1" applyBorder="1" applyAlignment="1">
      <alignment horizontal="center" vertical="center" wrapText="1"/>
    </xf>
    <xf numFmtId="0" fontId="59" fillId="0" borderId="38" xfId="3" applyFont="1" applyBorder="1" applyAlignment="1">
      <alignment horizontal="left" vertical="center" wrapText="1"/>
    </xf>
    <xf numFmtId="0" fontId="64" fillId="0" borderId="40" xfId="3" applyFont="1" applyBorder="1" applyAlignment="1">
      <alignment horizontal="left" vertical="center" wrapText="1"/>
    </xf>
    <xf numFmtId="0" fontId="23" fillId="0" borderId="37" xfId="0" applyFont="1" applyBorder="1" applyAlignment="1">
      <alignment horizontal="left" vertical="top" wrapText="1"/>
    </xf>
    <xf numFmtId="0" fontId="23" fillId="0" borderId="37" xfId="0" applyFont="1" applyBorder="1" applyAlignment="1">
      <alignment horizontal="left" vertical="top"/>
    </xf>
    <xf numFmtId="0" fontId="23" fillId="0" borderId="37" xfId="0" applyFont="1" applyBorder="1" applyAlignment="1">
      <alignment horizontal="center" vertical="center" wrapText="1"/>
    </xf>
    <xf numFmtId="0" fontId="23" fillId="0" borderId="21" xfId="3" applyFont="1" applyBorder="1" applyAlignment="1">
      <alignment horizontal="left" vertical="center" wrapText="1"/>
    </xf>
    <xf numFmtId="0" fontId="27" fillId="0" borderId="38" xfId="16" applyBorder="1" applyAlignment="1">
      <alignment horizontal="center" vertical="center" wrapText="1"/>
    </xf>
    <xf numFmtId="0" fontId="27" fillId="0" borderId="40" xfId="16" applyBorder="1" applyAlignment="1">
      <alignment horizontal="center" vertical="center" wrapText="1"/>
    </xf>
    <xf numFmtId="0" fontId="23" fillId="0" borderId="38" xfId="3" applyFont="1" applyBorder="1" applyAlignment="1">
      <alignment horizontal="left" vertical="center" wrapText="1"/>
    </xf>
    <xf numFmtId="0" fontId="23" fillId="0" borderId="40" xfId="3" applyFont="1" applyBorder="1" applyAlignment="1">
      <alignment horizontal="left" vertical="center" wrapText="1"/>
    </xf>
    <xf numFmtId="172" fontId="22" fillId="15" borderId="38" xfId="3" applyNumberFormat="1" applyFont="1" applyFill="1" applyBorder="1" applyAlignment="1">
      <alignment horizontal="center" vertical="center" wrapText="1"/>
    </xf>
    <xf numFmtId="172" fontId="22" fillId="15" borderId="40" xfId="3" applyNumberFormat="1" applyFont="1" applyFill="1" applyBorder="1" applyAlignment="1">
      <alignment horizontal="center" vertical="center"/>
    </xf>
    <xf numFmtId="0" fontId="23" fillId="0" borderId="40" xfId="3" applyFont="1" applyBorder="1" applyAlignment="1">
      <alignment horizontal="left" vertical="center"/>
    </xf>
    <xf numFmtId="0" fontId="52" fillId="0" borderId="17" xfId="3" applyFont="1" applyBorder="1" applyAlignment="1">
      <alignment horizontal="left" vertical="center" wrapText="1"/>
    </xf>
    <xf numFmtId="0" fontId="52" fillId="0" borderId="32" xfId="3" applyFont="1" applyBorder="1" applyAlignment="1">
      <alignment horizontal="left" vertical="center" wrapText="1"/>
    </xf>
    <xf numFmtId="0" fontId="52" fillId="0" borderId="26" xfId="3" applyFont="1" applyBorder="1" applyAlignment="1">
      <alignment horizontal="left" vertical="center" wrapText="1"/>
    </xf>
    <xf numFmtId="0" fontId="52" fillId="0" borderId="34" xfId="3" applyFont="1" applyBorder="1" applyAlignment="1">
      <alignment horizontal="left" vertical="center" wrapText="1"/>
    </xf>
    <xf numFmtId="0" fontId="22" fillId="15" borderId="43" xfId="3" applyFont="1" applyFill="1" applyBorder="1" applyAlignment="1">
      <alignment horizontal="center" vertical="center" wrapText="1"/>
    </xf>
    <xf numFmtId="0" fontId="62" fillId="0" borderId="20" xfId="3" applyFont="1" applyBorder="1" applyAlignment="1">
      <alignment horizontal="left" vertical="center" wrapText="1"/>
    </xf>
    <xf numFmtId="0" fontId="61" fillId="0" borderId="22" xfId="3" applyFont="1" applyBorder="1" applyAlignment="1">
      <alignment horizontal="left" vertical="center"/>
    </xf>
    <xf numFmtId="0" fontId="23" fillId="0" borderId="22" xfId="3" applyFont="1" applyBorder="1" applyAlignment="1">
      <alignment horizontal="left" vertical="center" wrapText="1"/>
    </xf>
    <xf numFmtId="0" fontId="74" fillId="0" borderId="20" xfId="3" applyFont="1" applyBorder="1" applyAlignment="1">
      <alignment horizontal="left" vertical="center" wrapText="1"/>
    </xf>
    <xf numFmtId="0" fontId="63" fillId="0" borderId="21" xfId="3" applyFont="1" applyBorder="1" applyAlignment="1">
      <alignment horizontal="left" vertical="center"/>
    </xf>
    <xf numFmtId="0" fontId="22" fillId="15" borderId="42" xfId="3" applyFont="1" applyFill="1" applyBorder="1" applyAlignment="1">
      <alignment horizontal="center" vertical="center" wrapText="1"/>
    </xf>
    <xf numFmtId="0" fontId="65" fillId="0" borderId="20" xfId="3" applyFont="1" applyBorder="1" applyAlignment="1">
      <alignment horizontal="left" vertical="center" wrapText="1"/>
    </xf>
    <xf numFmtId="0" fontId="65" fillId="0" borderId="22" xfId="3" applyFont="1" applyBorder="1" applyAlignment="1">
      <alignment horizontal="left" vertical="center"/>
    </xf>
    <xf numFmtId="0" fontId="52" fillId="0" borderId="20" xfId="3" applyFont="1" applyBorder="1" applyAlignment="1">
      <alignment horizontal="left" vertical="center" wrapText="1"/>
    </xf>
    <xf numFmtId="0" fontId="47" fillId="0" borderId="22" xfId="3" applyFont="1" applyBorder="1" applyAlignment="1">
      <alignment horizontal="left" vertical="center" wrapText="1"/>
    </xf>
    <xf numFmtId="0" fontId="52" fillId="0" borderId="22" xfId="3" applyFont="1" applyBorder="1" applyAlignment="1">
      <alignment horizontal="left" vertical="center" wrapText="1"/>
    </xf>
    <xf numFmtId="0" fontId="17" fillId="15" borderId="20" xfId="3" applyFont="1" applyFill="1" applyBorder="1" applyAlignment="1">
      <alignment horizontal="center" vertical="center"/>
    </xf>
    <xf numFmtId="0" fontId="17" fillId="15" borderId="21" xfId="3" applyFont="1" applyFill="1" applyBorder="1" applyAlignment="1">
      <alignment horizontal="center" vertical="center"/>
    </xf>
    <xf numFmtId="0" fontId="17" fillId="15" borderId="22" xfId="3" applyFont="1" applyFill="1" applyBorder="1" applyAlignment="1">
      <alignment horizontal="center" vertical="center"/>
    </xf>
    <xf numFmtId="0" fontId="17" fillId="0" borderId="20" xfId="3" applyFont="1" applyBorder="1" applyAlignment="1">
      <alignment horizontal="center" vertical="center" wrapText="1"/>
    </xf>
    <xf numFmtId="0" fontId="17" fillId="0" borderId="21" xfId="3" applyFont="1" applyBorder="1" applyAlignment="1">
      <alignment horizontal="center" vertical="center" wrapText="1"/>
    </xf>
    <xf numFmtId="0" fontId="17" fillId="0" borderId="22" xfId="3" applyFont="1" applyBorder="1" applyAlignment="1">
      <alignment horizontal="center" vertical="center" wrapText="1"/>
    </xf>
    <xf numFmtId="9" fontId="17" fillId="0" borderId="26" xfId="3" applyNumberFormat="1" applyFont="1" applyBorder="1" applyAlignment="1">
      <alignment horizontal="center" vertical="center"/>
    </xf>
    <xf numFmtId="9" fontId="17" fillId="0" borderId="34" xfId="3" applyNumberFormat="1" applyFont="1" applyBorder="1" applyAlignment="1">
      <alignment horizontal="center" vertical="center"/>
    </xf>
    <xf numFmtId="0" fontId="17" fillId="0" borderId="20" xfId="3" applyFont="1" applyBorder="1" applyAlignment="1">
      <alignment horizontal="left" vertical="center"/>
    </xf>
    <xf numFmtId="0" fontId="17" fillId="0" borderId="21" xfId="3" applyFont="1" applyBorder="1" applyAlignment="1">
      <alignment horizontal="left" vertical="center"/>
    </xf>
    <xf numFmtId="0" fontId="17" fillId="0" borderId="22" xfId="3" applyFont="1" applyBorder="1" applyAlignment="1">
      <alignment horizontal="left" vertical="center"/>
    </xf>
    <xf numFmtId="0" fontId="22" fillId="15" borderId="20" xfId="2" applyFont="1" applyFill="1" applyBorder="1" applyAlignment="1">
      <alignment horizontal="center" vertical="center" wrapText="1"/>
    </xf>
    <xf numFmtId="0" fontId="22" fillId="15" borderId="21" xfId="2" applyFont="1" applyFill="1" applyBorder="1" applyAlignment="1">
      <alignment horizontal="center" vertical="center" wrapText="1"/>
    </xf>
    <xf numFmtId="0" fontId="22" fillId="15" borderId="22" xfId="2" applyFont="1" applyFill="1" applyBorder="1" applyAlignment="1">
      <alignment horizontal="center" vertical="center" wrapText="1"/>
    </xf>
    <xf numFmtId="0" fontId="22" fillId="0" borderId="17" xfId="2" applyFont="1" applyBorder="1" applyAlignment="1">
      <alignment horizontal="left" vertical="center" wrapText="1"/>
    </xf>
    <xf numFmtId="0" fontId="22" fillId="0" borderId="33" xfId="2" applyFont="1" applyBorder="1" applyAlignment="1">
      <alignment horizontal="left" vertical="center" wrapText="1"/>
    </xf>
    <xf numFmtId="0" fontId="22" fillId="0" borderId="32" xfId="2" applyFont="1" applyBorder="1" applyAlignment="1">
      <alignment horizontal="left" vertical="center" wrapText="1"/>
    </xf>
    <xf numFmtId="0" fontId="22" fillId="0" borderId="23" xfId="2" applyFont="1" applyBorder="1" applyAlignment="1">
      <alignment horizontal="left" vertical="center" wrapText="1"/>
    </xf>
    <xf numFmtId="0" fontId="22" fillId="0" borderId="9" xfId="2" applyFont="1" applyAlignment="1">
      <alignment horizontal="left" vertical="center" wrapText="1"/>
    </xf>
    <xf numFmtId="0" fontId="22" fillId="0" borderId="31" xfId="2" applyFont="1" applyBorder="1" applyAlignment="1">
      <alignment horizontal="left" vertical="center" wrapText="1"/>
    </xf>
    <xf numFmtId="0" fontId="22" fillId="0" borderId="26" xfId="2" applyFont="1" applyBorder="1" applyAlignment="1">
      <alignment horizontal="left" vertical="center" wrapText="1"/>
    </xf>
    <xf numFmtId="0" fontId="22" fillId="0" borderId="35" xfId="2" applyFont="1" applyBorder="1" applyAlignment="1">
      <alignment horizontal="left" vertical="center" wrapText="1"/>
    </xf>
    <xf numFmtId="0" fontId="22" fillId="0" borderId="34" xfId="2" applyFont="1" applyBorder="1" applyAlignment="1">
      <alignment horizontal="left" vertical="center" wrapText="1"/>
    </xf>
    <xf numFmtId="0" fontId="22" fillId="0" borderId="41" xfId="2" applyFont="1" applyBorder="1" applyAlignment="1">
      <alignment horizontal="center" vertical="center" wrapText="1"/>
    </xf>
    <xf numFmtId="0" fontId="22" fillId="0" borderId="41" xfId="2" applyFont="1" applyBorder="1" applyAlignment="1">
      <alignment horizontal="left" vertical="center" wrapText="1"/>
    </xf>
    <xf numFmtId="0" fontId="21" fillId="0" borderId="17" xfId="2" applyFont="1" applyBorder="1" applyAlignment="1">
      <alignment horizontal="center" vertical="center" wrapText="1"/>
    </xf>
    <xf numFmtId="0" fontId="21" fillId="0" borderId="23" xfId="2" applyFont="1" applyBorder="1" applyAlignment="1">
      <alignment horizontal="center" vertical="center" wrapText="1"/>
    </xf>
    <xf numFmtId="0" fontId="21" fillId="0" borderId="26" xfId="2" applyFont="1" applyBorder="1" applyAlignment="1">
      <alignment horizontal="center" vertical="center" wrapText="1"/>
    </xf>
    <xf numFmtId="0" fontId="23" fillId="0" borderId="41" xfId="3" applyFont="1" applyBorder="1" applyAlignment="1">
      <alignment horizontal="center" vertical="center"/>
    </xf>
    <xf numFmtId="0" fontId="22" fillId="0" borderId="1" xfId="2" applyFont="1" applyBorder="1" applyAlignment="1">
      <alignment horizontal="center" vertical="center" wrapText="1"/>
    </xf>
    <xf numFmtId="0" fontId="22" fillId="14" borderId="9" xfId="2" applyFont="1" applyFill="1" applyAlignment="1">
      <alignment horizontal="left" vertical="center" wrapText="1"/>
    </xf>
    <xf numFmtId="0" fontId="22" fillId="15" borderId="17" xfId="2" applyFont="1" applyFill="1" applyBorder="1" applyAlignment="1">
      <alignment horizontal="left" vertical="center" wrapText="1"/>
    </xf>
    <xf numFmtId="0" fontId="22" fillId="15" borderId="23" xfId="2" applyFont="1" applyFill="1" applyBorder="1" applyAlignment="1">
      <alignment horizontal="left" vertical="center" wrapText="1"/>
    </xf>
    <xf numFmtId="0" fontId="22" fillId="15" borderId="26" xfId="2" applyFont="1" applyFill="1" applyBorder="1" applyAlignment="1">
      <alignment horizontal="left" vertical="center" wrapText="1"/>
    </xf>
    <xf numFmtId="0" fontId="22" fillId="0" borderId="20" xfId="2" applyFont="1" applyBorder="1" applyAlignment="1">
      <alignment horizontal="left" vertical="center" wrapText="1"/>
    </xf>
    <xf numFmtId="0" fontId="22" fillId="0" borderId="21" xfId="2" applyFont="1" applyBorder="1" applyAlignment="1">
      <alignment horizontal="left" vertical="center" wrapText="1"/>
    </xf>
    <xf numFmtId="0" fontId="22" fillId="0" borderId="22" xfId="2" applyFont="1" applyBorder="1" applyAlignment="1">
      <alignment horizontal="left" vertical="center" wrapText="1"/>
    </xf>
    <xf numFmtId="1" fontId="16" fillId="0" borderId="20" xfId="21" applyNumberFormat="1" applyFont="1" applyBorder="1" applyAlignment="1">
      <alignment horizontal="center" vertical="center"/>
    </xf>
    <xf numFmtId="1" fontId="16" fillId="0" borderId="21" xfId="21" applyNumberFormat="1" applyFont="1" applyBorder="1" applyAlignment="1">
      <alignment horizontal="center" vertical="center"/>
    </xf>
    <xf numFmtId="1" fontId="16" fillId="0" borderId="22" xfId="21" applyNumberFormat="1" applyFont="1" applyBorder="1" applyAlignment="1">
      <alignment horizontal="center" vertical="center"/>
    </xf>
    <xf numFmtId="0" fontId="22" fillId="11" borderId="61" xfId="2" applyFont="1" applyFill="1" applyBorder="1" applyAlignment="1">
      <alignment horizontal="center" vertical="center" wrapText="1"/>
    </xf>
    <xf numFmtId="0" fontId="22" fillId="11" borderId="59" xfId="2" applyFont="1" applyFill="1" applyBorder="1" applyAlignment="1">
      <alignment horizontal="center" vertical="center" wrapText="1"/>
    </xf>
    <xf numFmtId="0" fontId="22" fillId="15" borderId="38" xfId="2" applyFont="1" applyFill="1" applyBorder="1" applyAlignment="1">
      <alignment horizontal="center" vertical="center" wrapText="1"/>
    </xf>
    <xf numFmtId="0" fontId="22" fillId="15" borderId="57" xfId="2" applyFont="1" applyFill="1" applyBorder="1" applyAlignment="1">
      <alignment horizontal="center" vertical="center" wrapText="1"/>
    </xf>
    <xf numFmtId="0" fontId="22" fillId="15" borderId="40" xfId="2" applyFont="1" applyFill="1" applyBorder="1" applyAlignment="1">
      <alignment horizontal="center" vertical="center" wrapText="1"/>
    </xf>
    <xf numFmtId="172" fontId="22" fillId="15" borderId="38" xfId="3" applyNumberFormat="1" applyFont="1" applyFill="1" applyBorder="1" applyAlignment="1">
      <alignment horizontal="center" vertical="center"/>
    </xf>
    <xf numFmtId="0" fontId="23" fillId="14" borderId="38" xfId="3" applyFont="1" applyFill="1" applyBorder="1" applyAlignment="1">
      <alignment horizontal="left" vertical="center" wrapText="1"/>
    </xf>
    <xf numFmtId="0" fontId="23" fillId="14" borderId="40" xfId="3" applyFont="1" applyFill="1" applyBorder="1" applyAlignment="1">
      <alignment horizontal="left" vertical="center" wrapText="1"/>
    </xf>
    <xf numFmtId="0" fontId="58" fillId="0" borderId="38" xfId="3" applyFont="1" applyBorder="1" applyAlignment="1">
      <alignment horizontal="left" vertical="center" wrapText="1"/>
    </xf>
    <xf numFmtId="0" fontId="58" fillId="0" borderId="40" xfId="3" applyFont="1" applyBorder="1" applyAlignment="1">
      <alignment horizontal="left" vertical="center" wrapText="1"/>
    </xf>
    <xf numFmtId="0" fontId="23" fillId="0" borderId="37" xfId="3" applyFont="1" applyBorder="1" applyAlignment="1">
      <alignment horizontal="center" vertical="center"/>
    </xf>
    <xf numFmtId="0" fontId="27" fillId="0" borderId="38" xfId="16" applyFill="1" applyBorder="1" applyAlignment="1">
      <alignment horizontal="center" vertical="center" wrapText="1"/>
    </xf>
    <xf numFmtId="0" fontId="23" fillId="0" borderId="40" xfId="3" applyFont="1" applyBorder="1" applyAlignment="1">
      <alignment horizontal="center" vertical="center" wrapText="1"/>
    </xf>
    <xf numFmtId="0" fontId="60" fillId="0" borderId="22" xfId="3" applyFont="1" applyBorder="1" applyAlignment="1">
      <alignment horizontal="left" vertical="center"/>
    </xf>
    <xf numFmtId="0" fontId="23" fillId="0" borderId="38" xfId="0" applyFont="1" applyBorder="1" applyAlignment="1">
      <alignment horizontal="left" vertical="center" wrapText="1"/>
    </xf>
    <xf numFmtId="0" fontId="23" fillId="0" borderId="40" xfId="0" applyFont="1" applyBorder="1" applyAlignment="1">
      <alignment horizontal="left" vertical="center"/>
    </xf>
    <xf numFmtId="0" fontId="63" fillId="0" borderId="20" xfId="3" applyFont="1" applyBorder="1" applyAlignment="1">
      <alignment horizontal="left" vertical="center" wrapText="1"/>
    </xf>
    <xf numFmtId="0" fontId="63" fillId="0" borderId="22" xfId="3" applyFont="1" applyBorder="1" applyAlignment="1">
      <alignment horizontal="left" vertical="center"/>
    </xf>
    <xf numFmtId="9" fontId="23" fillId="0" borderId="38" xfId="3" applyNumberFormat="1" applyFont="1" applyBorder="1" applyAlignment="1">
      <alignment horizontal="center" vertical="center"/>
    </xf>
    <xf numFmtId="9" fontId="23" fillId="0" borderId="40" xfId="3" applyNumberFormat="1" applyFont="1" applyBorder="1" applyAlignment="1">
      <alignment horizontal="center" vertical="center"/>
    </xf>
    <xf numFmtId="0" fontId="23" fillId="15" borderId="38" xfId="3" applyFont="1" applyFill="1" applyBorder="1" applyAlignment="1">
      <alignment horizontal="center" vertical="center"/>
    </xf>
    <xf numFmtId="0" fontId="23" fillId="15" borderId="40" xfId="3" applyFont="1" applyFill="1" applyBorder="1" applyAlignment="1">
      <alignment horizontal="center" vertical="center"/>
    </xf>
    <xf numFmtId="0" fontId="58" fillId="7" borderId="38" xfId="0" applyFont="1" applyFill="1" applyBorder="1" applyAlignment="1">
      <alignment horizontal="center" vertical="center" wrapText="1"/>
    </xf>
    <xf numFmtId="0" fontId="58" fillId="7" borderId="40" xfId="0" applyFont="1" applyFill="1" applyBorder="1" applyAlignment="1">
      <alignment horizontal="center" vertical="center" wrapText="1"/>
    </xf>
    <xf numFmtId="0" fontId="23" fillId="0" borderId="38" xfId="3" applyFont="1" applyBorder="1" applyAlignment="1">
      <alignment horizontal="center" vertical="center" wrapText="1"/>
    </xf>
    <xf numFmtId="0" fontId="52" fillId="0" borderId="38" xfId="3" applyFont="1" applyBorder="1" applyAlignment="1">
      <alignment horizontal="left" vertical="center" wrapText="1"/>
    </xf>
    <xf numFmtId="0" fontId="52" fillId="0" borderId="38" xfId="3" applyFont="1" applyBorder="1" applyAlignment="1">
      <alignment horizontal="center" vertical="center" wrapText="1"/>
    </xf>
    <xf numFmtId="0" fontId="52" fillId="0" borderId="40" xfId="3" applyFont="1" applyBorder="1" applyAlignment="1">
      <alignment horizontal="center" vertical="center" wrapText="1"/>
    </xf>
    <xf numFmtId="0" fontId="80" fillId="0" borderId="38" xfId="3" applyFont="1" applyBorder="1" applyAlignment="1">
      <alignment horizontal="left" vertical="center" wrapText="1"/>
    </xf>
    <xf numFmtId="0" fontId="65" fillId="0" borderId="40" xfId="3" applyFont="1" applyBorder="1" applyAlignment="1">
      <alignment horizontal="left" vertical="center" wrapText="1"/>
    </xf>
    <xf numFmtId="0" fontId="65" fillId="0" borderId="38" xfId="3" applyFont="1" applyBorder="1" applyAlignment="1">
      <alignment horizontal="left" vertical="center" wrapText="1"/>
    </xf>
    <xf numFmtId="0" fontId="27" fillId="0" borderId="40" xfId="16" applyFill="1" applyBorder="1" applyAlignment="1">
      <alignment horizontal="center" vertical="center" wrapText="1"/>
    </xf>
    <xf numFmtId="0" fontId="23" fillId="0" borderId="12" xfId="3" applyFont="1" applyBorder="1" applyAlignment="1">
      <alignment horizontal="center" vertical="center" wrapText="1"/>
    </xf>
    <xf numFmtId="0" fontId="23" fillId="0" borderId="13" xfId="3" applyFont="1" applyBorder="1" applyAlignment="1">
      <alignment horizontal="center" vertical="center" wrapText="1"/>
    </xf>
    <xf numFmtId="9" fontId="23" fillId="15" borderId="38" xfId="3" applyNumberFormat="1" applyFont="1" applyFill="1" applyBorder="1" applyAlignment="1">
      <alignment horizontal="center" vertical="center"/>
    </xf>
    <xf numFmtId="9" fontId="23" fillId="15" borderId="40" xfId="3" applyNumberFormat="1" applyFont="1" applyFill="1" applyBorder="1" applyAlignment="1">
      <alignment horizontal="center" vertical="center"/>
    </xf>
    <xf numFmtId="172" fontId="22" fillId="15" borderId="40" xfId="3" applyNumberFormat="1" applyFont="1" applyFill="1" applyBorder="1" applyAlignment="1">
      <alignment horizontal="center" vertical="center" wrapText="1"/>
    </xf>
    <xf numFmtId="0" fontId="22" fillId="27" borderId="38" xfId="0" applyFont="1" applyFill="1" applyBorder="1" applyAlignment="1">
      <alignment horizontal="center" vertical="center" wrapText="1"/>
    </xf>
    <xf numFmtId="0" fontId="22" fillId="27" borderId="40" xfId="0" applyFont="1" applyFill="1" applyBorder="1" applyAlignment="1">
      <alignment horizontal="center" vertical="center" wrapText="1"/>
    </xf>
    <xf numFmtId="0" fontId="22" fillId="0" borderId="113" xfId="2" applyFont="1" applyBorder="1" applyAlignment="1">
      <alignment horizontal="center" vertical="center" wrapText="1"/>
    </xf>
    <xf numFmtId="0" fontId="22" fillId="0" borderId="114" xfId="2" applyFont="1" applyBorder="1" applyAlignment="1">
      <alignment horizontal="center" vertical="center" wrapText="1"/>
    </xf>
    <xf numFmtId="0" fontId="22" fillId="0" borderId="115" xfId="2" applyFont="1" applyBorder="1" applyAlignment="1">
      <alignment horizontal="center" vertical="center" wrapText="1"/>
    </xf>
    <xf numFmtId="0" fontId="26" fillId="0" borderId="14" xfId="20" applyFont="1" applyBorder="1" applyAlignment="1">
      <alignment horizontal="center" vertical="center" wrapText="1"/>
    </xf>
    <xf numFmtId="0" fontId="26" fillId="0" borderId="15" xfId="20" applyFont="1" applyBorder="1" applyAlignment="1">
      <alignment horizontal="center" vertical="center" wrapText="1"/>
    </xf>
    <xf numFmtId="0" fontId="49" fillId="23" borderId="12" xfId="20" applyFont="1" applyFill="1" applyBorder="1" applyAlignment="1">
      <alignment horizontal="center" vertical="center" wrapText="1"/>
    </xf>
    <xf numFmtId="0" fontId="49" fillId="23" borderId="10" xfId="20" applyFont="1" applyFill="1" applyBorder="1" applyAlignment="1">
      <alignment horizontal="center" vertical="center" wrapText="1"/>
    </xf>
    <xf numFmtId="0" fontId="49" fillId="23" borderId="13" xfId="20" applyFont="1" applyFill="1" applyBorder="1" applyAlignment="1">
      <alignment horizontal="center" vertical="center" wrapText="1"/>
    </xf>
    <xf numFmtId="0" fontId="49" fillId="23" borderId="37" xfId="20" applyFont="1" applyFill="1" applyBorder="1" applyAlignment="1">
      <alignment horizontal="center" vertical="center" wrapText="1"/>
    </xf>
    <xf numFmtId="0" fontId="49" fillId="23" borderId="7" xfId="20" applyFont="1" applyFill="1" applyBorder="1" applyAlignment="1">
      <alignment horizontal="center" vertical="center" wrapText="1"/>
    </xf>
    <xf numFmtId="0" fontId="49" fillId="23" borderId="8" xfId="20" applyFont="1" applyFill="1" applyBorder="1" applyAlignment="1">
      <alignment horizontal="center" vertical="center" wrapText="1"/>
    </xf>
    <xf numFmtId="1" fontId="48" fillId="0" borderId="12" xfId="1" applyNumberFormat="1" applyFont="1" applyFill="1" applyBorder="1" applyAlignment="1">
      <alignment horizontal="center" vertical="center" shrinkToFit="1"/>
    </xf>
    <xf numFmtId="1" fontId="48" fillId="0" borderId="10" xfId="1" applyNumberFormat="1" applyFont="1" applyFill="1" applyBorder="1" applyAlignment="1">
      <alignment horizontal="center" vertical="center" shrinkToFit="1"/>
    </xf>
    <xf numFmtId="1" fontId="48" fillId="0" borderId="13" xfId="1" applyNumberFormat="1" applyFont="1" applyFill="1" applyBorder="1" applyAlignment="1">
      <alignment horizontal="center" vertical="center" shrinkToFit="1"/>
    </xf>
    <xf numFmtId="0" fontId="49" fillId="23" borderId="5" xfId="20" applyFont="1" applyFill="1" applyBorder="1" applyAlignment="1">
      <alignment horizontal="center" vertical="center" wrapText="1"/>
    </xf>
    <xf numFmtId="0" fontId="49" fillId="23" borderId="11" xfId="20" applyFont="1" applyFill="1" applyBorder="1" applyAlignment="1">
      <alignment horizontal="center" vertical="center" wrapText="1"/>
    </xf>
    <xf numFmtId="0" fontId="49" fillId="23" borderId="16" xfId="20" applyFont="1" applyFill="1" applyBorder="1" applyAlignment="1">
      <alignment horizontal="center" vertical="center" wrapText="1"/>
    </xf>
    <xf numFmtId="0" fontId="49" fillId="23" borderId="14" xfId="20" applyFont="1" applyFill="1" applyBorder="1" applyAlignment="1">
      <alignment horizontal="center" vertical="center" wrapText="1"/>
    </xf>
    <xf numFmtId="0" fontId="49" fillId="23" borderId="15" xfId="20" applyFont="1" applyFill="1" applyBorder="1" applyAlignment="1">
      <alignment horizontal="center" vertical="center" wrapText="1"/>
    </xf>
    <xf numFmtId="0" fontId="23" fillId="0" borderId="37" xfId="18" applyNumberFormat="1" applyFont="1" applyBorder="1" applyAlignment="1">
      <alignment horizontal="center" wrapText="1"/>
    </xf>
    <xf numFmtId="0" fontId="23" fillId="14" borderId="37" xfId="0" applyFont="1" applyFill="1" applyBorder="1" applyAlignment="1">
      <alignment horizontal="left" vertical="center" wrapText="1"/>
    </xf>
    <xf numFmtId="0" fontId="27" fillId="14" borderId="38" xfId="16" applyFill="1" applyBorder="1" applyAlignment="1">
      <alignment horizontal="center" vertical="center"/>
    </xf>
    <xf numFmtId="0" fontId="27" fillId="14" borderId="40" xfId="16" applyFill="1" applyBorder="1" applyAlignment="1">
      <alignment horizontal="center" vertical="center"/>
    </xf>
    <xf numFmtId="0" fontId="23" fillId="0" borderId="37" xfId="3" applyFont="1" applyBorder="1" applyAlignment="1">
      <alignment horizontal="left" vertical="center" wrapText="1"/>
    </xf>
    <xf numFmtId="0" fontId="52" fillId="0" borderId="40" xfId="3" applyFont="1" applyBorder="1" applyAlignment="1">
      <alignment horizontal="left" vertical="center" wrapText="1"/>
    </xf>
    <xf numFmtId="0" fontId="79" fillId="0" borderId="38" xfId="3" applyFont="1" applyBorder="1" applyAlignment="1">
      <alignment horizontal="left" vertical="center" wrapText="1"/>
    </xf>
    <xf numFmtId="0" fontId="21" fillId="0" borderId="40" xfId="3" applyFont="1" applyBorder="1" applyAlignment="1">
      <alignment horizontal="left" vertical="center" wrapText="1"/>
    </xf>
    <xf numFmtId="0" fontId="60" fillId="0" borderId="38" xfId="3" applyFont="1" applyBorder="1" applyAlignment="1">
      <alignment horizontal="left" vertical="center" wrapText="1"/>
    </xf>
    <xf numFmtId="0" fontId="60" fillId="0" borderId="40" xfId="3" applyFont="1" applyBorder="1" applyAlignment="1">
      <alignment horizontal="left" vertical="center" wrapText="1"/>
    </xf>
    <xf numFmtId="0" fontId="52" fillId="0" borderId="124" xfId="0" applyFont="1" applyBorder="1" applyAlignment="1">
      <alignment horizontal="left" vertical="center" wrapText="1"/>
    </xf>
    <xf numFmtId="0" fontId="52" fillId="0" borderId="40" xfId="0" applyFont="1" applyBorder="1" applyAlignment="1">
      <alignment horizontal="left" vertical="center" wrapText="1"/>
    </xf>
    <xf numFmtId="0" fontId="23" fillId="0" borderId="22" xfId="3" applyFont="1" applyBorder="1" applyAlignment="1">
      <alignment horizontal="center" vertical="center"/>
    </xf>
    <xf numFmtId="0" fontId="23" fillId="0" borderId="21" xfId="3" applyFont="1" applyBorder="1" applyAlignment="1">
      <alignment horizontal="left" vertical="center"/>
    </xf>
    <xf numFmtId="0" fontId="60" fillId="0" borderId="22" xfId="3" applyFont="1" applyBorder="1" applyAlignment="1">
      <alignment horizontal="left" vertical="center" wrapText="1"/>
    </xf>
    <xf numFmtId="0" fontId="52" fillId="0" borderId="20" xfId="21" applyFont="1" applyBorder="1" applyAlignment="1">
      <alignment horizontal="left" vertical="center" wrapText="1"/>
    </xf>
    <xf numFmtId="0" fontId="23" fillId="0" borderId="22" xfId="21" applyFont="1" applyBorder="1" applyAlignment="1">
      <alignment horizontal="left" vertical="center" wrapText="1"/>
    </xf>
    <xf numFmtId="2" fontId="23" fillId="0" borderId="44" xfId="3" applyNumberFormat="1" applyFont="1" applyBorder="1" applyAlignment="1">
      <alignment horizontal="center" vertical="center"/>
    </xf>
    <xf numFmtId="2" fontId="23" fillId="0" borderId="43" xfId="3" applyNumberFormat="1" applyFont="1" applyBorder="1" applyAlignment="1">
      <alignment horizontal="center" vertical="center"/>
    </xf>
    <xf numFmtId="0" fontId="43" fillId="0" borderId="41" xfId="0" applyFont="1" applyBorder="1" applyAlignment="1">
      <alignment horizontal="center" vertical="center" wrapText="1"/>
    </xf>
    <xf numFmtId="43" fontId="23" fillId="0" borderId="37" xfId="18" applyFont="1" applyBorder="1" applyAlignment="1">
      <alignment horizontal="center"/>
    </xf>
    <xf numFmtId="0" fontId="22" fillId="15" borderId="120" xfId="2" applyFont="1" applyFill="1" applyBorder="1" applyAlignment="1">
      <alignment horizontal="center" vertical="center" wrapText="1"/>
    </xf>
    <xf numFmtId="0" fontId="22" fillId="15" borderId="64" xfId="2" applyFont="1" applyFill="1" applyBorder="1" applyAlignment="1">
      <alignment horizontal="center" vertical="center" wrapText="1"/>
    </xf>
    <xf numFmtId="0" fontId="23" fillId="0" borderId="121" xfId="0" applyFont="1" applyBorder="1" applyAlignment="1">
      <alignment horizontal="center"/>
    </xf>
    <xf numFmtId="0" fontId="23" fillId="0" borderId="75" xfId="0" applyFont="1" applyBorder="1" applyAlignment="1">
      <alignment horizontal="center"/>
    </xf>
    <xf numFmtId="0" fontId="23" fillId="0" borderId="122" xfId="0" applyFont="1" applyBorder="1" applyAlignment="1">
      <alignment horizontal="center"/>
    </xf>
    <xf numFmtId="0" fontId="23" fillId="0" borderId="67" xfId="0" applyFont="1" applyBorder="1" applyAlignment="1">
      <alignment horizontal="center"/>
    </xf>
    <xf numFmtId="0" fontId="23" fillId="0" borderId="37" xfId="0" applyFont="1" applyBorder="1" applyAlignment="1">
      <alignment horizontal="center"/>
    </xf>
    <xf numFmtId="0" fontId="52" fillId="14" borderId="38" xfId="0" applyFont="1" applyFill="1" applyBorder="1" applyAlignment="1">
      <alignment horizontal="left" vertical="center" wrapText="1"/>
    </xf>
    <xf numFmtId="0" fontId="58" fillId="14" borderId="40" xfId="0" applyFont="1" applyFill="1" applyBorder="1" applyAlignment="1">
      <alignment horizontal="left" vertical="center" wrapText="1"/>
    </xf>
    <xf numFmtId="0" fontId="27" fillId="14" borderId="38" xfId="16" applyFill="1" applyBorder="1" applyAlignment="1">
      <alignment horizontal="center" vertical="center" wrapText="1"/>
    </xf>
    <xf numFmtId="0" fontId="27" fillId="14" borderId="40" xfId="16" applyFill="1" applyBorder="1" applyAlignment="1">
      <alignment horizontal="center" vertical="center" wrapText="1"/>
    </xf>
    <xf numFmtId="0" fontId="52" fillId="0" borderId="126" xfId="3" applyFont="1" applyBorder="1" applyAlignment="1">
      <alignment horizontal="left" vertical="center" wrapText="1"/>
    </xf>
    <xf numFmtId="0" fontId="23" fillId="0" borderId="127" xfId="3" applyFont="1" applyBorder="1" applyAlignment="1">
      <alignment horizontal="left" vertical="center" wrapText="1"/>
    </xf>
    <xf numFmtId="0" fontId="27" fillId="0" borderId="130" xfId="16" applyBorder="1" applyAlignment="1">
      <alignment horizontal="center" vertical="center" wrapText="1"/>
    </xf>
    <xf numFmtId="0" fontId="27" fillId="0" borderId="133" xfId="16" applyBorder="1" applyAlignment="1">
      <alignment horizontal="center" vertical="center" wrapText="1"/>
    </xf>
    <xf numFmtId="0" fontId="23" fillId="0" borderId="124" xfId="3" applyFont="1" applyBorder="1" applyAlignment="1">
      <alignment horizontal="left" vertical="center" wrapText="1"/>
    </xf>
    <xf numFmtId="0" fontId="52" fillId="7" borderId="38" xfId="0" applyFont="1" applyFill="1" applyBorder="1" applyAlignment="1">
      <alignment horizontal="left" vertical="center" wrapText="1"/>
    </xf>
    <xf numFmtId="0" fontId="58" fillId="7" borderId="40" xfId="0" applyFont="1" applyFill="1" applyBorder="1" applyAlignment="1">
      <alignment horizontal="left" vertical="center" wrapText="1"/>
    </xf>
    <xf numFmtId="0" fontId="52" fillId="0" borderId="124" xfId="3" applyFont="1" applyBorder="1" applyAlignment="1">
      <alignment vertical="center" wrapText="1"/>
    </xf>
    <xf numFmtId="0" fontId="52" fillId="0" borderId="40" xfId="3" applyFont="1" applyBorder="1" applyAlignment="1">
      <alignment vertical="center" wrapText="1"/>
    </xf>
    <xf numFmtId="0" fontId="27" fillId="0" borderId="124" xfId="16" applyBorder="1" applyAlignment="1">
      <alignment horizontal="center" vertical="center" wrapText="1"/>
    </xf>
    <xf numFmtId="0" fontId="52" fillId="0" borderId="12" xfId="0" applyFont="1" applyBorder="1" applyAlignment="1">
      <alignment horizontal="center" vertical="center" wrapText="1"/>
    </xf>
    <xf numFmtId="0" fontId="52" fillId="0" borderId="13" xfId="0" applyFont="1" applyBorder="1" applyAlignment="1">
      <alignment horizontal="center" vertical="center" wrapText="1"/>
    </xf>
    <xf numFmtId="0" fontId="23" fillId="0" borderId="126" xfId="3" applyFont="1" applyBorder="1" applyAlignment="1">
      <alignment horizontal="left" vertical="center" wrapText="1"/>
    </xf>
    <xf numFmtId="0" fontId="23" fillId="0" borderId="128" xfId="3" applyFont="1" applyBorder="1" applyAlignment="1">
      <alignment horizontal="left" vertical="center" wrapText="1"/>
    </xf>
    <xf numFmtId="0" fontId="23" fillId="0" borderId="129" xfId="3" applyFont="1" applyBorder="1" applyAlignment="1">
      <alignment horizontal="left" vertical="center" wrapText="1"/>
    </xf>
    <xf numFmtId="0" fontId="27" fillId="0" borderId="131" xfId="16" applyBorder="1" applyAlignment="1">
      <alignment horizontal="center" vertical="center" wrapText="1"/>
    </xf>
    <xf numFmtId="0" fontId="27" fillId="0" borderId="132" xfId="16" applyBorder="1" applyAlignment="1">
      <alignment horizontal="center" vertical="center" wrapText="1"/>
    </xf>
    <xf numFmtId="10" fontId="23" fillId="0" borderId="38" xfId="3" applyNumberFormat="1" applyFont="1" applyBorder="1" applyAlignment="1">
      <alignment horizontal="center" vertical="center"/>
    </xf>
    <xf numFmtId="10" fontId="23" fillId="0" borderId="40" xfId="3" applyNumberFormat="1" applyFont="1" applyBorder="1" applyAlignment="1">
      <alignment horizontal="center" vertical="center"/>
    </xf>
    <xf numFmtId="0" fontId="52" fillId="0" borderId="20" xfId="3" applyFont="1" applyBorder="1" applyAlignment="1">
      <alignment horizontal="center" vertical="center" wrapText="1"/>
    </xf>
    <xf numFmtId="0" fontId="52" fillId="0" borderId="22" xfId="3" applyFont="1" applyBorder="1" applyAlignment="1">
      <alignment horizontal="center" vertical="center" wrapText="1"/>
    </xf>
    <xf numFmtId="10" fontId="21" fillId="0" borderId="12" xfId="3" applyNumberFormat="1" applyFont="1" applyBorder="1" applyAlignment="1">
      <alignment horizontal="center" vertical="center"/>
    </xf>
    <xf numFmtId="10" fontId="21" fillId="0" borderId="13" xfId="3" applyNumberFormat="1" applyFont="1" applyBorder="1" applyAlignment="1">
      <alignment horizontal="center" vertical="center"/>
    </xf>
    <xf numFmtId="0" fontId="23" fillId="0" borderId="1" xfId="3" applyFont="1" applyBorder="1" applyAlignment="1">
      <alignment horizontal="left" vertical="center" wrapText="1"/>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2" xfId="0" applyFont="1" applyBorder="1" applyAlignment="1">
      <alignment horizontal="center" vertical="top" wrapText="1"/>
    </xf>
    <xf numFmtId="0" fontId="23" fillId="0" borderId="13" xfId="0" applyFont="1" applyBorder="1" applyAlignment="1">
      <alignment horizontal="center" vertical="top" wrapText="1"/>
    </xf>
    <xf numFmtId="0" fontId="23" fillId="0" borderId="1" xfId="3" applyFont="1" applyBorder="1" applyAlignment="1">
      <alignment horizontal="center" vertical="center" wrapText="1"/>
    </xf>
    <xf numFmtId="0" fontId="22" fillId="11" borderId="1" xfId="2" applyFont="1" applyFill="1" applyBorder="1" applyAlignment="1">
      <alignment horizontal="center" vertical="center" wrapText="1"/>
    </xf>
    <xf numFmtId="0" fontId="23" fillId="0" borderId="5" xfId="0" applyFont="1" applyBorder="1" applyAlignment="1">
      <alignment horizontal="left" vertical="top" wrapText="1"/>
    </xf>
    <xf numFmtId="0" fontId="23" fillId="0" borderId="7" xfId="0" applyFont="1" applyBorder="1" applyAlignment="1">
      <alignment horizontal="left" vertical="top" wrapText="1"/>
    </xf>
    <xf numFmtId="0" fontId="23" fillId="0" borderId="1" xfId="0" applyFont="1" applyBorder="1" applyAlignment="1">
      <alignment vertical="center" wrapText="1"/>
    </xf>
    <xf numFmtId="0" fontId="23" fillId="0" borderId="1" xfId="0" applyFont="1" applyBorder="1" applyAlignment="1">
      <alignment vertical="center"/>
    </xf>
    <xf numFmtId="0" fontId="0" fillId="0" borderId="1" xfId="0" applyBorder="1" applyAlignment="1">
      <alignment horizontal="center" wrapText="1"/>
    </xf>
    <xf numFmtId="0" fontId="27" fillId="0" borderId="1" xfId="16" applyBorder="1" applyAlignment="1">
      <alignment horizontal="center" vertical="center"/>
    </xf>
    <xf numFmtId="0" fontId="23" fillId="0" borderId="1" xfId="3" applyFont="1" applyBorder="1" applyAlignment="1">
      <alignment horizontal="center" vertical="center"/>
    </xf>
    <xf numFmtId="0" fontId="23" fillId="0" borderId="1" xfId="0" applyFont="1" applyBorder="1" applyAlignment="1">
      <alignment horizontal="left" vertical="center" wrapText="1"/>
    </xf>
    <xf numFmtId="0" fontId="23" fillId="0" borderId="10" xfId="0" applyFont="1" applyBorder="1" applyAlignment="1">
      <alignment horizontal="center" vertical="center" wrapText="1"/>
    </xf>
    <xf numFmtId="0" fontId="23" fillId="0" borderId="1" xfId="0" applyFont="1" applyBorder="1" applyAlignment="1">
      <alignment horizontal="left" vertical="top" wrapText="1"/>
    </xf>
    <xf numFmtId="0" fontId="52" fillId="0" borderId="1" xfId="0" applyFont="1" applyBorder="1" applyAlignment="1">
      <alignment horizontal="left" vertical="top" wrapText="1"/>
    </xf>
    <xf numFmtId="0" fontId="52" fillId="0" borderId="12" xfId="0" applyFont="1" applyBorder="1" applyAlignment="1">
      <alignment horizontal="center" vertical="top" wrapText="1"/>
    </xf>
    <xf numFmtId="0" fontId="52" fillId="0" borderId="13" xfId="0" applyFont="1" applyBorder="1" applyAlignment="1">
      <alignment horizontal="center" vertical="top" wrapText="1"/>
    </xf>
    <xf numFmtId="0" fontId="27" fillId="0" borderId="1" xfId="16" applyBorder="1" applyAlignment="1">
      <alignment horizontal="center" vertical="center" wrapText="1"/>
    </xf>
    <xf numFmtId="0" fontId="52" fillId="0" borderId="12" xfId="0" applyFont="1" applyBorder="1" applyAlignment="1">
      <alignment horizontal="left" vertical="center" wrapText="1"/>
    </xf>
    <xf numFmtId="0" fontId="52" fillId="0" borderId="13" xfId="0" applyFont="1" applyBorder="1" applyAlignment="1">
      <alignment horizontal="left" vertical="center" wrapText="1"/>
    </xf>
    <xf numFmtId="0" fontId="27" fillId="0" borderId="12" xfId="16" applyFill="1" applyBorder="1" applyAlignment="1">
      <alignment horizontal="center" vertical="center" wrapText="1"/>
    </xf>
    <xf numFmtId="0" fontId="23" fillId="0" borderId="12" xfId="3" applyFont="1" applyBorder="1" applyAlignment="1">
      <alignment horizontal="left" vertical="center" wrapText="1"/>
    </xf>
    <xf numFmtId="172" fontId="22" fillId="15" borderId="1" xfId="3" applyNumberFormat="1" applyFont="1" applyFill="1" applyBorder="1" applyAlignment="1">
      <alignment horizontal="center" vertical="center" wrapText="1"/>
    </xf>
    <xf numFmtId="172" fontId="22" fillId="15" borderId="12" xfId="3" applyNumberFormat="1" applyFont="1" applyFill="1" applyBorder="1" applyAlignment="1">
      <alignment horizontal="center" vertical="center" wrapText="1"/>
    </xf>
    <xf numFmtId="172" fontId="22" fillId="15" borderId="13" xfId="3" applyNumberFormat="1" applyFont="1" applyFill="1" applyBorder="1" applyAlignment="1">
      <alignment horizontal="center" vertical="center" wrapText="1"/>
    </xf>
    <xf numFmtId="0" fontId="22" fillId="15" borderId="1" xfId="2" applyFont="1" applyFill="1" applyBorder="1" applyAlignment="1">
      <alignment horizontal="center" vertical="center" wrapText="1"/>
    </xf>
    <xf numFmtId="0" fontId="23" fillId="0" borderId="20" xfId="3" applyFont="1" applyBorder="1" applyAlignment="1">
      <alignment horizontal="left" vertical="top" wrapText="1"/>
    </xf>
    <xf numFmtId="0" fontId="23" fillId="0" borderId="22" xfId="3" applyFont="1" applyBorder="1" applyAlignment="1">
      <alignment horizontal="left" vertical="top" wrapText="1"/>
    </xf>
    <xf numFmtId="0" fontId="65" fillId="0" borderId="21" xfId="3" applyFont="1" applyBorder="1" applyAlignment="1">
      <alignment horizontal="left" vertical="center"/>
    </xf>
    <xf numFmtId="0" fontId="65" fillId="0" borderId="22" xfId="3" applyFont="1" applyBorder="1" applyAlignment="1">
      <alignment horizontal="left" vertical="center" wrapText="1"/>
    </xf>
    <xf numFmtId="0" fontId="23" fillId="0" borderId="22" xfId="3" applyFont="1" applyBorder="1" applyAlignment="1">
      <alignment horizontal="center" vertical="center" wrapText="1"/>
    </xf>
    <xf numFmtId="0" fontId="22" fillId="0" borderId="134" xfId="2" applyFont="1" applyBorder="1" applyAlignment="1">
      <alignment horizontal="center" vertical="center" wrapText="1"/>
    </xf>
    <xf numFmtId="43" fontId="23" fillId="14" borderId="9" xfId="18" applyFont="1" applyFill="1" applyBorder="1" applyAlignment="1">
      <alignment horizontal="center"/>
    </xf>
    <xf numFmtId="0" fontId="23" fillId="14" borderId="9" xfId="3" applyFont="1" applyFill="1" applyAlignment="1">
      <alignment horizontal="center" vertical="center"/>
    </xf>
    <xf numFmtId="0" fontId="58" fillId="14" borderId="9" xfId="3" applyFont="1" applyFill="1" applyAlignment="1">
      <alignment horizontal="center" vertical="center" wrapText="1"/>
    </xf>
    <xf numFmtId="0" fontId="23" fillId="14" borderId="9" xfId="0" applyFont="1" applyFill="1" applyBorder="1" applyAlignment="1">
      <alignment horizontal="center"/>
    </xf>
    <xf numFmtId="172" fontId="22" fillId="14" borderId="9" xfId="3" applyNumberFormat="1" applyFont="1" applyFill="1" applyAlignment="1">
      <alignment horizontal="center" vertical="center" wrapText="1"/>
    </xf>
    <xf numFmtId="10" fontId="23" fillId="14" borderId="9" xfId="3" applyNumberFormat="1" applyFont="1" applyFill="1" applyAlignment="1">
      <alignment horizontal="center" vertical="center"/>
    </xf>
    <xf numFmtId="0" fontId="58" fillId="14" borderId="9" xfId="3" applyFont="1" applyFill="1" applyAlignment="1">
      <alignment horizontal="left" vertical="center" wrapText="1"/>
    </xf>
    <xf numFmtId="0" fontId="58" fillId="14" borderId="9" xfId="0" applyFont="1" applyFill="1" applyBorder="1" applyAlignment="1">
      <alignment horizontal="center" vertical="center" wrapText="1"/>
    </xf>
    <xf numFmtId="10" fontId="21" fillId="0" borderId="1" xfId="3" applyNumberFormat="1" applyFont="1" applyBorder="1" applyAlignment="1">
      <alignment horizontal="center" vertical="center"/>
    </xf>
    <xf numFmtId="170" fontId="23" fillId="0" borderId="63" xfId="5" applyNumberFormat="1" applyFont="1" applyBorder="1" applyAlignment="1">
      <alignment horizontal="center" vertical="center"/>
    </xf>
    <xf numFmtId="170" fontId="23" fillId="0" borderId="51" xfId="5" applyNumberFormat="1" applyFont="1" applyBorder="1" applyAlignment="1">
      <alignment horizontal="center" vertical="center"/>
    </xf>
    <xf numFmtId="170" fontId="23" fillId="0" borderId="87" xfId="5" applyNumberFormat="1" applyFont="1" applyBorder="1" applyAlignment="1">
      <alignment horizontal="center" vertical="center"/>
    </xf>
    <xf numFmtId="170" fontId="23" fillId="0" borderId="75" xfId="5" applyNumberFormat="1" applyFont="1" applyFill="1" applyBorder="1" applyAlignment="1">
      <alignment horizontal="center" vertical="center"/>
    </xf>
    <xf numFmtId="170" fontId="23" fillId="0" borderId="47" xfId="5" applyNumberFormat="1" applyFont="1" applyFill="1" applyBorder="1" applyAlignment="1">
      <alignment horizontal="center" vertical="center"/>
    </xf>
    <xf numFmtId="170" fontId="23" fillId="0" borderId="85" xfId="5" applyNumberFormat="1" applyFont="1" applyFill="1" applyBorder="1" applyAlignment="1">
      <alignment horizontal="center" vertical="center"/>
    </xf>
    <xf numFmtId="170" fontId="23" fillId="0" borderId="61" xfId="5" applyNumberFormat="1" applyFont="1" applyFill="1" applyBorder="1" applyAlignment="1">
      <alignment horizontal="center" vertical="center"/>
    </xf>
    <xf numFmtId="170" fontId="23" fillId="0" borderId="50" xfId="5" applyNumberFormat="1" applyFont="1" applyFill="1" applyBorder="1" applyAlignment="1">
      <alignment horizontal="center" vertical="center"/>
    </xf>
    <xf numFmtId="170" fontId="23" fillId="0" borderId="86" xfId="5" applyNumberFormat="1" applyFont="1" applyFill="1" applyBorder="1" applyAlignment="1">
      <alignment horizontal="center" vertical="center"/>
    </xf>
    <xf numFmtId="170" fontId="23" fillId="0" borderId="75" xfId="5" applyNumberFormat="1" applyFont="1" applyBorder="1" applyAlignment="1">
      <alignment horizontal="center" vertical="center"/>
    </xf>
    <xf numFmtId="170" fontId="23" fillId="0" borderId="47" xfId="5" applyNumberFormat="1" applyFont="1" applyBorder="1" applyAlignment="1">
      <alignment horizontal="center" vertical="center"/>
    </xf>
    <xf numFmtId="170" fontId="23" fillId="0" borderId="85" xfId="5" applyNumberFormat="1" applyFont="1" applyBorder="1" applyAlignment="1">
      <alignment horizontal="center" vertical="center"/>
    </xf>
    <xf numFmtId="170" fontId="23" fillId="0" borderId="61" xfId="5" applyNumberFormat="1" applyFont="1" applyBorder="1" applyAlignment="1">
      <alignment horizontal="center" vertical="center"/>
    </xf>
    <xf numFmtId="170" fontId="23" fillId="0" borderId="50" xfId="5" applyNumberFormat="1" applyFont="1" applyBorder="1" applyAlignment="1">
      <alignment horizontal="center" vertical="center"/>
    </xf>
    <xf numFmtId="170" fontId="23" fillId="0" borderId="86" xfId="5" applyNumberFormat="1" applyFont="1" applyBorder="1" applyAlignment="1">
      <alignment horizontal="center" vertical="center"/>
    </xf>
    <xf numFmtId="0" fontId="21" fillId="0" borderId="88" xfId="2" applyFont="1" applyBorder="1" applyAlignment="1">
      <alignment horizontal="left" vertical="center" wrapText="1"/>
    </xf>
    <xf numFmtId="0" fontId="21" fillId="0" borderId="82" xfId="2" applyFont="1" applyBorder="1" applyAlignment="1">
      <alignment horizontal="left" vertical="center" wrapText="1"/>
    </xf>
    <xf numFmtId="0" fontId="21" fillId="0" borderId="83" xfId="2" applyFont="1" applyBorder="1" applyAlignment="1">
      <alignment horizontal="left" vertical="center" wrapText="1"/>
    </xf>
    <xf numFmtId="0" fontId="52" fillId="0" borderId="90" xfId="2" applyFont="1" applyBorder="1" applyAlignment="1">
      <alignment horizontal="center" vertical="center" wrapText="1"/>
    </xf>
    <xf numFmtId="0" fontId="21" fillId="0" borderId="91" xfId="2" applyFont="1" applyBorder="1" applyAlignment="1">
      <alignment horizontal="center" vertical="center" wrapText="1"/>
    </xf>
    <xf numFmtId="170" fontId="23" fillId="0" borderId="94" xfId="5" applyNumberFormat="1" applyFont="1" applyFill="1" applyBorder="1" applyAlignment="1">
      <alignment horizontal="center" vertical="center"/>
    </xf>
    <xf numFmtId="170" fontId="23" fillId="0" borderId="67" xfId="5" applyNumberFormat="1" applyFont="1" applyFill="1" applyBorder="1" applyAlignment="1">
      <alignment horizontal="center" vertical="center"/>
    </xf>
    <xf numFmtId="170" fontId="23" fillId="0" borderId="48" xfId="5" applyNumberFormat="1" applyFont="1" applyFill="1" applyBorder="1" applyAlignment="1">
      <alignment horizontal="center" vertical="center"/>
    </xf>
    <xf numFmtId="170" fontId="23" fillId="0" borderId="59" xfId="5" applyNumberFormat="1" applyFont="1" applyFill="1" applyBorder="1" applyAlignment="1">
      <alignment horizontal="center" vertical="center"/>
    </xf>
    <xf numFmtId="170" fontId="23" fillId="0" borderId="72" xfId="5" applyNumberFormat="1" applyFont="1" applyBorder="1" applyAlignment="1">
      <alignment horizontal="center" vertical="center"/>
    </xf>
    <xf numFmtId="170" fontId="23" fillId="0" borderId="60" xfId="5" applyNumberFormat="1" applyFont="1" applyBorder="1" applyAlignment="1">
      <alignment horizontal="center" vertical="center"/>
    </xf>
    <xf numFmtId="170" fontId="23" fillId="0" borderId="94" xfId="5" applyNumberFormat="1" applyFont="1" applyBorder="1" applyAlignment="1">
      <alignment horizontal="center" vertical="center"/>
    </xf>
    <xf numFmtId="170" fontId="23" fillId="0" borderId="67" xfId="5" applyNumberFormat="1" applyFont="1" applyBorder="1" applyAlignment="1">
      <alignment horizontal="center" vertical="center"/>
    </xf>
    <xf numFmtId="170" fontId="23" fillId="0" borderId="48" xfId="5" applyNumberFormat="1" applyFont="1" applyBorder="1" applyAlignment="1">
      <alignment horizontal="center" vertical="center"/>
    </xf>
    <xf numFmtId="170" fontId="23" fillId="0" borderId="59" xfId="5" applyNumberFormat="1" applyFont="1" applyBorder="1" applyAlignment="1">
      <alignment horizontal="center" vertical="center"/>
    </xf>
    <xf numFmtId="0" fontId="52" fillId="0" borderId="92" xfId="2" applyFont="1" applyBorder="1" applyAlignment="1">
      <alignment horizontal="center" vertical="center" wrapText="1"/>
    </xf>
    <xf numFmtId="0" fontId="21" fillId="0" borderId="92" xfId="2" applyFont="1" applyBorder="1" applyAlignment="1">
      <alignment horizontal="center" vertical="center" wrapText="1"/>
    </xf>
    <xf numFmtId="0" fontId="21" fillId="0" borderId="93" xfId="2" applyFont="1" applyBorder="1" applyAlignment="1">
      <alignment horizontal="center" vertical="center" wrapText="1"/>
    </xf>
    <xf numFmtId="169" fontId="23" fillId="0" borderId="63" xfId="5" applyFont="1" applyBorder="1" applyAlignment="1">
      <alignment horizontal="center" vertical="center"/>
    </xf>
    <xf numFmtId="169" fontId="23" fillId="0" borderId="51" xfId="5" applyFont="1" applyBorder="1" applyAlignment="1">
      <alignment horizontal="center" vertical="center"/>
    </xf>
    <xf numFmtId="169" fontId="23" fillId="0" borderId="87" xfId="5" applyFont="1" applyBorder="1" applyAlignment="1">
      <alignment horizontal="center" vertical="center"/>
    </xf>
    <xf numFmtId="0" fontId="22" fillId="15" borderId="52" xfId="2" applyFont="1" applyFill="1" applyBorder="1" applyAlignment="1">
      <alignment horizontal="center" vertical="center" wrapText="1"/>
    </xf>
    <xf numFmtId="0" fontId="22" fillId="15" borderId="53" xfId="2" applyFont="1" applyFill="1" applyBorder="1" applyAlignment="1">
      <alignment horizontal="center" vertical="center" wrapText="1"/>
    </xf>
    <xf numFmtId="0" fontId="22" fillId="15" borderId="54" xfId="2" applyFont="1" applyFill="1" applyBorder="1" applyAlignment="1">
      <alignment horizontal="center" vertical="center" wrapText="1"/>
    </xf>
    <xf numFmtId="0" fontId="22" fillId="15" borderId="72" xfId="2" applyFont="1" applyFill="1" applyBorder="1" applyAlignment="1">
      <alignment horizontal="center" vertical="center" wrapText="1"/>
    </xf>
    <xf numFmtId="0" fontId="22" fillId="15" borderId="51" xfId="2" applyFont="1" applyFill="1" applyBorder="1" applyAlignment="1">
      <alignment horizontal="center" vertical="center" wrapText="1"/>
    </xf>
    <xf numFmtId="0" fontId="22" fillId="11" borderId="20" xfId="2" applyFont="1" applyFill="1" applyBorder="1" applyAlignment="1">
      <alignment horizontal="center" vertical="center" wrapText="1"/>
    </xf>
    <xf numFmtId="0" fontId="22" fillId="11" borderId="21" xfId="2" applyFont="1" applyFill="1" applyBorder="1" applyAlignment="1">
      <alignment horizontal="center" vertical="center" wrapText="1"/>
    </xf>
    <xf numFmtId="0" fontId="22" fillId="11" borderId="22" xfId="2" applyFont="1" applyFill="1" applyBorder="1" applyAlignment="1">
      <alignment horizontal="center" vertical="center" wrapText="1"/>
    </xf>
    <xf numFmtId="0" fontId="22" fillId="11" borderId="20" xfId="2" applyFont="1" applyFill="1" applyBorder="1" applyAlignment="1">
      <alignment horizontal="center" vertical="center"/>
    </xf>
    <xf numFmtId="0" fontId="22" fillId="11" borderId="21" xfId="2" applyFont="1" applyFill="1" applyBorder="1" applyAlignment="1">
      <alignment horizontal="center" vertical="center"/>
    </xf>
    <xf numFmtId="0" fontId="22" fillId="11" borderId="22" xfId="2" applyFont="1" applyFill="1" applyBorder="1" applyAlignment="1">
      <alignment horizontal="center" vertical="center"/>
    </xf>
    <xf numFmtId="0" fontId="22" fillId="15" borderId="80" xfId="2" applyFont="1" applyFill="1" applyBorder="1" applyAlignment="1">
      <alignment horizontal="center" vertical="center" wrapText="1"/>
    </xf>
    <xf numFmtId="0" fontId="22" fillId="15" borderId="24" xfId="2" applyFont="1" applyFill="1" applyBorder="1" applyAlignment="1">
      <alignment horizontal="center" vertical="center" wrapText="1"/>
    </xf>
    <xf numFmtId="0" fontId="22" fillId="15" borderId="28" xfId="2" applyFont="1" applyFill="1" applyBorder="1" applyAlignment="1">
      <alignment horizontal="center" vertical="center" wrapText="1"/>
    </xf>
    <xf numFmtId="0" fontId="22" fillId="15" borderId="73" xfId="2" applyFont="1" applyFill="1" applyBorder="1" applyAlignment="1">
      <alignment horizontal="center" vertical="center" wrapText="1"/>
    </xf>
    <xf numFmtId="0" fontId="22" fillId="15" borderId="65" xfId="2" applyFont="1" applyFill="1" applyBorder="1" applyAlignment="1">
      <alignment horizontal="center" vertical="center" wrapText="1"/>
    </xf>
    <xf numFmtId="0" fontId="22" fillId="15" borderId="27" xfId="2" applyFont="1" applyFill="1" applyBorder="1" applyAlignment="1">
      <alignment horizontal="center" vertical="center" wrapText="1"/>
    </xf>
    <xf numFmtId="0" fontId="22" fillId="11" borderId="41" xfId="2" applyFont="1" applyFill="1" applyBorder="1" applyAlignment="1">
      <alignment horizontal="left" vertical="center" wrapText="1"/>
    </xf>
    <xf numFmtId="0" fontId="22" fillId="11" borderId="76" xfId="2" applyFont="1" applyFill="1" applyBorder="1" applyAlignment="1">
      <alignment horizontal="center" vertical="center" wrapText="1"/>
    </xf>
    <xf numFmtId="0" fontId="22" fillId="11" borderId="77" xfId="2" applyFont="1" applyFill="1" applyBorder="1" applyAlignment="1">
      <alignment horizontal="center" vertical="center" wrapText="1"/>
    </xf>
    <xf numFmtId="0" fontId="22" fillId="11" borderId="78" xfId="2" applyFont="1" applyFill="1" applyBorder="1" applyAlignment="1">
      <alignment horizontal="center" vertical="center" wrapText="1"/>
    </xf>
    <xf numFmtId="0" fontId="22" fillId="11" borderId="41" xfId="2" applyFont="1" applyFill="1" applyBorder="1" applyAlignment="1">
      <alignment horizontal="center" vertical="center" wrapText="1"/>
    </xf>
    <xf numFmtId="169" fontId="23" fillId="0" borderId="72" xfId="5" applyFont="1" applyBorder="1" applyAlignment="1">
      <alignment horizontal="center" vertical="center"/>
    </xf>
    <xf numFmtId="169" fontId="23" fillId="0" borderId="60" xfId="5" applyFont="1" applyBorder="1" applyAlignment="1">
      <alignment horizontal="center" vertical="center"/>
    </xf>
    <xf numFmtId="169" fontId="23" fillId="0" borderId="63" xfId="5" applyFont="1" applyBorder="1" applyAlignment="1">
      <alignment horizontal="center" vertical="center" wrapText="1"/>
    </xf>
    <xf numFmtId="0" fontId="22" fillId="15" borderId="79" xfId="2" applyFont="1" applyFill="1" applyBorder="1" applyAlignment="1">
      <alignment horizontal="center" vertical="center" wrapText="1"/>
    </xf>
    <xf numFmtId="0" fontId="22" fillId="15" borderId="95" xfId="2" applyFont="1" applyFill="1" applyBorder="1" applyAlignment="1">
      <alignment horizontal="center" vertical="center" wrapText="1"/>
    </xf>
    <xf numFmtId="0" fontId="22" fillId="15" borderId="61" xfId="2" applyFont="1" applyFill="1" applyBorder="1" applyAlignment="1">
      <alignment horizontal="center" vertical="center" wrapText="1"/>
    </xf>
    <xf numFmtId="0" fontId="22" fillId="0" borderId="9" xfId="0" applyFont="1" applyBorder="1" applyAlignment="1">
      <alignment horizontal="center" vertical="center" wrapText="1"/>
    </xf>
    <xf numFmtId="175" fontId="23" fillId="0" borderId="72" xfId="5" applyNumberFormat="1" applyFont="1" applyBorder="1" applyAlignment="1">
      <alignment horizontal="center" vertical="center"/>
    </xf>
    <xf numFmtId="175" fontId="23" fillId="0" borderId="60" xfId="5" applyNumberFormat="1" applyFont="1" applyBorder="1" applyAlignment="1">
      <alignment horizontal="center" vertical="center"/>
    </xf>
    <xf numFmtId="0" fontId="22" fillId="0" borderId="20" xfId="0" applyFont="1" applyBorder="1" applyAlignment="1">
      <alignment horizontal="center" vertical="center"/>
    </xf>
    <xf numFmtId="0" fontId="22" fillId="0" borderId="22" xfId="0" applyFont="1" applyBorder="1" applyAlignment="1">
      <alignment horizontal="center" vertical="center"/>
    </xf>
    <xf numFmtId="0" fontId="21" fillId="0" borderId="20" xfId="0" applyFont="1" applyBorder="1" applyAlignment="1">
      <alignment horizontal="center" vertical="center"/>
    </xf>
    <xf numFmtId="0" fontId="21" fillId="0" borderId="22" xfId="0" applyFont="1" applyBorder="1" applyAlignment="1">
      <alignment horizontal="center" vertical="center"/>
    </xf>
    <xf numFmtId="0" fontId="22" fillId="11" borderId="17" xfId="0" applyFont="1" applyFill="1" applyBorder="1" applyAlignment="1">
      <alignment horizontal="center" vertical="center"/>
    </xf>
    <xf numFmtId="0" fontId="22" fillId="11" borderId="33" xfId="0" applyFont="1" applyFill="1" applyBorder="1" applyAlignment="1">
      <alignment horizontal="center" vertical="center"/>
    </xf>
    <xf numFmtId="0" fontId="22" fillId="11" borderId="32" xfId="0" applyFont="1" applyFill="1" applyBorder="1" applyAlignment="1">
      <alignment horizontal="center" vertical="center"/>
    </xf>
    <xf numFmtId="0" fontId="22" fillId="11" borderId="23" xfId="0" applyFont="1" applyFill="1" applyBorder="1" applyAlignment="1">
      <alignment horizontal="center" vertical="center"/>
    </xf>
    <xf numFmtId="0" fontId="22" fillId="11" borderId="9" xfId="0" applyFont="1" applyFill="1" applyBorder="1" applyAlignment="1">
      <alignment horizontal="center" vertical="center"/>
    </xf>
    <xf numFmtId="0" fontId="22" fillId="11" borderId="31" xfId="0" applyFont="1" applyFill="1" applyBorder="1" applyAlignment="1">
      <alignment horizontal="center" vertical="center"/>
    </xf>
    <xf numFmtId="0" fontId="22" fillId="11" borderId="26" xfId="0" applyFont="1" applyFill="1" applyBorder="1" applyAlignment="1">
      <alignment horizontal="center" vertical="center"/>
    </xf>
    <xf numFmtId="0" fontId="22" fillId="11" borderId="35" xfId="0" applyFont="1" applyFill="1" applyBorder="1" applyAlignment="1">
      <alignment horizontal="center" vertical="center"/>
    </xf>
    <xf numFmtId="0" fontId="22" fillId="11" borderId="34" xfId="0" applyFont="1" applyFill="1" applyBorder="1" applyAlignment="1">
      <alignment horizontal="center" vertical="center"/>
    </xf>
    <xf numFmtId="0" fontId="21" fillId="0" borderId="41" xfId="0" applyFont="1" applyBorder="1" applyAlignment="1">
      <alignment horizontal="left" vertical="center" wrapText="1"/>
    </xf>
    <xf numFmtId="0" fontId="43" fillId="15" borderId="41" xfId="2" applyFont="1" applyFill="1" applyBorder="1" applyAlignment="1">
      <alignment horizontal="center" vertical="center" wrapText="1"/>
    </xf>
    <xf numFmtId="1" fontId="43" fillId="0" borderId="41" xfId="18" applyNumberFormat="1" applyFont="1" applyBorder="1" applyAlignment="1">
      <alignment horizontal="center" vertical="center" wrapText="1"/>
    </xf>
    <xf numFmtId="0" fontId="43" fillId="0" borderId="41" xfId="2" applyFont="1" applyBorder="1" applyAlignment="1">
      <alignment horizontal="center" vertical="center" wrapText="1"/>
    </xf>
    <xf numFmtId="0" fontId="21" fillId="0" borderId="9" xfId="2" applyFont="1" applyAlignment="1">
      <alignment horizontal="center" vertical="center" wrapText="1"/>
    </xf>
    <xf numFmtId="0" fontId="21" fillId="0" borderId="35" xfId="2" applyFont="1" applyBorder="1" applyAlignment="1">
      <alignment horizontal="center" vertical="center" wrapText="1"/>
    </xf>
    <xf numFmtId="0" fontId="22" fillId="20" borderId="26" xfId="2" applyFont="1" applyFill="1" applyBorder="1" applyAlignment="1">
      <alignment horizontal="center" vertical="center"/>
    </xf>
    <xf numFmtId="0" fontId="22" fillId="20" borderId="35" xfId="2" applyFont="1" applyFill="1" applyBorder="1" applyAlignment="1">
      <alignment horizontal="center" vertical="center"/>
    </xf>
    <xf numFmtId="0" fontId="22" fillId="20" borderId="34" xfId="2" applyFont="1" applyFill="1" applyBorder="1" applyAlignment="1">
      <alignment horizontal="center" vertical="center"/>
    </xf>
    <xf numFmtId="0" fontId="22" fillId="20" borderId="44" xfId="2" applyFont="1" applyFill="1" applyBorder="1" applyAlignment="1">
      <alignment horizontal="center" vertical="center"/>
    </xf>
    <xf numFmtId="0" fontId="22" fillId="20" borderId="42" xfId="2" applyFont="1" applyFill="1" applyBorder="1" applyAlignment="1">
      <alignment horizontal="center" vertical="center"/>
    </xf>
    <xf numFmtId="0" fontId="32" fillId="21" borderId="24" xfId="14" applyNumberFormat="1" applyFill="1" applyBorder="1" applyAlignment="1">
      <alignment horizontal="center" vertical="center" wrapText="1"/>
    </xf>
    <xf numFmtId="0" fontId="32" fillId="21" borderId="28" xfId="14" applyNumberFormat="1" applyFill="1" applyBorder="1" applyAlignment="1">
      <alignment horizontal="center" vertical="center" wrapText="1"/>
    </xf>
    <xf numFmtId="0" fontId="32" fillId="21" borderId="24" xfId="14" quotePrefix="1" applyNumberFormat="1" applyFill="1" applyBorder="1" applyAlignment="1">
      <alignment horizontal="center" vertical="center" wrapText="1"/>
    </xf>
    <xf numFmtId="0" fontId="32" fillId="21" borderId="28" xfId="14" quotePrefix="1" applyNumberFormat="1" applyFill="1" applyBorder="1" applyAlignment="1">
      <alignment horizontal="center" vertical="center" wrapText="1"/>
    </xf>
    <xf numFmtId="0" fontId="32" fillId="11" borderId="24" xfId="12" quotePrefix="1" applyNumberFormat="1" applyFont="1" applyFill="1" applyBorder="1" applyAlignment="1">
      <alignment horizontal="center" vertical="center" wrapText="1"/>
    </xf>
    <xf numFmtId="0" fontId="32" fillId="11" borderId="28" xfId="12" quotePrefix="1" applyNumberFormat="1" applyFont="1" applyFill="1" applyBorder="1" applyAlignment="1">
      <alignment horizontal="center" vertical="center" wrapText="1"/>
    </xf>
    <xf numFmtId="0" fontId="46" fillId="15" borderId="48" xfId="19" applyFont="1" applyFill="1" applyBorder="1" applyAlignment="1">
      <alignment horizontal="center" vertical="center" wrapText="1"/>
    </xf>
    <xf numFmtId="0" fontId="46" fillId="15" borderId="70" xfId="19" applyFont="1" applyFill="1" applyBorder="1" applyAlignment="1">
      <alignment horizontal="center" vertical="center" wrapText="1"/>
    </xf>
    <xf numFmtId="0" fontId="46" fillId="15" borderId="52" xfId="19" applyFont="1" applyFill="1" applyBorder="1" applyAlignment="1">
      <alignment horizontal="center" vertical="center"/>
    </xf>
    <xf numFmtId="0" fontId="46" fillId="15" borderId="53" xfId="19" applyFont="1" applyFill="1" applyBorder="1" applyAlignment="1">
      <alignment horizontal="center" vertical="center"/>
    </xf>
    <xf numFmtId="0" fontId="46" fillId="15" borderId="66" xfId="19" applyFont="1" applyFill="1" applyBorder="1" applyAlignment="1">
      <alignment horizontal="center" vertical="center"/>
    </xf>
    <xf numFmtId="0" fontId="46" fillId="15" borderId="69" xfId="19" applyFont="1" applyFill="1" applyBorder="1" applyAlignment="1">
      <alignment horizontal="center" vertical="center"/>
    </xf>
    <xf numFmtId="0" fontId="42" fillId="11" borderId="25" xfId="19" applyFont="1" applyFill="1" applyBorder="1" applyAlignment="1">
      <alignment horizontal="center" vertical="center" wrapText="1"/>
    </xf>
    <xf numFmtId="0" fontId="42" fillId="11" borderId="29" xfId="19" applyFont="1" applyFill="1" applyBorder="1" applyAlignment="1">
      <alignment horizontal="center" vertical="center" wrapText="1"/>
    </xf>
    <xf numFmtId="0" fontId="32" fillId="21" borderId="65" xfId="14" quotePrefix="1" applyNumberFormat="1" applyFill="1" applyBorder="1" applyAlignment="1">
      <alignment horizontal="center" vertical="center" wrapText="1"/>
    </xf>
    <xf numFmtId="0" fontId="32" fillId="21" borderId="27" xfId="14" quotePrefix="1" applyNumberFormat="1" applyFill="1" applyBorder="1" applyAlignment="1">
      <alignment horizontal="center" vertical="center" wrapText="1"/>
    </xf>
    <xf numFmtId="0" fontId="6" fillId="20" borderId="9" xfId="19" applyFill="1" applyAlignment="1">
      <alignment horizontal="center"/>
    </xf>
    <xf numFmtId="0" fontId="46" fillId="15" borderId="24" xfId="19" applyFont="1" applyFill="1" applyBorder="1" applyAlignment="1">
      <alignment horizontal="center" vertical="center" wrapText="1"/>
    </xf>
    <xf numFmtId="0" fontId="46" fillId="15" borderId="28" xfId="19" applyFont="1" applyFill="1" applyBorder="1" applyAlignment="1">
      <alignment horizontal="center" vertical="center" wrapText="1"/>
    </xf>
    <xf numFmtId="0" fontId="46" fillId="0" borderId="9" xfId="19" applyFont="1" applyAlignment="1">
      <alignment horizontal="center" vertical="center" wrapText="1"/>
    </xf>
    <xf numFmtId="0" fontId="22" fillId="11" borderId="20" xfId="23" applyFont="1" applyFill="1" applyBorder="1" applyAlignment="1">
      <alignment horizontal="center" vertical="center" wrapText="1"/>
    </xf>
    <xf numFmtId="0" fontId="22" fillId="11" borderId="21" xfId="23" applyFont="1" applyFill="1" applyBorder="1" applyAlignment="1">
      <alignment horizontal="center" vertical="center" wrapText="1"/>
    </xf>
    <xf numFmtId="0" fontId="22" fillId="11" borderId="22" xfId="23" applyFont="1" applyFill="1" applyBorder="1" applyAlignment="1">
      <alignment horizontal="center" vertical="center" wrapText="1"/>
    </xf>
    <xf numFmtId="0" fontId="22" fillId="11" borderId="26" xfId="23" applyFont="1" applyFill="1" applyBorder="1" applyAlignment="1">
      <alignment horizontal="center" vertical="center" wrapText="1"/>
    </xf>
    <xf numFmtId="0" fontId="22" fillId="11" borderId="35" xfId="23" applyFont="1" applyFill="1" applyBorder="1" applyAlignment="1">
      <alignment horizontal="center" vertical="center" wrapText="1"/>
    </xf>
    <xf numFmtId="0" fontId="22" fillId="11" borderId="34" xfId="23" applyFont="1" applyFill="1" applyBorder="1" applyAlignment="1">
      <alignment horizontal="center" vertical="center" wrapText="1"/>
    </xf>
    <xf numFmtId="0" fontId="37" fillId="15" borderId="44" xfId="23" applyFont="1" applyFill="1" applyBorder="1" applyAlignment="1">
      <alignment horizontal="center" vertical="center" wrapText="1"/>
    </xf>
    <xf numFmtId="0" fontId="37" fillId="15" borderId="42" xfId="23" applyFont="1" applyFill="1" applyBorder="1" applyAlignment="1">
      <alignment horizontal="center" vertical="center" wrapText="1"/>
    </xf>
    <xf numFmtId="0" fontId="37" fillId="15" borderId="43" xfId="23" applyFont="1" applyFill="1" applyBorder="1" applyAlignment="1">
      <alignment horizontal="center" vertical="center" wrapText="1"/>
    </xf>
    <xf numFmtId="0" fontId="37" fillId="15" borderId="32" xfId="23" applyFont="1" applyFill="1" applyBorder="1" applyAlignment="1">
      <alignment horizontal="center" vertical="center" wrapText="1"/>
    </xf>
    <xf numFmtId="0" fontId="37" fillId="15" borderId="9" xfId="23" applyFont="1" applyFill="1" applyAlignment="1">
      <alignment horizontal="center" vertical="center" wrapText="1"/>
    </xf>
    <xf numFmtId="0" fontId="37" fillId="15" borderId="35" xfId="23" applyFont="1" applyFill="1" applyBorder="1" applyAlignment="1">
      <alignment horizontal="center" vertical="center" wrapText="1"/>
    </xf>
    <xf numFmtId="0" fontId="22" fillId="15" borderId="20" xfId="23" applyFont="1" applyFill="1" applyBorder="1" applyAlignment="1">
      <alignment horizontal="center" vertical="center" wrapText="1"/>
    </xf>
    <xf numFmtId="0" fontId="22" fillId="15" borderId="21" xfId="23" applyFont="1" applyFill="1" applyBorder="1" applyAlignment="1">
      <alignment horizontal="center" vertical="center" wrapText="1"/>
    </xf>
    <xf numFmtId="0" fontId="22" fillId="15" borderId="22" xfId="23" applyFont="1" applyFill="1" applyBorder="1" applyAlignment="1">
      <alignment horizontal="center" vertical="center" wrapText="1"/>
    </xf>
    <xf numFmtId="0" fontId="29" fillId="15" borderId="20" xfId="23" applyFont="1" applyFill="1" applyBorder="1" applyAlignment="1">
      <alignment horizontal="center" vertical="center"/>
    </xf>
    <xf numFmtId="0" fontId="29" fillId="15" borderId="21" xfId="23" applyFont="1" applyFill="1" applyBorder="1" applyAlignment="1">
      <alignment horizontal="center" vertical="center"/>
    </xf>
    <xf numFmtId="0" fontId="29" fillId="15" borderId="22" xfId="23" applyFont="1" applyFill="1" applyBorder="1" applyAlignment="1">
      <alignment horizontal="center" vertical="center"/>
    </xf>
    <xf numFmtId="0" fontId="37" fillId="15" borderId="20" xfId="23" applyFont="1" applyFill="1" applyBorder="1" applyAlignment="1">
      <alignment horizontal="center" vertical="center" wrapText="1"/>
    </xf>
    <xf numFmtId="0" fontId="37" fillId="15" borderId="22" xfId="23" applyFont="1" applyFill="1" applyBorder="1" applyAlignment="1">
      <alignment horizontal="center" vertical="center" wrapText="1"/>
    </xf>
    <xf numFmtId="0" fontId="28" fillId="15" borderId="21" xfId="23" applyFont="1" applyFill="1" applyBorder="1" applyAlignment="1">
      <alignment horizontal="center" vertical="center" wrapText="1"/>
    </xf>
    <xf numFmtId="0" fontId="28" fillId="15" borderId="22" xfId="23" applyFont="1" applyFill="1" applyBorder="1" applyAlignment="1">
      <alignment horizontal="center" vertical="center" wrapText="1"/>
    </xf>
    <xf numFmtId="0" fontId="37" fillId="15" borderId="41" xfId="23" applyFont="1" applyFill="1" applyBorder="1" applyAlignment="1">
      <alignment horizontal="center" vertical="center" wrapText="1"/>
    </xf>
    <xf numFmtId="0" fontId="22" fillId="15" borderId="26" xfId="23" applyFont="1" applyFill="1" applyBorder="1" applyAlignment="1">
      <alignment horizontal="center" vertical="center" wrapText="1"/>
    </xf>
    <xf numFmtId="0" fontId="22" fillId="15" borderId="34" xfId="23" applyFont="1" applyFill="1" applyBorder="1" applyAlignment="1">
      <alignment horizontal="center" vertical="center" wrapText="1"/>
    </xf>
    <xf numFmtId="0" fontId="21" fillId="0" borderId="41" xfId="23" applyFont="1" applyBorder="1" applyAlignment="1">
      <alignment horizontal="left" vertical="center" wrapText="1"/>
    </xf>
    <xf numFmtId="0" fontId="23" fillId="0" borderId="44" xfId="23" applyFont="1" applyBorder="1" applyAlignment="1">
      <alignment horizontal="center" vertical="center"/>
    </xf>
    <xf numFmtId="0" fontId="23" fillId="0" borderId="42" xfId="23" applyFont="1" applyBorder="1" applyAlignment="1">
      <alignment horizontal="center" vertical="center"/>
    </xf>
    <xf numFmtId="0" fontId="23" fillId="0" borderId="43" xfId="23" applyFont="1" applyBorder="1" applyAlignment="1">
      <alignment horizontal="center" vertical="center"/>
    </xf>
    <xf numFmtId="0" fontId="39" fillId="20" borderId="17" xfId="2" applyFont="1" applyFill="1" applyBorder="1" applyAlignment="1">
      <alignment horizontal="center" vertical="center" wrapText="1"/>
    </xf>
    <xf numFmtId="0" fontId="39" fillId="20" borderId="33" xfId="2" applyFont="1" applyFill="1" applyBorder="1" applyAlignment="1">
      <alignment horizontal="center" vertical="center" wrapText="1"/>
    </xf>
    <xf numFmtId="0" fontId="39" fillId="20" borderId="32" xfId="2" applyFont="1" applyFill="1" applyBorder="1" applyAlignment="1">
      <alignment horizontal="center" vertical="center" wrapText="1"/>
    </xf>
    <xf numFmtId="0" fontId="39" fillId="20" borderId="23" xfId="2" applyFont="1" applyFill="1" applyBorder="1" applyAlignment="1">
      <alignment horizontal="center" vertical="center" wrapText="1"/>
    </xf>
    <xf numFmtId="0" fontId="39" fillId="20" borderId="9" xfId="2" applyFont="1" applyFill="1" applyAlignment="1">
      <alignment horizontal="center" vertical="center" wrapText="1"/>
    </xf>
    <xf numFmtId="0" fontId="39" fillId="20" borderId="31" xfId="2" applyFont="1" applyFill="1" applyBorder="1" applyAlignment="1">
      <alignment horizontal="center" vertical="center" wrapText="1"/>
    </xf>
    <xf numFmtId="0" fontId="39" fillId="20" borderId="26" xfId="2" applyFont="1" applyFill="1" applyBorder="1" applyAlignment="1">
      <alignment horizontal="center" vertical="center" wrapText="1"/>
    </xf>
    <xf numFmtId="0" fontId="39" fillId="20" borderId="35" xfId="2" applyFont="1" applyFill="1" applyBorder="1" applyAlignment="1">
      <alignment horizontal="center" vertical="center" wrapText="1"/>
    </xf>
    <xf numFmtId="0" fontId="39" fillId="20" borderId="34" xfId="2" applyFont="1" applyFill="1" applyBorder="1" applyAlignment="1">
      <alignment horizontal="center" vertical="center" wrapText="1"/>
    </xf>
    <xf numFmtId="0" fontId="22" fillId="15" borderId="17" xfId="2" applyFont="1" applyFill="1" applyBorder="1" applyAlignment="1">
      <alignment horizontal="center" vertical="center" wrapText="1"/>
    </xf>
    <xf numFmtId="0" fontId="22" fillId="15" borderId="23" xfId="2" applyFont="1" applyFill="1" applyBorder="1" applyAlignment="1">
      <alignment horizontal="center" vertical="center" wrapText="1"/>
    </xf>
    <xf numFmtId="0" fontId="22" fillId="15" borderId="26" xfId="2" applyFont="1" applyFill="1" applyBorder="1" applyAlignment="1">
      <alignment horizontal="center" vertical="center" wrapText="1"/>
    </xf>
    <xf numFmtId="0" fontId="43" fillId="0" borderId="17" xfId="2" applyFont="1" applyBorder="1" applyAlignment="1">
      <alignment horizontal="center" vertical="center" wrapText="1"/>
    </xf>
    <xf numFmtId="0" fontId="43" fillId="0" borderId="33" xfId="2" applyFont="1" applyBorder="1" applyAlignment="1">
      <alignment horizontal="center" vertical="center" wrapText="1"/>
    </xf>
    <xf numFmtId="0" fontId="43" fillId="0" borderId="23" xfId="2" applyFont="1" applyBorder="1" applyAlignment="1">
      <alignment horizontal="center" vertical="center" wrapText="1"/>
    </xf>
    <xf numFmtId="0" fontId="43" fillId="0" borderId="9" xfId="2" applyFont="1" applyAlignment="1">
      <alignment horizontal="center" vertical="center" wrapText="1"/>
    </xf>
    <xf numFmtId="0" fontId="43" fillId="0" borderId="26" xfId="2" applyFont="1" applyBorder="1" applyAlignment="1">
      <alignment horizontal="center" vertical="center" wrapText="1"/>
    </xf>
    <xf numFmtId="0" fontId="43" fillId="0" borderId="35" xfId="2" applyFont="1" applyBorder="1" applyAlignment="1">
      <alignment horizontal="center" vertical="center" wrapText="1"/>
    </xf>
    <xf numFmtId="0" fontId="43" fillId="15" borderId="44" xfId="2" applyFont="1" applyFill="1" applyBorder="1" applyAlignment="1">
      <alignment horizontal="center" vertical="center" wrapText="1"/>
    </xf>
    <xf numFmtId="0" fontId="43" fillId="15" borderId="42" xfId="2" applyFont="1" applyFill="1" applyBorder="1" applyAlignment="1">
      <alignment horizontal="center" vertical="center" wrapText="1"/>
    </xf>
    <xf numFmtId="0" fontId="43" fillId="15" borderId="43" xfId="2" applyFont="1" applyFill="1" applyBorder="1" applyAlignment="1">
      <alignment horizontal="center" vertical="center" wrapText="1"/>
    </xf>
    <xf numFmtId="1" fontId="43" fillId="0" borderId="44" xfId="2" applyNumberFormat="1" applyFont="1" applyBorder="1" applyAlignment="1">
      <alignment horizontal="center" vertical="center" wrapText="1"/>
    </xf>
    <xf numFmtId="1" fontId="43" fillId="0" borderId="42" xfId="2" applyNumberFormat="1" applyFont="1" applyBorder="1" applyAlignment="1">
      <alignment horizontal="center" vertical="center" wrapText="1"/>
    </xf>
    <xf numFmtId="1" fontId="43" fillId="0" borderId="43" xfId="2" applyNumberFormat="1" applyFont="1" applyBorder="1" applyAlignment="1">
      <alignment horizontal="center" vertical="center" wrapText="1"/>
    </xf>
    <xf numFmtId="0" fontId="22" fillId="15" borderId="20" xfId="2" applyFont="1" applyFill="1" applyBorder="1" applyAlignment="1">
      <alignment horizontal="left" vertical="center" wrapText="1"/>
    </xf>
    <xf numFmtId="0" fontId="22" fillId="15" borderId="22" xfId="2" applyFont="1" applyFill="1" applyBorder="1" applyAlignment="1">
      <alignment horizontal="left" vertical="center" wrapText="1"/>
    </xf>
    <xf numFmtId="0" fontId="39" fillId="0" borderId="20" xfId="23" applyFont="1" applyBorder="1" applyAlignment="1">
      <alignment horizontal="left" vertical="center" wrapText="1"/>
    </xf>
    <xf numFmtId="0" fontId="39" fillId="0" borderId="22" xfId="23" applyFont="1" applyBorder="1" applyAlignment="1">
      <alignment horizontal="left" vertical="center" wrapText="1"/>
    </xf>
    <xf numFmtId="0" fontId="39" fillId="0" borderId="20" xfId="23" applyFont="1" applyBorder="1" applyAlignment="1">
      <alignment horizontal="center" vertical="center" wrapText="1"/>
    </xf>
    <xf numFmtId="0" fontId="39" fillId="0" borderId="22" xfId="23" applyFont="1" applyBorder="1" applyAlignment="1">
      <alignment horizontal="center" vertical="center" wrapText="1"/>
    </xf>
    <xf numFmtId="0" fontId="21" fillId="0" borderId="41" xfId="2" applyFont="1" applyBorder="1" applyAlignment="1">
      <alignment horizontal="center" vertical="center" wrapText="1"/>
    </xf>
    <xf numFmtId="0" fontId="22" fillId="0" borderId="44" xfId="2" applyFont="1" applyBorder="1" applyAlignment="1">
      <alignment horizontal="center" vertical="center"/>
    </xf>
    <xf numFmtId="0" fontId="22" fillId="0" borderId="42" xfId="2" applyFont="1" applyBorder="1" applyAlignment="1">
      <alignment horizontal="center" vertical="center"/>
    </xf>
    <xf numFmtId="0" fontId="22" fillId="15" borderId="25" xfId="2" applyFont="1" applyFill="1" applyBorder="1" applyAlignment="1">
      <alignment horizontal="center" vertical="center" wrapText="1"/>
    </xf>
    <xf numFmtId="0" fontId="22" fillId="0" borderId="23" xfId="2" applyFont="1" applyBorder="1" applyAlignment="1">
      <alignment horizontal="center" vertical="center" wrapText="1"/>
    </xf>
    <xf numFmtId="0" fontId="22" fillId="0" borderId="9" xfId="2" applyFont="1" applyAlignment="1">
      <alignment horizontal="center" vertical="center" wrapText="1"/>
    </xf>
    <xf numFmtId="0" fontId="22" fillId="0" borderId="26" xfId="2" applyFont="1" applyBorder="1" applyAlignment="1">
      <alignment horizontal="center" vertical="center" wrapText="1"/>
    </xf>
    <xf numFmtId="0" fontId="22" fillId="0" borderId="35" xfId="2" applyFont="1" applyBorder="1" applyAlignment="1">
      <alignment horizontal="center" vertical="center" wrapText="1"/>
    </xf>
    <xf numFmtId="0" fontId="55" fillId="0" borderId="20" xfId="2" applyFont="1" applyBorder="1" applyAlignment="1">
      <alignment horizontal="center" vertical="center" wrapText="1"/>
    </xf>
    <xf numFmtId="0" fontId="55" fillId="0" borderId="21" xfId="2" applyFont="1" applyBorder="1" applyAlignment="1">
      <alignment horizontal="center" vertical="center" wrapText="1"/>
    </xf>
    <xf numFmtId="0" fontId="55" fillId="0" borderId="22" xfId="2" applyFont="1" applyBorder="1" applyAlignment="1">
      <alignment horizontal="center" vertical="center" wrapText="1"/>
    </xf>
    <xf numFmtId="0" fontId="23" fillId="0" borderId="39" xfId="0" applyFont="1" applyBorder="1" applyAlignment="1">
      <alignment horizontal="left" vertical="center" wrapText="1"/>
    </xf>
    <xf numFmtId="0" fontId="22" fillId="15" borderId="111" xfId="2" applyFont="1" applyFill="1" applyBorder="1" applyAlignment="1">
      <alignment horizontal="center" vertical="center" wrapText="1"/>
    </xf>
    <xf numFmtId="0" fontId="22" fillId="15" borderId="108" xfId="2" applyFont="1" applyFill="1" applyBorder="1" applyAlignment="1">
      <alignment horizontal="center" vertical="center" wrapText="1"/>
    </xf>
    <xf numFmtId="0" fontId="23" fillId="0" borderId="39"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9" xfId="0" applyFont="1" applyBorder="1" applyAlignment="1">
      <alignment horizontal="center" vertical="center" wrapText="1"/>
    </xf>
    <xf numFmtId="0" fontId="1" fillId="0" borderId="37" xfId="19" applyFont="1" applyBorder="1" applyAlignment="1">
      <alignment vertical="center" wrapText="1"/>
    </xf>
  </cellXfs>
  <cellStyles count="24">
    <cellStyle name="Hyperlink" xfId="16" xr:uid="{FF327CB4-B363-4859-B3D4-FEC05C720CF9}"/>
    <cellStyle name="Millares" xfId="18" builtinId="3"/>
    <cellStyle name="Millares [0] 2" xfId="7" xr:uid="{00000000-0005-0000-0000-000001000000}"/>
    <cellStyle name="Millares 2" xfId="5" xr:uid="{00000000-0005-0000-0000-000002000000}"/>
    <cellStyle name="Moneda [0] 2" xfId="8" xr:uid="{00000000-0005-0000-0000-000003000000}"/>
    <cellStyle name="Moneda 2" xfId="4" xr:uid="{00000000-0005-0000-0000-000004000000}"/>
    <cellStyle name="Normal" xfId="0" builtinId="0"/>
    <cellStyle name="Normal 2" xfId="2" xr:uid="{00000000-0005-0000-0000-000006000000}"/>
    <cellStyle name="Normal 3" xfId="3" xr:uid="{00000000-0005-0000-0000-000007000000}"/>
    <cellStyle name="Normal 3 2" xfId="21" xr:uid="{4C69DD75-A950-400C-B72B-6DDC98FE05B3}"/>
    <cellStyle name="Normal 3 3" xfId="23" xr:uid="{415AEABA-7EF3-4D0E-807C-A2F6B0E0A6E5}"/>
    <cellStyle name="Normal 4" xfId="17" xr:uid="{49FC8E33-C0C3-4E0D-B8A8-D530E73D4CC5}"/>
    <cellStyle name="Normal 5" xfId="19" xr:uid="{C52B7D4A-D246-4DB4-9679-A0B39302B7C5}"/>
    <cellStyle name="Normal 6" xfId="20" xr:uid="{11AB634A-331F-444F-86F9-70FBF7AA1F92}"/>
    <cellStyle name="Normal 7" xfId="22" xr:uid="{D30F156C-9498-4F04-9C83-F5ADD5FACBA0}"/>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customschemas.google.com/relationships/workbookmetadata" Target="metadata"/><Relationship Id="rId42"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38"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7" Type="http://schemas.openxmlformats.org/officeDocument/2006/relationships/sharedStrings" Target="sharedString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48C1CA2E-66A1-4AF4-A0FB-DFB42AF519E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44451"/>
          <a:ext cx="966470" cy="82296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4E033A9-A31B-4499-A651-F27A0534B6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A4397132-9587-4B12-9779-8B36A15191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4" name="Picture 47">
          <a:extLst>
            <a:ext uri="{FF2B5EF4-FFF2-40B4-BE49-F238E27FC236}">
              <a16:creationId xmlns:a16="http://schemas.microsoft.com/office/drawing/2014/main" id="{374F1941-CD7D-4593-8B77-0E0C65860D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838C9D6C-9196-4A64-89DA-B48E3A1380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66949DC5-3006-4B6A-A533-C7C9A68425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4" name="Picture 47">
          <a:extLst>
            <a:ext uri="{FF2B5EF4-FFF2-40B4-BE49-F238E27FC236}">
              <a16:creationId xmlns:a16="http://schemas.microsoft.com/office/drawing/2014/main" id="{03A4E5EC-0C8E-4A99-8E81-BB246D3BB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299357</xdr:colOff>
      <xdr:row>0</xdr:row>
      <xdr:rowOff>140154</xdr:rowOff>
    </xdr:from>
    <xdr:to>
      <xdr:col>1</xdr:col>
      <xdr:colOff>743857</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7" y="140154"/>
          <a:ext cx="1088571" cy="10368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5FE797AA-CB94-4AE6-B305-6264CF0808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51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85725</xdr:colOff>
      <xdr:row>0</xdr:row>
      <xdr:rowOff>85725</xdr:rowOff>
    </xdr:from>
    <xdr:to>
      <xdr:col>0</xdr:col>
      <xdr:colOff>1052739</xdr:colOff>
      <xdr:row>3</xdr:row>
      <xdr:rowOff>133350</xdr:rowOff>
    </xdr:to>
    <xdr:pic>
      <xdr:nvPicPr>
        <xdr:cNvPr id="3" name="Picture 47">
          <a:extLst>
            <a:ext uri="{FF2B5EF4-FFF2-40B4-BE49-F238E27FC236}">
              <a16:creationId xmlns:a16="http://schemas.microsoft.com/office/drawing/2014/main" id="{866C3BA8-7109-407B-9A5A-4641857D46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D58D5DA8-83E1-4CC1-B3F2-03F492F07A2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340A1ACF-57FB-473A-9164-D5A4C347D4C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B8CCE84F-4490-40EA-8F6F-242A04D4BB8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90CD9432-28CD-48A7-BB8C-ECAE3ECD8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C4E71C09-22DC-47E1-B3FA-B3058A6EB1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A427BE5F-EA6E-4BAE-932D-1A44ABE6874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234951</xdr:colOff>
      <xdr:row>0</xdr:row>
      <xdr:rowOff>44451</xdr:rowOff>
    </xdr:from>
    <xdr:to>
      <xdr:col>2</xdr:col>
      <xdr:colOff>241301</xdr:colOff>
      <xdr:row>3</xdr:row>
      <xdr:rowOff>184150</xdr:rowOff>
    </xdr:to>
    <xdr:pic>
      <xdr:nvPicPr>
        <xdr:cNvPr id="3" name="Imagen 2">
          <a:extLst>
            <a:ext uri="{FF2B5EF4-FFF2-40B4-BE49-F238E27FC236}">
              <a16:creationId xmlns:a16="http://schemas.microsoft.com/office/drawing/2014/main" id="{89556571-0DE3-4E9E-A280-C369CF85857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1651" y="44451"/>
          <a:ext cx="755650" cy="825499"/>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D22F035A-202E-44A6-8278-D5816FB2E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23ACAFAD-DCB2-468A-AD56-186E5A3CA8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Jasson Ivan Pinillos Hincapie" id="{381BCDED-0513-4B56-811E-1723FB94E6F1}" userId="jpinillos@sdmujer.gov.co" providerId="PeoplePicker"/>
  <person displayName="Angelica María Pardo Chacón" id="{05F6B20D-30FA-4FF1-B7A8-F0941B3637EF}" userId="S::ampardo@sdmujer.gov.co::ef288320-0604-42c6-9ee1-4590aa39442b" providerId="AD"/>
  <person displayName="Katherine Andrea Vargas Gallego" id="{29C28AF8-3A2F-4C8C-AEC3-81827B8A4E0A}" userId="S::kvargas@sdmujer.gov.co::e9d8050e-8036-4c01-950b-9a025b3a863d" providerId="AD"/>
  <person displayName="Liliana Milena Parada Prieto" id="{471E3DFA-6418-4CB2-A571-C6B1220532A5}" userId="S::lparada@sdmujer.gov.co::684291a4-4780-45cd-b936-e818b52d0e46"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75" dT="2026-03-10T21:33:20.77" personId="{471E3DFA-6418-4CB2-A571-C6B1220532A5}" id="{69D5C71E-39C0-4C95-975C-33AAB4FD029F}">
    <text>“durane” error de digitación. A propósito, se recomienda en general validar los textos previamente en Word para identificar posibles errores de digitación</text>
  </threadedComment>
</ThreadedComments>
</file>

<file path=xl/threadedComments/threadedComment2.xml><?xml version="1.0" encoding="utf-8"?>
<ThreadedComments xmlns="http://schemas.microsoft.com/office/spreadsheetml/2018/threadedcomments" xmlns:x="http://schemas.openxmlformats.org/spreadsheetml/2006/main">
  <threadedComment ref="C65" dT="2025-12-30T15:00:04.36" personId="{05F6B20D-30FA-4FF1-B7A8-F0941B3637EF}" id="{260B9FE1-6CDE-42D2-8912-9C545A937A52}">
    <text xml:space="preserve">Validar con Felipe quien puede firmar ya que yo estaré sin contrato. </text>
  </threadedComment>
</ThreadedComments>
</file>

<file path=xl/threadedComments/threadedComment3.xml><?xml version="1.0" encoding="utf-8"?>
<ThreadedComments xmlns="http://schemas.microsoft.com/office/spreadsheetml/2018/threadedcomments" xmlns:x="http://schemas.openxmlformats.org/spreadsheetml/2006/main">
  <threadedComment ref="AA46" dT="2025-12-04T16:02:52.17" personId="{29C28AF8-3A2F-4C8C-AEC3-81827B8A4E0A}" id="{026E613B-2B7A-4980-995F-32C33DF3F352}" done="1">
    <text>@Jasson Ivan Pinillos Hincapie nos hizo falta poneraqui los datos de las implementaciones según lo ajustado para el mes de noviembre</text>
    <mentions>
      <mention mentionpersonId="{381BCDED-0513-4B56-811E-1723FB94E6F1}" mentionId="{3EE74D70-98F5-4AD3-8397-916645A33E30}" startIndex="0" length="30"/>
    </mentions>
  </threadedComment>
</ThreadedComment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8" Type="http://schemas.openxmlformats.org/officeDocument/2006/relationships/hyperlink" Target="https://secretariadistritald.sharepoint.com/:f:/s/ContratacinSPI-2022/IgAKOngwSYHJRpYYDkItInZVAWwgBSe8e3HEYWJfvIHZpjE?e=8N1Rzv" TargetMode="External"/><Relationship Id="rId13" Type="http://schemas.openxmlformats.org/officeDocument/2006/relationships/vmlDrawing" Target="../drawings/vmlDrawing2.vml"/><Relationship Id="rId3" Type="http://schemas.openxmlformats.org/officeDocument/2006/relationships/hyperlink" Target="https://secretariadistritald.sharepoint.com/:f:/s/ContratacinSPI-2022/IgAOkmSiY3lZTaKJ_8cAeGcTAeKUZBxpYK2XOV6QfgkBqRI?e=TBEaWR" TargetMode="External"/><Relationship Id="rId7" Type="http://schemas.openxmlformats.org/officeDocument/2006/relationships/hyperlink" Target="https://secretariadistritald.sharepoint.com/:f:/s/ContratacinSPI-2022/IgDFbvL1m0h8SbsTB4bUYWG7ASFcmpc-UltgYHFvItGSHAY?e=pu0hd3" TargetMode="External"/><Relationship Id="rId12" Type="http://schemas.openxmlformats.org/officeDocument/2006/relationships/drawing" Target="../drawings/drawing9.xml"/><Relationship Id="rId2" Type="http://schemas.openxmlformats.org/officeDocument/2006/relationships/hyperlink" Target="https://secretariadistritald.sharepoint.com/:f:/s/ContratacinSPI-2022/IgDx-94jFlZeRLkMOeIb0WlUAeYBui67GflshzAHmLUH7DE?e=a52bYF" TargetMode="External"/><Relationship Id="rId1" Type="http://schemas.openxmlformats.org/officeDocument/2006/relationships/hyperlink" Target="https://secretariadistritald.sharepoint.com/:f:/s/ContratacinSPI-2022/IgAL1DrczLrERJrp_SnoHh4_Aeky2GLy7VHXAXTEpPct_sc?e=l1qYo6" TargetMode="External"/><Relationship Id="rId6" Type="http://schemas.openxmlformats.org/officeDocument/2006/relationships/hyperlink" Target="https://secretariadistritald.sharepoint.com/:f:/s/ContratacinSPI-2022/IgD1Y-hGHA6iSqzDZSOQjDa0AagynGIDP4LkxlSRB6BIAB0?e=EXOXgB" TargetMode="External"/><Relationship Id="rId11" Type="http://schemas.openxmlformats.org/officeDocument/2006/relationships/printerSettings" Target="../printerSettings/printerSettings9.bin"/><Relationship Id="rId5" Type="http://schemas.openxmlformats.org/officeDocument/2006/relationships/hyperlink" Target="https://secretariadistritald.sharepoint.com/:f:/s/ContratacinSPI-2022/IgBCuTg0m53FS4F998JgDgG5ATBRRkBx4CDytORDJkqSx9w?e=pAMFyd" TargetMode="External"/><Relationship Id="rId10" Type="http://schemas.openxmlformats.org/officeDocument/2006/relationships/hyperlink" Target="https://secretariadistritald.sharepoint.com/:f:/s/ContratacinSPI-2022/IgCB7WTT2jBgSYO2bP86uTNQAQrKhHq019mA5_i1m4FbJZA?e=2oJCne" TargetMode="External"/><Relationship Id="rId4" Type="http://schemas.openxmlformats.org/officeDocument/2006/relationships/hyperlink" Target="https://secretariadistritald.sharepoint.com/:f:/s/ContratacinSPI-2022/IgAQeZwmyZiRQLC0yoVTFHEmAQNLPxzOOJiN35c27PtXwKs?e=oRPqSt" TargetMode="External"/><Relationship Id="rId9" Type="http://schemas.openxmlformats.org/officeDocument/2006/relationships/hyperlink" Target="https://secretariadistritald.sharepoint.com/:f:/s/ContratacinSPI-2022/IgCclx1bZrVJT4VqHlSffbnHAXQWZuGghpJ6yzBBFvmENcg?e=blu2JV" TargetMode="External"/><Relationship Id="rId1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0.bin"/><Relationship Id="rId3" Type="http://schemas.openxmlformats.org/officeDocument/2006/relationships/hyperlink" Target="https://secretariadistritald.sharepoint.com/:f:/s/ContratacinSPI-2022/IgB0kjSXg67WTaez8sBY_9RzAfJQ0MHD2Sc4OfX44VQPCj4?e=RNtsej" TargetMode="External"/><Relationship Id="rId7" Type="http://schemas.openxmlformats.org/officeDocument/2006/relationships/hyperlink" Target="https://secretariadistritald.sharepoint.com/:f:/s/ContratacinSPI-2022/IgDIW6bPZ3L8SazSYIx9yoxjAdCjGKZ95tUnbxNmLxw07V0?e=hb9IW9" TargetMode="External"/><Relationship Id="rId2" Type="http://schemas.openxmlformats.org/officeDocument/2006/relationships/hyperlink" Target="https://secretariadistritald.sharepoint.com/:f:/s/ContratacinSPI-2022/IgAUSYN76jrxS5Q3mAKCZf8lAXSurFzkqz49HhwIPPdnCC4?e=AsUTCu" TargetMode="External"/><Relationship Id="rId1" Type="http://schemas.openxmlformats.org/officeDocument/2006/relationships/hyperlink" Target="https://secretariadistritald.sharepoint.com/:f:/s/ContratacinSPI-2022/IgBQdL5vs1o9QJqFXAnXDB1mAQ3zHmqF33D5HEF0KPIlVco?e=6rSD59" TargetMode="External"/><Relationship Id="rId6" Type="http://schemas.openxmlformats.org/officeDocument/2006/relationships/hyperlink" Target="https://secretariadistritald.sharepoint.com/:f:/s/ContratacinSPI-2022/IgDR1Ahqz4-fR5FQWWbuhZx2Aeb-EAbWyUzcvlGf_Um6TjE?e=Igzr2h" TargetMode="External"/><Relationship Id="rId11" Type="http://schemas.openxmlformats.org/officeDocument/2006/relationships/comments" Target="../comments3.xml"/><Relationship Id="rId5" Type="http://schemas.openxmlformats.org/officeDocument/2006/relationships/hyperlink" Target="https://secretariadistritald.sharepoint.com/:f:/s/ContratacinSPI-2022/IgAjKEvxwW8mTZaX67Op_TGdAbA4Uu8smP-hbbfPJnTjzIo?e=FQJXqq" TargetMode="External"/><Relationship Id="rId10" Type="http://schemas.openxmlformats.org/officeDocument/2006/relationships/vmlDrawing" Target="../drawings/vmlDrawing3.vml"/><Relationship Id="rId4" Type="http://schemas.openxmlformats.org/officeDocument/2006/relationships/hyperlink" Target="https://secretariadistritald.sharepoint.com/:f:/s/ContratacinSPI-2022/IgDiodnDvaJGSqXJT4xNNImMAYoPSHh7wczXejeiA_7-mV8?e=GYPu1G" TargetMode="External"/><Relationship Id="rId9"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s://secretariadistritald.sharepoint.com/:f:/s/ContratacinSPI-2022/IgAiNciH_ELASLxyxYuvacM8Ab5b2jeeHGPs1r_i5QlDTgQ?e=bwo7Lm" TargetMode="External"/><Relationship Id="rId7" Type="http://schemas.openxmlformats.org/officeDocument/2006/relationships/vmlDrawing" Target="../drawings/vmlDrawing4.vml"/><Relationship Id="rId2" Type="http://schemas.openxmlformats.org/officeDocument/2006/relationships/hyperlink" Target="https://secretariadistritald.sharepoint.com/:f:/s/ContratacinSPI-2022/IgBP_K3XNtgyTLGgdJp8iO3iAQ20y1dnDQWcn4hRST0qeUM?e=7l2Nyx" TargetMode="External"/><Relationship Id="rId1" Type="http://schemas.openxmlformats.org/officeDocument/2006/relationships/hyperlink" Target="https://secretariadistritald.sharepoint.com/:f:/s/ContratacinSPI-2022/IgDI0Ne211MkSY4ytivpBv9mAZDs3EpgeqZYuYlUmIumDFY?e=nwXMHj" TargetMode="External"/><Relationship Id="rId6" Type="http://schemas.openxmlformats.org/officeDocument/2006/relationships/drawing" Target="../drawings/drawing11.xml"/><Relationship Id="rId5" Type="http://schemas.openxmlformats.org/officeDocument/2006/relationships/printerSettings" Target="../printerSettings/printerSettings11.bin"/><Relationship Id="rId4" Type="http://schemas.openxmlformats.org/officeDocument/2006/relationships/hyperlink" Target="https://secretariadistritald.sharepoint.com/:f:/s/ContratacinSPI-2022/IgBUMojQSMhRTrg1Y4TbJPqFAT-jCHfFak0zL0SsXBUZqK8?e=QTCeY0" TargetMode="Externa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microsoft.com/office/2017/10/relationships/threadedComment" Target="../threadedComments/threadedComment2.xml"/><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5.xml"/><Relationship Id="rId1" Type="http://schemas.openxmlformats.org/officeDocument/2006/relationships/printerSettings" Target="../printerSettings/printerSettings15.bin"/><Relationship Id="rId5" Type="http://schemas.microsoft.com/office/2017/10/relationships/threadedComment" Target="../threadedComments/threadedComment3.xml"/><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8.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hyperlink" Target="https://secretariadistritald.sharepoint.com/:f:/s/ContratacinSPI-2022/IgAfBnj4l466SJsknoc1jwApAdPXaaLmo3HVQ4N9zyxrU30?e=IfBpfh" TargetMode="External"/><Relationship Id="rId7" Type="http://schemas.openxmlformats.org/officeDocument/2006/relationships/printerSettings" Target="../printerSettings/printerSettings5.bin"/><Relationship Id="rId2" Type="http://schemas.openxmlformats.org/officeDocument/2006/relationships/hyperlink" Target="https://secretariadistritald.sharepoint.com/:f:/s/ContratacinSPI-2022/IgBMv2ofFyAtRYIKBJ_RgZhzAS3Ub0Yq8Tg2CEuMUMfj-U0?e=lKpUzO" TargetMode="External"/><Relationship Id="rId1" Type="http://schemas.openxmlformats.org/officeDocument/2006/relationships/hyperlink" Target="https://secretariadistritald.sharepoint.com/:f:/s/ContratacinSPI-2022/IgCmQL9-rmc2TbKa9MpM3QB6AVzHSeqzj1wl54kd4djTsZg?e=hpFFwb" TargetMode="External"/><Relationship Id="rId6" Type="http://schemas.openxmlformats.org/officeDocument/2006/relationships/hyperlink" Target="https://secretariadistritald.sharepoint.com/:f:/s/ContratacinSPI-2022/IgAvIJTcsm6DRoCYvLK-1hmlAX9itORHvnl5PtVbFZ4PKws?e=KYU5f3" TargetMode="External"/><Relationship Id="rId5" Type="http://schemas.openxmlformats.org/officeDocument/2006/relationships/hyperlink" Target="https://secretariadistritald.sharepoint.com/:f:/s/ContratacinSPI-2022/IgAvIJTcsm6DRoCYvLK-1hmlAX9itORHvnl5PtVbFZ4PKws?e=Yl4TeQ" TargetMode="External"/><Relationship Id="rId4" Type="http://schemas.openxmlformats.org/officeDocument/2006/relationships/hyperlink" Target="https://secretariadistritald.sharepoint.com/:f:/s/ContratacinSPI-2022/IgCp4QwfudCWR6p82TRlzGKkAeqZctmnjJqeuK8tR-1bhHA?e=XwUZIk" TargetMode="External"/></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hyperlink" Target="https://secretariadistritald.sharepoint.com/:f:/s/ContratacinSPI-2022/IgBizouNdEfARLxNlMqZBZ06AQynxvlsrBiY6GGxLgs7SAk?e=TXGsLd" TargetMode="External"/><Relationship Id="rId7" Type="http://schemas.openxmlformats.org/officeDocument/2006/relationships/hyperlink" Target="https://secretariadistritald.sharepoint.com/:f:/s/ContratacinSPI-2022/IgCWx7b8bP90SLzUn6soynW5AZNi8jhssEApnVUaGKBOY_M?e=AnBn8E" TargetMode="External"/><Relationship Id="rId12" Type="http://schemas.microsoft.com/office/2017/10/relationships/threadedComment" Target="../threadedComments/threadedComment1.xml"/><Relationship Id="rId2" Type="http://schemas.openxmlformats.org/officeDocument/2006/relationships/hyperlink" Target="https://secretariadistritald.sharepoint.com/:f:/s/ContratacinSPI-2022/IgBNPW_fwxYrR41cqIR6VCCaARDSnD2eY4p06XhPnv_S6S4?e=7lK2FZ" TargetMode="External"/><Relationship Id="rId1" Type="http://schemas.openxmlformats.org/officeDocument/2006/relationships/hyperlink" Target="https://secretariadistritald.sharepoint.com/:f:/s/ContratacinSPI-2022/IgC2o34dRbaVTJwyiy-9wyd1AUfqohnbcDXJV7uDP6ZkLmY?e=RjDjWv" TargetMode="External"/><Relationship Id="rId6" Type="http://schemas.openxmlformats.org/officeDocument/2006/relationships/hyperlink" Target="https://secretariadistritald.sharepoint.com/:f:/s/ContratacinSPI-2022/IgAneUo3No2oSaHGgJcwEjYOAUqD1zAJ9iXFfv9monFjXtM?e=tjahf7" TargetMode="External"/><Relationship Id="rId11" Type="http://schemas.openxmlformats.org/officeDocument/2006/relationships/comments" Target="../comments1.xml"/><Relationship Id="rId5" Type="http://schemas.openxmlformats.org/officeDocument/2006/relationships/hyperlink" Target="https://secretariadistritald.sharepoint.com/:f:/s/ContratacinSPI-2022/IgDy98vFYI6ZQLnihiFw5IX0AUsd3kwzC2-7NOuC2N_2HPA?e=SzYxdF" TargetMode="External"/><Relationship Id="rId10" Type="http://schemas.openxmlformats.org/officeDocument/2006/relationships/vmlDrawing" Target="../drawings/vmlDrawing1.vml"/><Relationship Id="rId4" Type="http://schemas.openxmlformats.org/officeDocument/2006/relationships/hyperlink" Target="https://secretariadistritald.sharepoint.com/:f:/s/ContratacinSPI-2022/IgCMn4YSvMPQRaFf9GIUcWoIAdpmMApD1StBrDAw-xuiXew?e=g1Q7vd" TargetMode="External"/><Relationship Id="rId9"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003F0-2A79-448F-A0A9-A5C8667C9C57}">
  <dimension ref="A1:L23"/>
  <sheetViews>
    <sheetView workbookViewId="0">
      <selection activeCell="H22" sqref="H22"/>
    </sheetView>
  </sheetViews>
  <sheetFormatPr baseColWidth="10" defaultColWidth="12" defaultRowHeight="12.75" x14ac:dyDescent="0.25"/>
  <cols>
    <col min="1" max="4" width="15.7109375" style="165" customWidth="1"/>
    <col min="5" max="5" width="34.28515625" style="160" customWidth="1"/>
    <col min="6" max="6" width="31" style="160" customWidth="1"/>
    <col min="7" max="7" width="20.140625" style="160" customWidth="1"/>
    <col min="8" max="8" width="19.140625" style="160" customWidth="1"/>
    <col min="9" max="9" width="24" style="160" customWidth="1"/>
    <col min="10" max="10" width="18.7109375" style="160" customWidth="1"/>
    <col min="11" max="11" width="21.7109375" style="160" customWidth="1"/>
    <col min="12" max="16384" width="12" style="160"/>
  </cols>
  <sheetData>
    <row r="1" spans="1:12" x14ac:dyDescent="0.25">
      <c r="A1" s="163" t="s">
        <v>0</v>
      </c>
      <c r="B1" s="163" t="s">
        <v>1</v>
      </c>
      <c r="C1" s="163" t="s">
        <v>2</v>
      </c>
      <c r="D1" s="163" t="s">
        <v>3</v>
      </c>
      <c r="E1" s="164" t="s">
        <v>4</v>
      </c>
      <c r="F1" s="164" t="s">
        <v>5</v>
      </c>
      <c r="G1" s="164" t="s">
        <v>6</v>
      </c>
      <c r="H1" s="164" t="s">
        <v>7</v>
      </c>
      <c r="I1" s="164" t="s">
        <v>8</v>
      </c>
      <c r="J1" s="164" t="s">
        <v>9</v>
      </c>
      <c r="K1" s="164" t="s">
        <v>10</v>
      </c>
      <c r="L1" s="164" t="s">
        <v>11</v>
      </c>
    </row>
    <row r="2" spans="1:12" ht="25.5" x14ac:dyDescent="0.25">
      <c r="A2" s="165" t="s">
        <v>12</v>
      </c>
      <c r="B2" s="165" t="s">
        <v>13</v>
      </c>
      <c r="C2" s="165" t="s">
        <v>14</v>
      </c>
      <c r="D2" s="165" t="s">
        <v>15</v>
      </c>
      <c r="E2" s="160" t="s">
        <v>16</v>
      </c>
      <c r="F2" s="160" t="s">
        <v>17</v>
      </c>
      <c r="G2" s="165" t="s">
        <v>18</v>
      </c>
      <c r="H2" s="160" t="s">
        <v>19</v>
      </c>
      <c r="I2" s="160" t="s">
        <v>20</v>
      </c>
      <c r="J2" s="160" t="s">
        <v>21</v>
      </c>
      <c r="K2" s="160" t="s">
        <v>22</v>
      </c>
      <c r="L2" s="160" t="s">
        <v>23</v>
      </c>
    </row>
    <row r="3" spans="1:12" ht="25.5" x14ac:dyDescent="0.25">
      <c r="A3" s="165" t="s">
        <v>24</v>
      </c>
      <c r="B3" s="165" t="s">
        <v>25</v>
      </c>
      <c r="C3" s="165" t="s">
        <v>26</v>
      </c>
      <c r="D3" s="165" t="s">
        <v>27</v>
      </c>
      <c r="E3" s="160" t="s">
        <v>28</v>
      </c>
      <c r="F3" s="160" t="s">
        <v>29</v>
      </c>
      <c r="G3" s="165" t="s">
        <v>30</v>
      </c>
      <c r="H3" s="160" t="s">
        <v>31</v>
      </c>
      <c r="I3" s="160" t="s">
        <v>32</v>
      </c>
      <c r="J3" s="160" t="s">
        <v>33</v>
      </c>
      <c r="K3" s="160" t="s">
        <v>34</v>
      </c>
      <c r="L3" s="160" t="s">
        <v>35</v>
      </c>
    </row>
    <row r="4" spans="1:12" ht="25.5" x14ac:dyDescent="0.25">
      <c r="A4" s="165" t="s">
        <v>36</v>
      </c>
      <c r="B4" s="165" t="s">
        <v>37</v>
      </c>
      <c r="D4" s="165" t="s">
        <v>38</v>
      </c>
      <c r="E4" s="160" t="s">
        <v>39</v>
      </c>
      <c r="F4" s="160" t="s">
        <v>40</v>
      </c>
      <c r="G4" s="165" t="s">
        <v>41</v>
      </c>
      <c r="I4" s="160" t="s">
        <v>42</v>
      </c>
      <c r="J4" s="160" t="s">
        <v>23</v>
      </c>
      <c r="K4" s="160" t="s">
        <v>43</v>
      </c>
      <c r="L4" s="160" t="s">
        <v>26</v>
      </c>
    </row>
    <row r="5" spans="1:12" ht="25.5" x14ac:dyDescent="0.25">
      <c r="A5" s="165" t="s">
        <v>44</v>
      </c>
      <c r="B5" s="165" t="s">
        <v>45</v>
      </c>
      <c r="D5" s="165" t="s">
        <v>46</v>
      </c>
      <c r="E5" s="160" t="s">
        <v>47</v>
      </c>
      <c r="F5" s="160" t="s">
        <v>48</v>
      </c>
      <c r="G5" s="165" t="s">
        <v>49</v>
      </c>
      <c r="I5" s="160" t="s">
        <v>50</v>
      </c>
      <c r="J5" s="160" t="s">
        <v>51</v>
      </c>
    </row>
    <row r="6" spans="1:12" ht="25.5" x14ac:dyDescent="0.25">
      <c r="B6" s="165" t="s">
        <v>52</v>
      </c>
      <c r="D6" s="165" t="s">
        <v>53</v>
      </c>
      <c r="E6" s="160" t="s">
        <v>54</v>
      </c>
      <c r="F6" s="160" t="s">
        <v>55</v>
      </c>
      <c r="G6" s="165" t="s">
        <v>56</v>
      </c>
      <c r="I6" s="160" t="s">
        <v>57</v>
      </c>
    </row>
    <row r="7" spans="1:12" ht="25.5" x14ac:dyDescent="0.25">
      <c r="D7" s="165" t="s">
        <v>58</v>
      </c>
      <c r="E7" s="160" t="s">
        <v>59</v>
      </c>
      <c r="F7" s="160" t="s">
        <v>60</v>
      </c>
      <c r="G7" s="165" t="s">
        <v>61</v>
      </c>
      <c r="I7" s="160" t="s">
        <v>62</v>
      </c>
    </row>
    <row r="8" spans="1:12" x14ac:dyDescent="0.25">
      <c r="E8" s="160" t="s">
        <v>63</v>
      </c>
      <c r="F8" s="160" t="s">
        <v>64</v>
      </c>
      <c r="G8" s="160" t="s">
        <v>65</v>
      </c>
    </row>
    <row r="9" spans="1:12" x14ac:dyDescent="0.25">
      <c r="E9" s="160" t="s">
        <v>66</v>
      </c>
      <c r="F9" s="160" t="s">
        <v>67</v>
      </c>
    </row>
    <row r="10" spans="1:12" x14ac:dyDescent="0.25">
      <c r="E10" s="160" t="s">
        <v>68</v>
      </c>
      <c r="F10" s="160" t="s">
        <v>69</v>
      </c>
    </row>
    <row r="11" spans="1:12" x14ac:dyDescent="0.25">
      <c r="E11" s="160" t="s">
        <v>70</v>
      </c>
      <c r="F11" s="160" t="s">
        <v>71</v>
      </c>
    </row>
    <row r="12" spans="1:12" x14ac:dyDescent="0.25">
      <c r="E12" s="160" t="s">
        <v>72</v>
      </c>
      <c r="F12" s="160" t="s">
        <v>73</v>
      </c>
    </row>
    <row r="13" spans="1:12" x14ac:dyDescent="0.25">
      <c r="E13" s="160" t="s">
        <v>74</v>
      </c>
      <c r="F13" s="160" t="s">
        <v>75</v>
      </c>
    </row>
    <row r="14" spans="1:12" x14ac:dyDescent="0.25">
      <c r="E14" s="160" t="s">
        <v>76</v>
      </c>
      <c r="F14" s="160" t="s">
        <v>77</v>
      </c>
    </row>
    <row r="15" spans="1:12" x14ac:dyDescent="0.25">
      <c r="E15" s="160" t="s">
        <v>78</v>
      </c>
      <c r="F15" s="160" t="s">
        <v>79</v>
      </c>
    </row>
    <row r="16" spans="1:12" x14ac:dyDescent="0.25">
      <c r="E16" s="160" t="s">
        <v>80</v>
      </c>
      <c r="F16" s="160" t="s">
        <v>81</v>
      </c>
    </row>
    <row r="17" spans="5:6" x14ac:dyDescent="0.25">
      <c r="E17" s="160" t="s">
        <v>82</v>
      </c>
      <c r="F17" s="160" t="s">
        <v>83</v>
      </c>
    </row>
    <row r="18" spans="5:6" x14ac:dyDescent="0.25">
      <c r="E18" s="160" t="s">
        <v>84</v>
      </c>
      <c r="F18" s="160" t="s">
        <v>85</v>
      </c>
    </row>
    <row r="19" spans="5:6" x14ac:dyDescent="0.25">
      <c r="E19" s="160" t="s">
        <v>86</v>
      </c>
    </row>
    <row r="20" spans="5:6" x14ac:dyDescent="0.25">
      <c r="E20" s="160" t="s">
        <v>87</v>
      </c>
    </row>
    <row r="21" spans="5:6" x14ac:dyDescent="0.25">
      <c r="E21" s="160" t="s">
        <v>88</v>
      </c>
    </row>
    <row r="22" spans="5:6" x14ac:dyDescent="0.25">
      <c r="E22" s="160" t="s">
        <v>89</v>
      </c>
    </row>
    <row r="23" spans="5:6" x14ac:dyDescent="0.25">
      <c r="E23" s="160" t="s">
        <v>90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AB484-33BF-466E-8F17-7CE9247CFB1B}">
  <sheetPr>
    <tabColor theme="9" tint="0.59999389629810485"/>
    <pageSetUpPr fitToPage="1"/>
  </sheetPr>
  <dimension ref="A1:L28"/>
  <sheetViews>
    <sheetView topLeftCell="N8" zoomScaleNormal="100" workbookViewId="0">
      <selection activeCell="N8" sqref="N8"/>
    </sheetView>
  </sheetViews>
  <sheetFormatPr baseColWidth="10" defaultColWidth="8.7109375" defaultRowHeight="12.75" x14ac:dyDescent="0.25"/>
  <cols>
    <col min="1" max="1" width="3.28515625" style="160" customWidth="1"/>
    <col min="2" max="2" width="9.28515625" style="160" customWidth="1"/>
    <col min="3" max="3" width="5.7109375" style="160" customWidth="1"/>
    <col min="4" max="4" width="6.7109375" style="160" customWidth="1"/>
    <col min="5" max="5" width="5.7109375" style="160" customWidth="1"/>
    <col min="6" max="6" width="10.28515625" style="160" customWidth="1"/>
    <col min="7" max="7" width="2.140625" style="160" customWidth="1"/>
    <col min="8" max="8" width="18.7109375" style="160" customWidth="1"/>
    <col min="9" max="9" width="12.7109375" style="160" customWidth="1"/>
    <col min="10" max="10" width="6.7109375" style="160" customWidth="1"/>
    <col min="11" max="11" width="18.7109375" style="160" customWidth="1"/>
    <col min="12" max="12" width="25.7109375" style="160" customWidth="1"/>
    <col min="13" max="16384" width="8.7109375" style="160"/>
  </cols>
  <sheetData>
    <row r="1" spans="1:12" ht="18.75" customHeight="1" x14ac:dyDescent="0.25">
      <c r="A1" s="637"/>
      <c r="B1" s="638"/>
      <c r="C1" s="638"/>
      <c r="D1" s="638"/>
      <c r="E1" s="639"/>
      <c r="F1" s="646" t="s">
        <v>279</v>
      </c>
      <c r="G1" s="647"/>
      <c r="H1" s="647"/>
      <c r="I1" s="647"/>
      <c r="J1" s="647"/>
      <c r="K1" s="647"/>
      <c r="L1" s="159"/>
    </row>
    <row r="2" spans="1:12" ht="18.75" customHeight="1" x14ac:dyDescent="0.25">
      <c r="A2" s="640"/>
      <c r="B2" s="641"/>
      <c r="C2" s="641"/>
      <c r="D2" s="641"/>
      <c r="E2" s="642"/>
      <c r="F2" s="648"/>
      <c r="G2" s="649"/>
      <c r="H2" s="649"/>
      <c r="I2" s="649"/>
      <c r="J2" s="649"/>
      <c r="K2" s="649"/>
      <c r="L2" s="159"/>
    </row>
    <row r="3" spans="1:12" ht="18.75" customHeight="1" x14ac:dyDescent="0.25">
      <c r="A3" s="640"/>
      <c r="B3" s="641"/>
      <c r="C3" s="641"/>
      <c r="D3" s="641"/>
      <c r="E3" s="642"/>
      <c r="F3" s="646" t="s">
        <v>280</v>
      </c>
      <c r="G3" s="647"/>
      <c r="H3" s="647"/>
      <c r="I3" s="647"/>
      <c r="J3" s="647"/>
      <c r="K3" s="647"/>
      <c r="L3" s="159"/>
    </row>
    <row r="4" spans="1:12" ht="18.75" customHeight="1" x14ac:dyDescent="0.25">
      <c r="A4" s="643"/>
      <c r="B4" s="644"/>
      <c r="C4" s="644"/>
      <c r="D4" s="644"/>
      <c r="E4" s="645"/>
      <c r="F4" s="648"/>
      <c r="G4" s="649"/>
      <c r="H4" s="649"/>
      <c r="I4" s="649"/>
      <c r="J4" s="649"/>
      <c r="K4" s="649"/>
      <c r="L4" s="159"/>
    </row>
    <row r="5" spans="1:12" ht="15.75" customHeight="1" x14ac:dyDescent="0.25">
      <c r="A5" s="650" t="s">
        <v>281</v>
      </c>
      <c r="B5" s="651"/>
      <c r="C5" s="651"/>
      <c r="D5" s="651"/>
      <c r="E5" s="651"/>
      <c r="F5" s="651"/>
      <c r="G5" s="651"/>
      <c r="H5" s="651"/>
      <c r="I5" s="651"/>
      <c r="J5" s="651"/>
      <c r="K5" s="651"/>
      <c r="L5" s="652"/>
    </row>
    <row r="6" spans="1:12" ht="23.25" customHeight="1" x14ac:dyDescent="0.25">
      <c r="A6" s="650" t="s">
        <v>282</v>
      </c>
      <c r="B6" s="651"/>
      <c r="C6" s="653"/>
      <c r="D6" s="654" t="s">
        <v>12</v>
      </c>
      <c r="E6" s="655"/>
      <c r="F6" s="655"/>
      <c r="G6" s="655"/>
      <c r="H6" s="656"/>
      <c r="I6" s="650" t="s">
        <v>283</v>
      </c>
      <c r="J6" s="653"/>
      <c r="K6" s="654" t="s">
        <v>37</v>
      </c>
      <c r="L6" s="656"/>
    </row>
    <row r="7" spans="1:12" ht="17.850000000000001" customHeight="1" x14ac:dyDescent="0.25">
      <c r="A7" s="650" t="s">
        <v>284</v>
      </c>
      <c r="B7" s="651"/>
      <c r="C7" s="653"/>
      <c r="D7" s="654" t="s">
        <v>26</v>
      </c>
      <c r="E7" s="655"/>
      <c r="F7" s="655"/>
      <c r="G7" s="655"/>
      <c r="H7" s="656"/>
      <c r="I7" s="650" t="s">
        <v>98</v>
      </c>
      <c r="J7" s="653"/>
      <c r="K7" s="654" t="s">
        <v>53</v>
      </c>
      <c r="L7" s="656"/>
    </row>
    <row r="8" spans="1:12" ht="35.85" customHeight="1" x14ac:dyDescent="0.25">
      <c r="A8" s="650" t="s">
        <v>285</v>
      </c>
      <c r="B8" s="651"/>
      <c r="C8" s="653"/>
      <c r="D8" s="654" t="s">
        <v>63</v>
      </c>
      <c r="E8" s="655"/>
      <c r="F8" s="655"/>
      <c r="G8" s="655"/>
      <c r="H8" s="656"/>
      <c r="I8" s="650" t="s">
        <v>286</v>
      </c>
      <c r="J8" s="653"/>
      <c r="K8" s="654" t="s">
        <v>60</v>
      </c>
      <c r="L8" s="656"/>
    </row>
    <row r="9" spans="1:12" ht="15.75" customHeight="1" x14ac:dyDescent="0.25">
      <c r="A9" s="657" t="s">
        <v>287</v>
      </c>
      <c r="B9" s="658"/>
      <c r="C9" s="658"/>
      <c r="D9" s="658"/>
      <c r="E9" s="651"/>
      <c r="F9" s="651"/>
      <c r="G9" s="651"/>
      <c r="H9" s="651"/>
      <c r="I9" s="651"/>
      <c r="J9" s="651"/>
      <c r="K9" s="651"/>
      <c r="L9" s="652"/>
    </row>
    <row r="10" spans="1:12" ht="33.75" customHeight="1" x14ac:dyDescent="0.25">
      <c r="A10" s="668" t="s">
        <v>221</v>
      </c>
      <c r="B10" s="668"/>
      <c r="C10" s="668"/>
      <c r="D10" s="668"/>
      <c r="E10" s="666" t="str">
        <f>+ACTIVIDAD_5!B12</f>
        <v>Implementar 3 acciones de transformación cultural que promuevan y garanticen el libre ejercicio de los derechos de las mujeres y la equidad de género a través de mecanismos de cambio cultural y comportamental desarrollados con las comunidades</v>
      </c>
      <c r="F10" s="666"/>
      <c r="G10" s="666"/>
      <c r="H10" s="666"/>
      <c r="I10" s="666"/>
      <c r="J10" s="666"/>
      <c r="K10" s="666"/>
      <c r="L10" s="666"/>
    </row>
    <row r="11" spans="1:12" ht="34.5" customHeight="1" x14ac:dyDescent="0.25">
      <c r="A11" s="660" t="s">
        <v>288</v>
      </c>
      <c r="B11" s="661"/>
      <c r="C11" s="661"/>
      <c r="D11" s="652"/>
      <c r="E11" s="665" t="str">
        <f>+ACTIVIDAD_5!I16</f>
        <v>Número de acciones de transformación cultural que promuevan la eliminación de estereotipos negativos, y garanticen el libre ejercicio de los derechos de las mujeres implementadas, desarrolladas con las comunidades</v>
      </c>
      <c r="F11" s="666"/>
      <c r="G11" s="666"/>
      <c r="H11" s="666"/>
      <c r="I11" s="666"/>
      <c r="J11" s="666"/>
      <c r="K11" s="666"/>
      <c r="L11" s="667"/>
    </row>
    <row r="12" spans="1:12" ht="47.25" customHeight="1" x14ac:dyDescent="0.25">
      <c r="A12" s="650" t="s">
        <v>289</v>
      </c>
      <c r="B12" s="651"/>
      <c r="C12" s="651"/>
      <c r="D12" s="653"/>
      <c r="E12" s="665" t="s">
        <v>462</v>
      </c>
      <c r="F12" s="666"/>
      <c r="G12" s="666"/>
      <c r="H12" s="666"/>
      <c r="I12" s="666"/>
      <c r="J12" s="666"/>
      <c r="K12" s="666"/>
      <c r="L12" s="667"/>
    </row>
    <row r="13" spans="1:12" ht="28.5" customHeight="1" x14ac:dyDescent="0.25">
      <c r="A13" s="650" t="s">
        <v>291</v>
      </c>
      <c r="B13" s="651"/>
      <c r="C13" s="653"/>
      <c r="D13" s="654" t="s">
        <v>292</v>
      </c>
      <c r="E13" s="655"/>
      <c r="F13" s="655"/>
      <c r="G13" s="655"/>
      <c r="H13" s="656"/>
      <c r="I13" s="650" t="s">
        <v>293</v>
      </c>
      <c r="J13" s="653"/>
      <c r="K13" s="654" t="s">
        <v>61</v>
      </c>
      <c r="L13" s="656"/>
    </row>
    <row r="14" spans="1:12" ht="15.75" customHeight="1" x14ac:dyDescent="0.25">
      <c r="A14" s="650" t="s">
        <v>294</v>
      </c>
      <c r="B14" s="651"/>
      <c r="C14" s="651"/>
      <c r="D14" s="651"/>
      <c r="E14" s="651"/>
      <c r="F14" s="651"/>
      <c r="G14" s="651"/>
      <c r="H14" s="651"/>
      <c r="I14" s="651"/>
      <c r="J14" s="651"/>
      <c r="K14" s="651"/>
      <c r="L14" s="652"/>
    </row>
    <row r="15" spans="1:12" ht="25.5" customHeight="1" x14ac:dyDescent="0.25">
      <c r="A15" s="650" t="s">
        <v>295</v>
      </c>
      <c r="B15" s="651"/>
      <c r="C15" s="653"/>
      <c r="D15" s="654" t="s">
        <v>19</v>
      </c>
      <c r="E15" s="655"/>
      <c r="F15" s="655"/>
      <c r="G15" s="655"/>
      <c r="H15" s="656"/>
      <c r="I15" s="650" t="s">
        <v>296</v>
      </c>
      <c r="J15" s="653"/>
      <c r="K15" s="654" t="s">
        <v>20</v>
      </c>
      <c r="L15" s="656"/>
    </row>
    <row r="16" spans="1:12" ht="25.5" customHeight="1" x14ac:dyDescent="0.25">
      <c r="A16" s="650" t="s">
        <v>297</v>
      </c>
      <c r="B16" s="651"/>
      <c r="C16" s="653"/>
      <c r="D16" s="701">
        <f>+ACTIVIDAD_5!C37</f>
        <v>1</v>
      </c>
      <c r="E16" s="702"/>
      <c r="F16" s="702"/>
      <c r="G16" s="702"/>
      <c r="H16" s="703"/>
      <c r="I16" s="650" t="s">
        <v>161</v>
      </c>
      <c r="J16" s="653"/>
      <c r="K16" s="654" t="s">
        <v>21</v>
      </c>
      <c r="L16" s="656"/>
    </row>
    <row r="17" spans="1:12" ht="27.6" customHeight="1" x14ac:dyDescent="0.25">
      <c r="A17" s="650" t="s">
        <v>298</v>
      </c>
      <c r="B17" s="651"/>
      <c r="C17" s="653"/>
      <c r="D17" s="654" t="s">
        <v>346</v>
      </c>
      <c r="E17" s="655"/>
      <c r="F17" s="655"/>
      <c r="G17" s="655"/>
      <c r="H17" s="656"/>
      <c r="I17" s="672"/>
      <c r="J17" s="673"/>
      <c r="K17" s="673"/>
      <c r="L17" s="674"/>
    </row>
    <row r="18" spans="1:12" ht="12" customHeight="1" x14ac:dyDescent="0.25">
      <c r="A18" s="166" t="s">
        <v>300</v>
      </c>
      <c r="B18" s="166" t="s">
        <v>301</v>
      </c>
      <c r="C18" s="650" t="s">
        <v>302</v>
      </c>
      <c r="D18" s="651"/>
      <c r="E18" s="651"/>
      <c r="F18" s="651"/>
      <c r="G18" s="653"/>
      <c r="H18" s="650" t="s">
        <v>229</v>
      </c>
      <c r="I18" s="653"/>
      <c r="J18" s="650" t="s">
        <v>303</v>
      </c>
      <c r="K18" s="653"/>
      <c r="L18" s="166" t="s">
        <v>304</v>
      </c>
    </row>
    <row r="19" spans="1:12" ht="81.599999999999994" customHeight="1" x14ac:dyDescent="0.25">
      <c r="A19" s="161">
        <v>1</v>
      </c>
      <c r="B19" s="162" t="s">
        <v>292</v>
      </c>
      <c r="C19" s="654" t="s">
        <v>463</v>
      </c>
      <c r="D19" s="655"/>
      <c r="E19" s="655"/>
      <c r="F19" s="655"/>
      <c r="G19" s="656"/>
      <c r="H19" s="654" t="s">
        <v>464</v>
      </c>
      <c r="I19" s="656"/>
      <c r="J19" s="672" t="s">
        <v>22</v>
      </c>
      <c r="K19" s="674"/>
      <c r="L19" s="162" t="s">
        <v>335</v>
      </c>
    </row>
    <row r="20" spans="1:12" ht="34.35" customHeight="1" x14ac:dyDescent="0.25">
      <c r="A20" s="161">
        <v>2</v>
      </c>
      <c r="B20" s="162" t="s">
        <v>292</v>
      </c>
      <c r="C20" s="654" t="s">
        <v>465</v>
      </c>
      <c r="D20" s="655"/>
      <c r="E20" s="655"/>
      <c r="F20" s="655"/>
      <c r="G20" s="656"/>
      <c r="H20" s="654" t="s">
        <v>466</v>
      </c>
      <c r="I20" s="656"/>
      <c r="J20" s="672" t="s">
        <v>22</v>
      </c>
      <c r="K20" s="674"/>
      <c r="L20" s="162" t="s">
        <v>467</v>
      </c>
    </row>
    <row r="21" spans="1:12" ht="81.95" customHeight="1" x14ac:dyDescent="0.25">
      <c r="A21" s="161">
        <v>3</v>
      </c>
      <c r="B21" s="162" t="s">
        <v>292</v>
      </c>
      <c r="C21" s="654" t="s">
        <v>468</v>
      </c>
      <c r="D21" s="655"/>
      <c r="E21" s="655"/>
      <c r="F21" s="655"/>
      <c r="G21" s="656"/>
      <c r="H21" s="654" t="s">
        <v>469</v>
      </c>
      <c r="I21" s="656"/>
      <c r="J21" s="672" t="s">
        <v>22</v>
      </c>
      <c r="K21" s="674"/>
      <c r="L21" s="162" t="s">
        <v>470</v>
      </c>
    </row>
    <row r="22" spans="1:12" ht="25.5" customHeight="1" x14ac:dyDescent="0.25">
      <c r="A22" s="166" t="s">
        <v>300</v>
      </c>
      <c r="B22" s="650" t="s">
        <v>309</v>
      </c>
      <c r="C22" s="651"/>
      <c r="D22" s="651"/>
      <c r="E22" s="651"/>
      <c r="F22" s="651"/>
      <c r="G22" s="651"/>
      <c r="H22" s="651"/>
      <c r="I22" s="651"/>
      <c r="J22" s="651"/>
      <c r="K22" s="653"/>
      <c r="L22" s="166" t="s">
        <v>310</v>
      </c>
    </row>
    <row r="23" spans="1:12" ht="28.35" customHeight="1" x14ac:dyDescent="0.25">
      <c r="A23" s="161">
        <v>1</v>
      </c>
      <c r="B23" s="654" t="s">
        <v>471</v>
      </c>
      <c r="C23" s="655"/>
      <c r="D23" s="655"/>
      <c r="E23" s="655"/>
      <c r="F23" s="655"/>
      <c r="G23" s="655"/>
      <c r="H23" s="655"/>
      <c r="I23" s="655"/>
      <c r="J23" s="655"/>
      <c r="K23" s="656"/>
      <c r="L23" s="162" t="s">
        <v>22</v>
      </c>
    </row>
    <row r="24" spans="1:12" ht="15.75" customHeight="1" x14ac:dyDescent="0.25">
      <c r="A24" s="650" t="s">
        <v>312</v>
      </c>
      <c r="B24" s="651"/>
      <c r="C24" s="651"/>
      <c r="D24" s="651"/>
      <c r="E24" s="651"/>
      <c r="F24" s="658"/>
      <c r="G24" s="658"/>
      <c r="H24" s="651"/>
      <c r="I24" s="658"/>
      <c r="J24" s="658"/>
      <c r="K24" s="658"/>
      <c r="L24" s="678"/>
    </row>
    <row r="25" spans="1:12" ht="26.25" customHeight="1" x14ac:dyDescent="0.25">
      <c r="A25" s="650" t="s">
        <v>313</v>
      </c>
      <c r="B25" s="651"/>
      <c r="C25" s="653"/>
      <c r="D25" s="654">
        <v>1</v>
      </c>
      <c r="E25" s="655"/>
      <c r="F25" s="668" t="s">
        <v>314</v>
      </c>
      <c r="G25" s="668"/>
      <c r="H25" s="186">
        <v>2024</v>
      </c>
      <c r="I25" s="668" t="s">
        <v>315</v>
      </c>
      <c r="J25" s="668"/>
      <c r="K25" s="692" t="s">
        <v>472</v>
      </c>
      <c r="L25" s="692"/>
    </row>
    <row r="26" spans="1:12" ht="38.25" customHeight="1" x14ac:dyDescent="0.25">
      <c r="A26" s="650" t="s">
        <v>317</v>
      </c>
      <c r="B26" s="651"/>
      <c r="C26" s="653"/>
      <c r="D26" s="654" t="s">
        <v>473</v>
      </c>
      <c r="E26" s="655"/>
      <c r="F26" s="827"/>
      <c r="G26" s="827"/>
      <c r="H26" s="655"/>
      <c r="I26" s="827"/>
      <c r="J26" s="827"/>
      <c r="K26" s="827"/>
      <c r="L26" s="828"/>
    </row>
    <row r="27" spans="1:12" ht="78.599999999999994" customHeight="1" x14ac:dyDescent="0.25">
      <c r="A27" s="650" t="s">
        <v>319</v>
      </c>
      <c r="B27" s="651"/>
      <c r="C27" s="653"/>
      <c r="D27" s="687" t="s">
        <v>474</v>
      </c>
      <c r="E27" s="688"/>
      <c r="F27" s="688"/>
      <c r="G27" s="688"/>
      <c r="H27" s="688"/>
      <c r="I27" s="688"/>
      <c r="J27" s="688"/>
      <c r="K27" s="688"/>
      <c r="L27" s="689"/>
    </row>
    <row r="28" spans="1:12" ht="17.850000000000001" customHeight="1" x14ac:dyDescent="0.25">
      <c r="A28" s="650" t="s">
        <v>321</v>
      </c>
      <c r="B28" s="651"/>
      <c r="C28" s="653"/>
      <c r="D28" s="654"/>
      <c r="E28" s="655"/>
      <c r="F28" s="655"/>
      <c r="G28" s="655"/>
      <c r="H28" s="655"/>
      <c r="I28" s="655"/>
      <c r="J28" s="655"/>
      <c r="K28" s="655"/>
      <c r="L28" s="656"/>
    </row>
  </sheetData>
  <mergeCells count="65">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C20:G20"/>
    <mergeCell ref="H20:I20"/>
    <mergeCell ref="J20:K20"/>
    <mergeCell ref="C21:G21"/>
    <mergeCell ref="H21:I21"/>
    <mergeCell ref="J21:K21"/>
    <mergeCell ref="B22:K22"/>
    <mergeCell ref="B23:K23"/>
    <mergeCell ref="A24:L24"/>
    <mergeCell ref="A25:C25"/>
    <mergeCell ref="D25:E25"/>
    <mergeCell ref="F25:G25"/>
    <mergeCell ref="I25:J25"/>
    <mergeCell ref="K25:L25"/>
    <mergeCell ref="A26:C26"/>
    <mergeCell ref="D26:L26"/>
    <mergeCell ref="A27:C27"/>
    <mergeCell ref="D27:L27"/>
    <mergeCell ref="A28:C28"/>
    <mergeCell ref="D28:L28"/>
  </mergeCells>
  <pageMargins left="0.7" right="0.7" top="0.75" bottom="0.75" header="0.3" footer="0.3"/>
  <pageSetup scale="71"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F3B907F6-9163-46F2-AAD9-61EF453AA47A}">
          <x14:formula1>
            <xm:f>Datos!$A$2:$A$5</xm:f>
          </x14:formula1>
          <xm:sqref>D6:H6</xm:sqref>
        </x14:dataValidation>
        <x14:dataValidation type="list" allowBlank="1" showInputMessage="1" showErrorMessage="1" xr:uid="{D274D124-F508-463F-BC2E-913F5521DA3D}">
          <x14:formula1>
            <xm:f>Datos!$B$2:$B$6</xm:f>
          </x14:formula1>
          <xm:sqref>K6:L6</xm:sqref>
        </x14:dataValidation>
        <x14:dataValidation type="list" allowBlank="1" showInputMessage="1" showErrorMessage="1" xr:uid="{09F39E25-B63B-44BC-9A2B-AE6418500307}">
          <x14:formula1>
            <xm:f>Datos!$C$2:$C$3</xm:f>
          </x14:formula1>
          <xm:sqref>D7:H7</xm:sqref>
        </x14:dataValidation>
        <x14:dataValidation type="list" allowBlank="1" showInputMessage="1" showErrorMessage="1" xr:uid="{4318C4CC-B64D-4CE3-8BB8-9896CEB455A2}">
          <x14:formula1>
            <xm:f>Datos!$D$2:$D$7</xm:f>
          </x14:formula1>
          <xm:sqref>K7:L7</xm:sqref>
        </x14:dataValidation>
        <x14:dataValidation type="list" allowBlank="1" showInputMessage="1" showErrorMessage="1" xr:uid="{9C4DC01F-EE2E-4FBA-B63C-CA919DAD3870}">
          <x14:formula1>
            <xm:f>Datos!$E$2:$E$23</xm:f>
          </x14:formula1>
          <xm:sqref>D8:H8</xm:sqref>
        </x14:dataValidation>
        <x14:dataValidation type="list" allowBlank="1" showInputMessage="1" showErrorMessage="1" xr:uid="{7D5CF246-905F-42DD-859D-4634DC9ED3F3}">
          <x14:formula1>
            <xm:f>Datos!$F$2:$F$18</xm:f>
          </x14:formula1>
          <xm:sqref>K8:L8</xm:sqref>
        </x14:dataValidation>
        <x14:dataValidation type="list" allowBlank="1" showInputMessage="1" showErrorMessage="1" xr:uid="{27C8C770-F779-473E-A042-2B2773E8A33A}">
          <x14:formula1>
            <xm:f>Datos!$G$2:$G$8</xm:f>
          </x14:formula1>
          <xm:sqref>K13:L13</xm:sqref>
        </x14:dataValidation>
        <x14:dataValidation type="list" allowBlank="1" showInputMessage="1" showErrorMessage="1" xr:uid="{FFF42324-E7C7-47B8-9B5A-F92FC14914A9}">
          <x14:formula1>
            <xm:f>Datos!$H$2:$H$3</xm:f>
          </x14:formula1>
          <xm:sqref>D15:H15</xm:sqref>
        </x14:dataValidation>
        <x14:dataValidation type="list" allowBlank="1" showInputMessage="1" showErrorMessage="1" xr:uid="{A587765E-4C0E-44F1-BE25-3F8F15FDF67F}">
          <x14:formula1>
            <xm:f>Datos!$I$2:$I$7</xm:f>
          </x14:formula1>
          <xm:sqref>K15:L15</xm:sqref>
        </x14:dataValidation>
        <x14:dataValidation type="list" allowBlank="1" showInputMessage="1" showErrorMessage="1" xr:uid="{8DD4D71B-4CA7-4805-869A-C1A4BF325D9F}">
          <x14:formula1>
            <xm:f>Datos!$J$2:$J$5</xm:f>
          </x14:formula1>
          <xm:sqref>K16:L16</xm:sqref>
        </x14:dataValidation>
        <x14:dataValidation type="list" allowBlank="1" showInputMessage="1" showErrorMessage="1" xr:uid="{F4235E9E-6753-4D72-B2B1-ADD97A86F7B1}">
          <x14:formula1>
            <xm:f>Datos!$K$2:$K$4</xm:f>
          </x14:formula1>
          <xm:sqref>L23</xm:sqref>
        </x14:dataValidation>
        <x14:dataValidation type="list" allowBlank="1" showInputMessage="1" showErrorMessage="1" xr:uid="{63B22CB7-EA60-4B08-B87C-626575EBCB5D}">
          <x14:formula1>
            <xm:f>Datos!$K$2:$K$3</xm:f>
          </x14:formula1>
          <xm:sqref>J19:K21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666FC-4E18-41C4-A91C-CB18F4591E71}">
  <sheetPr>
    <tabColor theme="7" tint="0.39997558519241921"/>
    <pageSetUpPr fitToPage="1"/>
  </sheetPr>
  <dimension ref="A1:L27"/>
  <sheetViews>
    <sheetView topLeftCell="A19" workbookViewId="0">
      <selection activeCell="Q26" sqref="Q26"/>
    </sheetView>
  </sheetViews>
  <sheetFormatPr baseColWidth="10" defaultColWidth="9.85546875" defaultRowHeight="12.75" x14ac:dyDescent="0.25"/>
  <cols>
    <col min="1" max="1" width="3.85546875" style="160" customWidth="1"/>
    <col min="2" max="2" width="10.7109375" style="160" customWidth="1"/>
    <col min="3" max="3" width="6.42578125" style="160" customWidth="1"/>
    <col min="4" max="4" width="7.42578125" style="160" customWidth="1"/>
    <col min="5" max="5" width="6.42578125" style="160" customWidth="1"/>
    <col min="6" max="6" width="11.85546875" style="160" customWidth="1"/>
    <col min="7" max="7" width="2.42578125" style="160" customWidth="1"/>
    <col min="8" max="8" width="21.28515625" style="160" customWidth="1"/>
    <col min="9" max="9" width="14.42578125" style="160" customWidth="1"/>
    <col min="10" max="10" width="7.42578125" style="160" customWidth="1"/>
    <col min="11" max="11" width="21.28515625" style="160" customWidth="1"/>
    <col min="12" max="12" width="29.28515625" style="160" customWidth="1"/>
    <col min="13" max="16384" width="9.85546875" style="160"/>
  </cols>
  <sheetData>
    <row r="1" spans="1:12" ht="18" customHeight="1" x14ac:dyDescent="0.25">
      <c r="A1" s="637"/>
      <c r="B1" s="638"/>
      <c r="C1" s="638"/>
      <c r="D1" s="638"/>
      <c r="E1" s="639"/>
      <c r="F1" s="646" t="s">
        <v>279</v>
      </c>
      <c r="G1" s="647"/>
      <c r="H1" s="647"/>
      <c r="I1" s="647"/>
      <c r="J1" s="647"/>
      <c r="K1" s="647"/>
      <c r="L1" s="159"/>
    </row>
    <row r="2" spans="1:12" ht="18" customHeight="1" x14ac:dyDescent="0.25">
      <c r="A2" s="640"/>
      <c r="B2" s="641"/>
      <c r="C2" s="641"/>
      <c r="D2" s="641"/>
      <c r="E2" s="642"/>
      <c r="F2" s="648"/>
      <c r="G2" s="649"/>
      <c r="H2" s="649"/>
      <c r="I2" s="649"/>
      <c r="J2" s="649"/>
      <c r="K2" s="649"/>
      <c r="L2" s="159"/>
    </row>
    <row r="3" spans="1:12" ht="18" customHeight="1" x14ac:dyDescent="0.25">
      <c r="A3" s="640"/>
      <c r="B3" s="641"/>
      <c r="C3" s="641"/>
      <c r="D3" s="641"/>
      <c r="E3" s="642"/>
      <c r="F3" s="646" t="s">
        <v>280</v>
      </c>
      <c r="G3" s="647"/>
      <c r="H3" s="647"/>
      <c r="I3" s="647"/>
      <c r="J3" s="647"/>
      <c r="K3" s="647"/>
      <c r="L3" s="159"/>
    </row>
    <row r="4" spans="1:12" ht="18" customHeight="1" x14ac:dyDescent="0.25">
      <c r="A4" s="643"/>
      <c r="B4" s="644"/>
      <c r="C4" s="644"/>
      <c r="D4" s="644"/>
      <c r="E4" s="645"/>
      <c r="F4" s="648"/>
      <c r="G4" s="649"/>
      <c r="H4" s="649"/>
      <c r="I4" s="649"/>
      <c r="J4" s="649"/>
      <c r="K4" s="649"/>
      <c r="L4" s="159"/>
    </row>
    <row r="5" spans="1:12" x14ac:dyDescent="0.25">
      <c r="A5" s="829" t="s">
        <v>281</v>
      </c>
      <c r="B5" s="830"/>
      <c r="C5" s="830"/>
      <c r="D5" s="830"/>
      <c r="E5" s="830"/>
      <c r="F5" s="830"/>
      <c r="G5" s="830"/>
      <c r="H5" s="830"/>
      <c r="I5" s="830"/>
      <c r="J5" s="830"/>
      <c r="K5" s="830"/>
      <c r="L5" s="842"/>
    </row>
    <row r="6" spans="1:12" ht="24.75" customHeight="1" x14ac:dyDescent="0.25">
      <c r="A6" s="829" t="s">
        <v>282</v>
      </c>
      <c r="B6" s="830"/>
      <c r="C6" s="831"/>
      <c r="D6" s="654" t="s">
        <v>12</v>
      </c>
      <c r="E6" s="655"/>
      <c r="F6" s="655"/>
      <c r="G6" s="655"/>
      <c r="H6" s="656"/>
      <c r="I6" s="829" t="s">
        <v>283</v>
      </c>
      <c r="J6" s="831"/>
      <c r="K6" s="654" t="s">
        <v>37</v>
      </c>
      <c r="L6" s="656"/>
    </row>
    <row r="7" spans="1:12" ht="24.75" customHeight="1" x14ac:dyDescent="0.25">
      <c r="A7" s="829" t="s">
        <v>284</v>
      </c>
      <c r="B7" s="830"/>
      <c r="C7" s="831"/>
      <c r="D7" s="654" t="s">
        <v>26</v>
      </c>
      <c r="E7" s="655"/>
      <c r="F7" s="655"/>
      <c r="G7" s="655"/>
      <c r="H7" s="656"/>
      <c r="I7" s="829" t="s">
        <v>98</v>
      </c>
      <c r="J7" s="831"/>
      <c r="K7" s="654" t="s">
        <v>15</v>
      </c>
      <c r="L7" s="656"/>
    </row>
    <row r="8" spans="1:12" ht="24.75" customHeight="1" x14ac:dyDescent="0.25">
      <c r="A8" s="829" t="s">
        <v>285</v>
      </c>
      <c r="B8" s="830"/>
      <c r="C8" s="831"/>
      <c r="D8" s="654" t="s">
        <v>68</v>
      </c>
      <c r="E8" s="655"/>
      <c r="F8" s="655"/>
      <c r="G8" s="655"/>
      <c r="H8" s="656"/>
      <c r="I8" s="829" t="s">
        <v>286</v>
      </c>
      <c r="J8" s="831"/>
      <c r="K8" s="654" t="s">
        <v>69</v>
      </c>
      <c r="L8" s="656"/>
    </row>
    <row r="9" spans="1:12" ht="24.75" customHeight="1" x14ac:dyDescent="0.25">
      <c r="A9" s="838" t="s">
        <v>287</v>
      </c>
      <c r="B9" s="833"/>
      <c r="C9" s="833"/>
      <c r="D9" s="833"/>
      <c r="E9" s="833"/>
      <c r="F9" s="833"/>
      <c r="G9" s="833"/>
      <c r="H9" s="833"/>
      <c r="I9" s="833"/>
      <c r="J9" s="833"/>
      <c r="K9" s="833"/>
      <c r="L9" s="839"/>
    </row>
    <row r="10" spans="1:12" ht="24.75" customHeight="1" x14ac:dyDescent="0.25">
      <c r="A10" s="832" t="s">
        <v>141</v>
      </c>
      <c r="B10" s="832"/>
      <c r="C10" s="832"/>
      <c r="D10" s="832"/>
      <c r="E10" s="691" t="s">
        <v>475</v>
      </c>
      <c r="F10" s="691"/>
      <c r="G10" s="691"/>
      <c r="H10" s="691"/>
      <c r="I10" s="691"/>
      <c r="J10" s="691"/>
      <c r="K10" s="691"/>
      <c r="L10" s="691"/>
    </row>
    <row r="11" spans="1:12" ht="24.75" customHeight="1" x14ac:dyDescent="0.25">
      <c r="A11" s="840" t="s">
        <v>288</v>
      </c>
      <c r="B11" s="841"/>
      <c r="C11" s="841"/>
      <c r="D11" s="842"/>
      <c r="E11" s="691" t="s">
        <v>476</v>
      </c>
      <c r="F11" s="691"/>
      <c r="G11" s="691"/>
      <c r="H11" s="691"/>
      <c r="I11" s="691"/>
      <c r="J11" s="691"/>
      <c r="K11" s="691"/>
      <c r="L11" s="691"/>
    </row>
    <row r="12" spans="1:12" ht="24.75" customHeight="1" x14ac:dyDescent="0.25">
      <c r="A12" s="829" t="s">
        <v>289</v>
      </c>
      <c r="B12" s="830"/>
      <c r="C12" s="830"/>
      <c r="D12" s="831"/>
      <c r="E12" s="665" t="s">
        <v>477</v>
      </c>
      <c r="F12" s="666"/>
      <c r="G12" s="666"/>
      <c r="H12" s="666"/>
      <c r="I12" s="666"/>
      <c r="J12" s="666"/>
      <c r="K12" s="666"/>
      <c r="L12" s="667"/>
    </row>
    <row r="13" spans="1:12" ht="24.75" customHeight="1" x14ac:dyDescent="0.25">
      <c r="A13" s="829" t="s">
        <v>291</v>
      </c>
      <c r="B13" s="830"/>
      <c r="C13" s="831"/>
      <c r="D13" s="654">
        <v>3969</v>
      </c>
      <c r="E13" s="655"/>
      <c r="F13" s="655"/>
      <c r="G13" s="655"/>
      <c r="H13" s="656"/>
      <c r="I13" s="829" t="s">
        <v>293</v>
      </c>
      <c r="J13" s="831"/>
      <c r="K13" s="654" t="s">
        <v>18</v>
      </c>
      <c r="L13" s="656"/>
    </row>
    <row r="14" spans="1:12" x14ac:dyDescent="0.25">
      <c r="A14" s="829" t="s">
        <v>294</v>
      </c>
      <c r="B14" s="830"/>
      <c r="C14" s="830"/>
      <c r="D14" s="830"/>
      <c r="E14" s="830"/>
      <c r="F14" s="830"/>
      <c r="G14" s="830"/>
      <c r="H14" s="830"/>
      <c r="I14" s="830"/>
      <c r="J14" s="830"/>
      <c r="K14" s="830"/>
      <c r="L14" s="842"/>
    </row>
    <row r="15" spans="1:12" ht="17.25" customHeight="1" x14ac:dyDescent="0.25">
      <c r="A15" s="829" t="s">
        <v>295</v>
      </c>
      <c r="B15" s="830"/>
      <c r="C15" s="831"/>
      <c r="D15" s="654" t="s">
        <v>19</v>
      </c>
      <c r="E15" s="655"/>
      <c r="F15" s="655"/>
      <c r="G15" s="655"/>
      <c r="H15" s="656"/>
      <c r="I15" s="829" t="s">
        <v>296</v>
      </c>
      <c r="J15" s="831"/>
      <c r="K15" s="654" t="s">
        <v>20</v>
      </c>
      <c r="L15" s="656"/>
    </row>
    <row r="16" spans="1:12" ht="17.25" customHeight="1" x14ac:dyDescent="0.25">
      <c r="A16" s="829" t="s">
        <v>297</v>
      </c>
      <c r="B16" s="830"/>
      <c r="C16" s="831"/>
      <c r="D16" s="835">
        <v>30</v>
      </c>
      <c r="E16" s="836"/>
      <c r="F16" s="836"/>
      <c r="G16" s="836"/>
      <c r="H16" s="837"/>
      <c r="I16" s="829" t="s">
        <v>161</v>
      </c>
      <c r="J16" s="831"/>
      <c r="K16" s="654" t="s">
        <v>21</v>
      </c>
      <c r="L16" s="656"/>
    </row>
    <row r="17" spans="1:12" ht="17.25" customHeight="1" x14ac:dyDescent="0.25">
      <c r="A17" s="829" t="s">
        <v>298</v>
      </c>
      <c r="B17" s="830"/>
      <c r="C17" s="831"/>
      <c r="D17" s="654" t="s">
        <v>478</v>
      </c>
      <c r="E17" s="655"/>
      <c r="F17" s="655"/>
      <c r="G17" s="655"/>
      <c r="H17" s="656"/>
      <c r="I17" s="672"/>
      <c r="J17" s="673"/>
      <c r="K17" s="673"/>
      <c r="L17" s="674"/>
    </row>
    <row r="18" spans="1:12" x14ac:dyDescent="0.25">
      <c r="A18" s="195" t="s">
        <v>300</v>
      </c>
      <c r="B18" s="195" t="s">
        <v>301</v>
      </c>
      <c r="C18" s="829" t="s">
        <v>302</v>
      </c>
      <c r="D18" s="830"/>
      <c r="E18" s="830"/>
      <c r="F18" s="830"/>
      <c r="G18" s="831"/>
      <c r="H18" s="829" t="s">
        <v>229</v>
      </c>
      <c r="I18" s="831"/>
      <c r="J18" s="829" t="s">
        <v>303</v>
      </c>
      <c r="K18" s="831"/>
      <c r="L18" s="195" t="s">
        <v>304</v>
      </c>
    </row>
    <row r="19" spans="1:12" ht="73.5" customHeight="1" x14ac:dyDescent="0.25">
      <c r="A19" s="161">
        <v>1</v>
      </c>
      <c r="B19" s="162" t="s">
        <v>479</v>
      </c>
      <c r="C19" s="654" t="s">
        <v>480</v>
      </c>
      <c r="D19" s="655"/>
      <c r="E19" s="655"/>
      <c r="F19" s="655"/>
      <c r="G19" s="656"/>
      <c r="H19" s="654" t="s">
        <v>481</v>
      </c>
      <c r="I19" s="656"/>
      <c r="J19" s="672" t="s">
        <v>34</v>
      </c>
      <c r="K19" s="674"/>
      <c r="L19" s="162" t="s">
        <v>482</v>
      </c>
    </row>
    <row r="20" spans="1:12" ht="73.5" customHeight="1" x14ac:dyDescent="0.25">
      <c r="A20" s="161">
        <v>2</v>
      </c>
      <c r="B20" s="162" t="s">
        <v>479</v>
      </c>
      <c r="C20" s="654" t="s">
        <v>483</v>
      </c>
      <c r="D20" s="655"/>
      <c r="E20" s="655"/>
      <c r="F20" s="655"/>
      <c r="G20" s="656"/>
      <c r="H20" s="654" t="s">
        <v>481</v>
      </c>
      <c r="I20" s="656"/>
      <c r="J20" s="672" t="s">
        <v>34</v>
      </c>
      <c r="K20" s="674"/>
      <c r="L20" s="162" t="s">
        <v>482</v>
      </c>
    </row>
    <row r="21" spans="1:12" x14ac:dyDescent="0.25">
      <c r="A21" s="195" t="s">
        <v>300</v>
      </c>
      <c r="B21" s="829" t="s">
        <v>309</v>
      </c>
      <c r="C21" s="830"/>
      <c r="D21" s="830"/>
      <c r="E21" s="830"/>
      <c r="F21" s="830"/>
      <c r="G21" s="830"/>
      <c r="H21" s="830"/>
      <c r="I21" s="830"/>
      <c r="J21" s="830"/>
      <c r="K21" s="831"/>
      <c r="L21" s="195" t="s">
        <v>310</v>
      </c>
    </row>
    <row r="22" spans="1:12" ht="21.75" customHeight="1" x14ac:dyDescent="0.25">
      <c r="A22" s="161">
        <v>1</v>
      </c>
      <c r="B22" s="654" t="s">
        <v>484</v>
      </c>
      <c r="C22" s="655"/>
      <c r="D22" s="655"/>
      <c r="E22" s="655"/>
      <c r="F22" s="655"/>
      <c r="G22" s="655"/>
      <c r="H22" s="655"/>
      <c r="I22" s="655"/>
      <c r="J22" s="655"/>
      <c r="K22" s="656"/>
      <c r="L22" s="162" t="s">
        <v>34</v>
      </c>
    </row>
    <row r="23" spans="1:12" x14ac:dyDescent="0.25">
      <c r="A23" s="829" t="s">
        <v>312</v>
      </c>
      <c r="B23" s="830"/>
      <c r="C23" s="830"/>
      <c r="D23" s="830"/>
      <c r="E23" s="830"/>
      <c r="F23" s="833"/>
      <c r="G23" s="833"/>
      <c r="H23" s="830"/>
      <c r="I23" s="833"/>
      <c r="J23" s="833"/>
      <c r="K23" s="830"/>
      <c r="L23" s="834"/>
    </row>
    <row r="24" spans="1:12" ht="42" customHeight="1" x14ac:dyDescent="0.25">
      <c r="A24" s="829" t="s">
        <v>313</v>
      </c>
      <c r="B24" s="830"/>
      <c r="C24" s="831"/>
      <c r="D24" s="654">
        <v>10</v>
      </c>
      <c r="E24" s="655"/>
      <c r="F24" s="832" t="s">
        <v>314</v>
      </c>
      <c r="G24" s="832"/>
      <c r="H24" s="168">
        <v>2024</v>
      </c>
      <c r="I24" s="832" t="s">
        <v>315</v>
      </c>
      <c r="J24" s="832"/>
      <c r="L24" s="162" t="s">
        <v>482</v>
      </c>
    </row>
    <row r="25" spans="1:12" ht="42" customHeight="1" x14ac:dyDescent="0.25">
      <c r="A25" s="829" t="s">
        <v>317</v>
      </c>
      <c r="B25" s="830"/>
      <c r="C25" s="831"/>
      <c r="D25" s="665" t="s">
        <v>485</v>
      </c>
      <c r="E25" s="666"/>
      <c r="F25" s="663"/>
      <c r="G25" s="663"/>
      <c r="H25" s="666"/>
      <c r="I25" s="663"/>
      <c r="J25" s="663"/>
      <c r="K25" s="666"/>
      <c r="L25" s="664"/>
    </row>
    <row r="26" spans="1:12" ht="65.25" customHeight="1" x14ac:dyDescent="0.25">
      <c r="A26" s="829" t="s">
        <v>319</v>
      </c>
      <c r="B26" s="830"/>
      <c r="C26" s="831"/>
      <c r="D26" s="687" t="s">
        <v>486</v>
      </c>
      <c r="E26" s="688"/>
      <c r="F26" s="688"/>
      <c r="G26" s="688"/>
      <c r="H26" s="688"/>
      <c r="I26" s="688"/>
      <c r="J26" s="688"/>
      <c r="K26" s="688"/>
      <c r="L26" s="689"/>
    </row>
    <row r="27" spans="1:12" ht="96.75" customHeight="1" x14ac:dyDescent="0.25">
      <c r="A27" s="829" t="s">
        <v>321</v>
      </c>
      <c r="B27" s="830"/>
      <c r="C27" s="831"/>
      <c r="D27" s="687" t="s">
        <v>487</v>
      </c>
      <c r="E27" s="688"/>
      <c r="F27" s="688"/>
      <c r="G27" s="688"/>
      <c r="H27" s="688"/>
      <c r="I27" s="688"/>
      <c r="J27" s="688"/>
      <c r="K27" s="688"/>
      <c r="L27" s="689"/>
    </row>
  </sheetData>
  <mergeCells count="61">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A23:L23"/>
    <mergeCell ref="C18:G18"/>
    <mergeCell ref="H18:I18"/>
    <mergeCell ref="J18:K18"/>
    <mergeCell ref="C19:G19"/>
    <mergeCell ref="H19:I19"/>
    <mergeCell ref="J19:K19"/>
    <mergeCell ref="C20:G20"/>
    <mergeCell ref="H20:I20"/>
    <mergeCell ref="J20:K20"/>
    <mergeCell ref="B21:K21"/>
    <mergeCell ref="B22:K22"/>
    <mergeCell ref="A26:C26"/>
    <mergeCell ref="D26:L26"/>
    <mergeCell ref="A27:C27"/>
    <mergeCell ref="D27:L27"/>
    <mergeCell ref="A24:C24"/>
    <mergeCell ref="D24:E24"/>
    <mergeCell ref="F24:G24"/>
    <mergeCell ref="I24:J24"/>
    <mergeCell ref="A25:C25"/>
    <mergeCell ref="D25:L25"/>
  </mergeCells>
  <pageMargins left="0.25" right="0.25" top="0.75" bottom="0.75" header="0.3" footer="0.3"/>
  <pageSetup scale="71" fitToHeight="0"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F06B4-66FB-4235-9C51-3B64A14CA5D8}">
  <sheetPr>
    <tabColor theme="7" tint="0.59999389629810485"/>
    <pageSetUpPr fitToPage="1"/>
  </sheetPr>
  <dimension ref="A1:R117"/>
  <sheetViews>
    <sheetView showGridLines="0" topLeftCell="A44" zoomScale="85" zoomScaleNormal="85" workbookViewId="0">
      <selection activeCell="F45" sqref="F45:G45"/>
    </sheetView>
  </sheetViews>
  <sheetFormatPr baseColWidth="10" defaultColWidth="10.85546875" defaultRowHeight="14.25" x14ac:dyDescent="0.25"/>
  <cols>
    <col min="1" max="1" width="49.7109375" style="39" customWidth="1"/>
    <col min="2" max="3" width="35.7109375" style="39" customWidth="1"/>
    <col min="4" max="4" width="36.42578125" style="39" customWidth="1"/>
    <col min="5" max="8" width="35.7109375" style="39" customWidth="1"/>
    <col min="9" max="9" width="64.42578125" style="39" customWidth="1"/>
    <col min="10" max="13" width="35.7109375" style="39" customWidth="1"/>
    <col min="14" max="15" width="18.140625" style="39" customWidth="1"/>
    <col min="16" max="16" width="8.42578125" style="39" customWidth="1"/>
    <col min="17" max="17" width="18.42578125" style="39" bestFit="1" customWidth="1"/>
    <col min="18" max="18" width="20.42578125" style="39" customWidth="1"/>
    <col min="19" max="19" width="18.42578125" style="39" bestFit="1" customWidth="1"/>
    <col min="20" max="20" width="4.7109375" style="39" customWidth="1"/>
    <col min="21" max="21" width="23" style="39" bestFit="1" customWidth="1"/>
    <col min="22" max="22" width="9.140625" style="39"/>
    <col min="23" max="23" width="18.42578125" style="39" bestFit="1" customWidth="1"/>
    <col min="24" max="24" width="16.140625" style="39" customWidth="1"/>
    <col min="25" max="16384" width="10.85546875" style="39"/>
  </cols>
  <sheetData>
    <row r="1" spans="1:15" s="75" customFormat="1" ht="22.35" customHeight="1" thickBot="1" x14ac:dyDescent="0.3">
      <c r="A1" s="770"/>
      <c r="B1" s="556" t="s">
        <v>357</v>
      </c>
      <c r="C1" s="557"/>
      <c r="D1" s="557"/>
      <c r="E1" s="557"/>
      <c r="F1" s="557"/>
      <c r="G1" s="557"/>
      <c r="H1" s="557"/>
      <c r="I1" s="557"/>
      <c r="J1" s="557"/>
      <c r="K1" s="557"/>
      <c r="L1" s="558"/>
      <c r="M1" s="524" t="s">
        <v>358</v>
      </c>
      <c r="N1" s="525"/>
      <c r="O1" s="526"/>
    </row>
    <row r="2" spans="1:15" s="75" customFormat="1" ht="18" customHeight="1" thickBot="1" x14ac:dyDescent="0.3">
      <c r="A2" s="771"/>
      <c r="B2" s="559" t="s">
        <v>359</v>
      </c>
      <c r="C2" s="560"/>
      <c r="D2" s="560"/>
      <c r="E2" s="560"/>
      <c r="F2" s="560"/>
      <c r="G2" s="560"/>
      <c r="H2" s="560"/>
      <c r="I2" s="560"/>
      <c r="J2" s="560"/>
      <c r="K2" s="560"/>
      <c r="L2" s="561"/>
      <c r="M2" s="524" t="s">
        <v>360</v>
      </c>
      <c r="N2" s="525"/>
      <c r="O2" s="526"/>
    </row>
    <row r="3" spans="1:15" s="75" customFormat="1" ht="20.100000000000001" customHeight="1" thickBot="1" x14ac:dyDescent="0.3">
      <c r="A3" s="771"/>
      <c r="B3" s="559" t="s">
        <v>120</v>
      </c>
      <c r="C3" s="560"/>
      <c r="D3" s="560"/>
      <c r="E3" s="560"/>
      <c r="F3" s="560"/>
      <c r="G3" s="560"/>
      <c r="H3" s="560"/>
      <c r="I3" s="560"/>
      <c r="J3" s="560"/>
      <c r="K3" s="560"/>
      <c r="L3" s="561"/>
      <c r="M3" s="524" t="s">
        <v>361</v>
      </c>
      <c r="N3" s="525"/>
      <c r="O3" s="526"/>
    </row>
    <row r="4" spans="1:15" s="75" customFormat="1" ht="21.75" customHeight="1" thickBot="1" x14ac:dyDescent="0.3">
      <c r="A4" s="772"/>
      <c r="B4" s="562" t="s">
        <v>362</v>
      </c>
      <c r="C4" s="563"/>
      <c r="D4" s="563"/>
      <c r="E4" s="563"/>
      <c r="F4" s="563"/>
      <c r="G4" s="563"/>
      <c r="H4" s="563"/>
      <c r="I4" s="563"/>
      <c r="J4" s="563"/>
      <c r="K4" s="563"/>
      <c r="L4" s="564"/>
      <c r="M4" s="524" t="s">
        <v>363</v>
      </c>
      <c r="N4" s="525"/>
      <c r="O4" s="526"/>
    </row>
    <row r="5" spans="1:15" s="75" customFormat="1" ht="21.75" customHeight="1" thickBot="1" x14ac:dyDescent="0.3">
      <c r="A5" s="76"/>
      <c r="B5" s="77"/>
      <c r="C5" s="77"/>
      <c r="D5" s="77"/>
      <c r="E5" s="77"/>
      <c r="F5" s="77"/>
      <c r="G5" s="77"/>
      <c r="H5" s="77"/>
      <c r="I5" s="77"/>
      <c r="J5" s="77"/>
      <c r="K5" s="77"/>
      <c r="L5" s="77"/>
      <c r="M5" s="78"/>
      <c r="N5" s="78"/>
      <c r="O5" s="78"/>
    </row>
    <row r="6" spans="1:15" s="75" customFormat="1" ht="21.75" customHeight="1" thickBot="1" x14ac:dyDescent="0.3">
      <c r="A6" s="61" t="s">
        <v>364</v>
      </c>
      <c r="B6" s="779" t="s">
        <v>365</v>
      </c>
      <c r="C6" s="780"/>
      <c r="D6" s="780"/>
      <c r="E6" s="780"/>
      <c r="F6" s="780"/>
      <c r="G6" s="780"/>
      <c r="H6" s="780"/>
      <c r="I6" s="780"/>
      <c r="J6" s="780"/>
      <c r="K6" s="781"/>
      <c r="L6" s="180" t="s">
        <v>366</v>
      </c>
      <c r="M6" s="782">
        <v>2024110010289</v>
      </c>
      <c r="N6" s="783"/>
      <c r="O6" s="784"/>
    </row>
    <row r="7" spans="1:15" s="75" customFormat="1" ht="21.75" customHeight="1" thickBot="1" x14ac:dyDescent="0.3">
      <c r="A7" s="76"/>
      <c r="B7" s="77"/>
      <c r="C7" s="77"/>
      <c r="D7" s="77"/>
      <c r="E7" s="77"/>
      <c r="F7" s="77"/>
      <c r="G7" s="77"/>
      <c r="H7" s="77"/>
      <c r="I7" s="77"/>
      <c r="J7" s="77"/>
      <c r="K7" s="77"/>
      <c r="L7" s="77"/>
      <c r="M7" s="78"/>
      <c r="N7" s="78"/>
      <c r="O7" s="78"/>
    </row>
    <row r="8" spans="1:15" s="75" customFormat="1" ht="21.75" customHeight="1" thickBot="1" x14ac:dyDescent="0.3">
      <c r="A8" s="555" t="s">
        <v>126</v>
      </c>
      <c r="B8" s="145" t="s">
        <v>367</v>
      </c>
      <c r="C8" s="114"/>
      <c r="D8" s="145" t="s">
        <v>368</v>
      </c>
      <c r="E8" s="114"/>
      <c r="F8" s="145" t="s">
        <v>369</v>
      </c>
      <c r="G8" s="114" t="s">
        <v>370</v>
      </c>
      <c r="H8" s="145" t="s">
        <v>371</v>
      </c>
      <c r="I8" s="116"/>
      <c r="J8" s="758" t="s">
        <v>128</v>
      </c>
      <c r="K8" s="542"/>
      <c r="L8" s="144" t="s">
        <v>372</v>
      </c>
      <c r="M8" s="862"/>
      <c r="N8" s="862"/>
      <c r="O8" s="862"/>
    </row>
    <row r="9" spans="1:15" s="75" customFormat="1" ht="21.75" customHeight="1" x14ac:dyDescent="0.25">
      <c r="A9" s="555"/>
      <c r="B9" s="146" t="s">
        <v>373</v>
      </c>
      <c r="C9" s="116"/>
      <c r="D9" s="145" t="s">
        <v>374</v>
      </c>
      <c r="E9" s="116"/>
      <c r="F9" s="145" t="s">
        <v>375</v>
      </c>
      <c r="G9" s="116"/>
      <c r="H9" s="145" t="s">
        <v>376</v>
      </c>
      <c r="I9" s="115"/>
      <c r="J9" s="758"/>
      <c r="K9" s="542"/>
      <c r="L9" s="144" t="s">
        <v>377</v>
      </c>
      <c r="M9" s="527"/>
      <c r="N9" s="527"/>
      <c r="O9" s="527"/>
    </row>
    <row r="10" spans="1:15" s="75" customFormat="1" ht="21.75" customHeight="1" x14ac:dyDescent="0.25">
      <c r="A10" s="555"/>
      <c r="B10" s="145" t="s">
        <v>378</v>
      </c>
      <c r="C10" s="114"/>
      <c r="D10" s="145" t="s">
        <v>379</v>
      </c>
      <c r="E10" s="116"/>
      <c r="F10" s="145" t="s">
        <v>380</v>
      </c>
      <c r="G10" s="116"/>
      <c r="H10" s="145" t="s">
        <v>381</v>
      </c>
      <c r="I10" s="115"/>
      <c r="J10" s="758"/>
      <c r="K10" s="542"/>
      <c r="L10" s="144" t="s">
        <v>382</v>
      </c>
      <c r="M10" s="527" t="s">
        <v>370</v>
      </c>
      <c r="N10" s="527"/>
      <c r="O10" s="527"/>
    </row>
    <row r="11" spans="1:15" ht="15" customHeight="1" thickBot="1" x14ac:dyDescent="0.3">
      <c r="A11" s="42"/>
      <c r="B11" s="43"/>
      <c r="C11" s="43"/>
      <c r="D11" s="45"/>
      <c r="E11" s="44"/>
      <c r="F11" s="44"/>
      <c r="G11" s="170"/>
      <c r="H11" s="170"/>
      <c r="I11" s="46"/>
      <c r="J11" s="46"/>
      <c r="K11" s="43"/>
      <c r="L11" s="43"/>
      <c r="M11" s="43"/>
      <c r="N11" s="43"/>
      <c r="O11" s="43"/>
    </row>
    <row r="12" spans="1:15" ht="15" customHeight="1" x14ac:dyDescent="0.25">
      <c r="A12" s="776" t="s">
        <v>383</v>
      </c>
      <c r="B12" s="759" t="s">
        <v>488</v>
      </c>
      <c r="C12" s="760"/>
      <c r="D12" s="760"/>
      <c r="E12" s="760"/>
      <c r="F12" s="760"/>
      <c r="G12" s="760"/>
      <c r="H12" s="760"/>
      <c r="I12" s="760"/>
      <c r="J12" s="760"/>
      <c r="K12" s="760"/>
      <c r="L12" s="760"/>
      <c r="M12" s="760"/>
      <c r="N12" s="760"/>
      <c r="O12" s="761"/>
    </row>
    <row r="13" spans="1:15" ht="15" customHeight="1" x14ac:dyDescent="0.25">
      <c r="A13" s="777"/>
      <c r="B13" s="762"/>
      <c r="C13" s="763"/>
      <c r="D13" s="763"/>
      <c r="E13" s="763"/>
      <c r="F13" s="763"/>
      <c r="G13" s="763"/>
      <c r="H13" s="763"/>
      <c r="I13" s="763"/>
      <c r="J13" s="763"/>
      <c r="K13" s="763"/>
      <c r="L13" s="763"/>
      <c r="M13" s="763"/>
      <c r="N13" s="763"/>
      <c r="O13" s="764"/>
    </row>
    <row r="14" spans="1:15" ht="15" customHeight="1" x14ac:dyDescent="0.25">
      <c r="A14" s="778"/>
      <c r="B14" s="765"/>
      <c r="C14" s="766"/>
      <c r="D14" s="766"/>
      <c r="E14" s="766"/>
      <c r="F14" s="766"/>
      <c r="G14" s="766"/>
      <c r="H14" s="766"/>
      <c r="I14" s="766"/>
      <c r="J14" s="766"/>
      <c r="K14" s="766"/>
      <c r="L14" s="766"/>
      <c r="M14" s="766"/>
      <c r="N14" s="766"/>
      <c r="O14" s="767"/>
    </row>
    <row r="15" spans="1:15" ht="9" customHeight="1" x14ac:dyDescent="0.25">
      <c r="A15" s="47"/>
      <c r="B15" s="74"/>
      <c r="C15" s="48"/>
      <c r="D15" s="48"/>
      <c r="E15" s="48"/>
      <c r="F15" s="48"/>
      <c r="G15" s="49"/>
      <c r="H15" s="49"/>
      <c r="I15" s="49"/>
      <c r="J15" s="49"/>
      <c r="K15" s="49"/>
      <c r="L15" s="50"/>
      <c r="M15" s="50"/>
      <c r="N15" s="50"/>
      <c r="O15" s="50"/>
    </row>
    <row r="16" spans="1:15" s="51" customFormat="1" ht="37.5" customHeight="1" x14ac:dyDescent="0.25">
      <c r="A16" s="61" t="s">
        <v>133</v>
      </c>
      <c r="B16" s="768" t="s">
        <v>489</v>
      </c>
      <c r="C16" s="768"/>
      <c r="D16" s="768"/>
      <c r="E16" s="768"/>
      <c r="F16" s="768"/>
      <c r="G16" s="555" t="s">
        <v>135</v>
      </c>
      <c r="H16" s="555"/>
      <c r="I16" s="769" t="s">
        <v>490</v>
      </c>
      <c r="J16" s="769"/>
      <c r="K16" s="769"/>
      <c r="L16" s="769"/>
      <c r="M16" s="769"/>
      <c r="N16" s="769"/>
      <c r="O16" s="769"/>
    </row>
    <row r="17" spans="1:18" ht="9" customHeight="1" x14ac:dyDescent="0.25">
      <c r="A17" s="47"/>
      <c r="B17" s="49"/>
      <c r="C17" s="48"/>
      <c r="D17" s="48"/>
      <c r="E17" s="48"/>
      <c r="F17" s="48"/>
      <c r="G17" s="49"/>
      <c r="H17" s="49"/>
      <c r="I17" s="49"/>
      <c r="J17" s="49"/>
      <c r="K17" s="49"/>
      <c r="L17" s="50"/>
      <c r="M17" s="50"/>
      <c r="N17" s="50"/>
      <c r="O17" s="50"/>
    </row>
    <row r="18" spans="1:18" ht="56.25" customHeight="1" x14ac:dyDescent="0.25">
      <c r="A18" s="171" t="s">
        <v>137</v>
      </c>
      <c r="B18" s="824" t="s">
        <v>387</v>
      </c>
      <c r="C18" s="825"/>
      <c r="D18" s="825"/>
      <c r="E18" s="826"/>
      <c r="F18" s="172" t="s">
        <v>139</v>
      </c>
      <c r="G18" s="773" t="s">
        <v>388</v>
      </c>
      <c r="H18" s="773"/>
      <c r="I18" s="773"/>
      <c r="J18" s="61" t="s">
        <v>141</v>
      </c>
      <c r="K18" s="768" t="s">
        <v>389</v>
      </c>
      <c r="L18" s="768"/>
      <c r="M18" s="768"/>
      <c r="N18" s="768"/>
      <c r="O18" s="768"/>
    </row>
    <row r="19" spans="1:18" ht="9" customHeight="1" x14ac:dyDescent="0.25">
      <c r="A19" s="41"/>
      <c r="B19" s="40"/>
      <c r="C19" s="775"/>
      <c r="D19" s="775"/>
      <c r="E19" s="775"/>
      <c r="F19" s="775"/>
      <c r="G19" s="775"/>
      <c r="H19" s="775"/>
      <c r="I19" s="775"/>
      <c r="J19" s="775"/>
      <c r="K19" s="775"/>
      <c r="L19" s="775"/>
      <c r="M19" s="775"/>
      <c r="N19" s="775"/>
      <c r="O19" s="775"/>
    </row>
    <row r="21" spans="1:18" ht="16.5" customHeight="1" x14ac:dyDescent="0.25">
      <c r="A21" s="72"/>
      <c r="B21" s="73"/>
      <c r="C21" s="73"/>
      <c r="D21" s="73"/>
      <c r="E21" s="73"/>
      <c r="F21" s="73"/>
      <c r="G21" s="73"/>
      <c r="H21" s="73"/>
      <c r="I21" s="73"/>
      <c r="J21" s="73"/>
      <c r="K21" s="73"/>
      <c r="L21" s="73"/>
      <c r="M21" s="73"/>
      <c r="N21" s="73"/>
      <c r="O21" s="73"/>
    </row>
    <row r="22" spans="1:18" ht="32.1" customHeight="1" x14ac:dyDescent="0.25">
      <c r="A22" s="756" t="s">
        <v>143</v>
      </c>
      <c r="B22" s="757"/>
      <c r="C22" s="757"/>
      <c r="D22" s="757"/>
      <c r="E22" s="757"/>
      <c r="F22" s="757"/>
      <c r="G22" s="757"/>
      <c r="H22" s="757"/>
      <c r="I22" s="757"/>
      <c r="J22" s="757"/>
      <c r="K22" s="757"/>
      <c r="L22" s="757"/>
      <c r="M22" s="757"/>
      <c r="N22" s="757"/>
      <c r="O22" s="758"/>
    </row>
    <row r="23" spans="1:18" ht="32.1" customHeight="1" x14ac:dyDescent="0.25">
      <c r="A23" s="756" t="s">
        <v>390</v>
      </c>
      <c r="B23" s="757"/>
      <c r="C23" s="757"/>
      <c r="D23" s="757"/>
      <c r="E23" s="757"/>
      <c r="F23" s="757"/>
      <c r="G23" s="757"/>
      <c r="H23" s="757"/>
      <c r="I23" s="757"/>
      <c r="J23" s="757"/>
      <c r="K23" s="757"/>
      <c r="L23" s="757"/>
      <c r="M23" s="757"/>
      <c r="N23" s="757"/>
      <c r="O23" s="758"/>
    </row>
    <row r="24" spans="1:18" ht="32.1" customHeight="1" x14ac:dyDescent="0.25">
      <c r="A24" s="57"/>
      <c r="B24" s="52" t="s">
        <v>367</v>
      </c>
      <c r="C24" s="52" t="s">
        <v>368</v>
      </c>
      <c r="D24" s="52" t="s">
        <v>369</v>
      </c>
      <c r="E24" s="52" t="s">
        <v>371</v>
      </c>
      <c r="F24" s="52" t="s">
        <v>373</v>
      </c>
      <c r="G24" s="52" t="s">
        <v>374</v>
      </c>
      <c r="H24" s="52" t="s">
        <v>375</v>
      </c>
      <c r="I24" s="52" t="s">
        <v>376</v>
      </c>
      <c r="J24" s="52" t="s">
        <v>378</v>
      </c>
      <c r="K24" s="52" t="s">
        <v>379</v>
      </c>
      <c r="L24" s="52" t="s">
        <v>380</v>
      </c>
      <c r="M24" s="52" t="s">
        <v>381</v>
      </c>
      <c r="N24" s="53" t="s">
        <v>391</v>
      </c>
      <c r="O24" s="53" t="s">
        <v>392</v>
      </c>
    </row>
    <row r="25" spans="1:18" ht="32.1" customHeight="1" x14ac:dyDescent="0.25">
      <c r="A25" s="54" t="s">
        <v>144</v>
      </c>
      <c r="B25" s="204">
        <v>377361000</v>
      </c>
      <c r="C25" s="204">
        <v>0</v>
      </c>
      <c r="D25" s="204">
        <v>62643000</v>
      </c>
      <c r="E25" s="204">
        <v>6060000</v>
      </c>
      <c r="F25" s="205"/>
      <c r="G25" s="204">
        <v>9985000</v>
      </c>
      <c r="H25" s="489"/>
      <c r="I25" s="372"/>
      <c r="J25" s="372"/>
      <c r="K25" s="372"/>
      <c r="L25" s="204"/>
      <c r="M25" s="204"/>
      <c r="N25" s="178">
        <f t="shared" ref="N25:N30" si="0">SUM(B25:M25)</f>
        <v>456049000</v>
      </c>
      <c r="O25" s="374"/>
    </row>
    <row r="26" spans="1:18" ht="32.1" customHeight="1" x14ac:dyDescent="0.25">
      <c r="A26" s="54" t="s">
        <v>146</v>
      </c>
      <c r="B26" s="204">
        <v>377361000</v>
      </c>
      <c r="C26" s="204">
        <v>0</v>
      </c>
      <c r="D26" s="204">
        <v>-2513817</v>
      </c>
      <c r="E26" s="204"/>
      <c r="F26" s="204"/>
      <c r="G26" s="205"/>
      <c r="H26" s="204"/>
      <c r="I26" s="178"/>
      <c r="J26" s="178"/>
      <c r="K26" s="178"/>
      <c r="L26" s="178"/>
      <c r="M26" s="178"/>
      <c r="N26" s="178">
        <f t="shared" si="0"/>
        <v>374847183</v>
      </c>
      <c r="O26" s="375">
        <f>+(B26+C26+D26+E26+F26+G26+H26+I26+J26+K26+L26+M26)/N25</f>
        <v>0.8219449730182502</v>
      </c>
      <c r="Q26" s="177"/>
    </row>
    <row r="27" spans="1:18" ht="32.1" customHeight="1" x14ac:dyDescent="0.25">
      <c r="A27" s="54" t="s">
        <v>148</v>
      </c>
      <c r="B27" s="205">
        <v>0</v>
      </c>
      <c r="C27" s="204">
        <v>10011321</v>
      </c>
      <c r="D27" s="204">
        <v>34404324</v>
      </c>
      <c r="E27" s="204"/>
      <c r="F27" s="204"/>
      <c r="G27" s="204"/>
      <c r="H27" s="204"/>
      <c r="I27" s="178"/>
      <c r="J27" s="178"/>
      <c r="K27" s="178"/>
      <c r="L27" s="178"/>
      <c r="M27" s="178"/>
      <c r="N27" s="178">
        <f t="shared" si="0"/>
        <v>44415645</v>
      </c>
      <c r="O27" s="375">
        <f>+N27/N26</f>
        <v>0.11849000609936557</v>
      </c>
    </row>
    <row r="28" spans="1:18" ht="32.1" customHeight="1" x14ac:dyDescent="0.25">
      <c r="A28" s="54" t="s">
        <v>393</v>
      </c>
      <c r="B28" s="204"/>
      <c r="C28" s="204">
        <v>8148000</v>
      </c>
      <c r="D28" s="204">
        <v>0</v>
      </c>
      <c r="E28" s="205"/>
      <c r="F28" s="205"/>
      <c r="G28" s="205"/>
      <c r="H28" s="205"/>
      <c r="I28" s="178"/>
      <c r="J28" s="178"/>
      <c r="K28" s="178"/>
      <c r="L28" s="178"/>
      <c r="M28" s="178"/>
      <c r="N28" s="178">
        <f t="shared" si="0"/>
        <v>8148000</v>
      </c>
      <c r="O28" s="376"/>
    </row>
    <row r="29" spans="1:18" ht="32.1" customHeight="1" x14ac:dyDescent="0.25">
      <c r="A29" s="54" t="s">
        <v>394</v>
      </c>
      <c r="B29" s="204"/>
      <c r="C29" s="205"/>
      <c r="D29" s="204">
        <v>0</v>
      </c>
      <c r="E29" s="205"/>
      <c r="F29" s="205"/>
      <c r="G29" s="205"/>
      <c r="H29" s="205"/>
      <c r="I29" s="178"/>
      <c r="J29" s="178"/>
      <c r="K29" s="178"/>
      <c r="L29" s="178"/>
      <c r="M29" s="178"/>
      <c r="N29" s="178">
        <f t="shared" si="0"/>
        <v>0</v>
      </c>
      <c r="O29" s="376"/>
    </row>
    <row r="30" spans="1:18" ht="32.1" customHeight="1" thickBot="1" x14ac:dyDescent="0.3">
      <c r="A30" s="55" t="s">
        <v>154</v>
      </c>
      <c r="B30" s="206">
        <v>1900000</v>
      </c>
      <c r="C30" s="206">
        <v>6248000</v>
      </c>
      <c r="D30" s="206">
        <v>0</v>
      </c>
      <c r="E30" s="206"/>
      <c r="F30" s="206"/>
      <c r="G30" s="490"/>
      <c r="H30" s="490"/>
      <c r="I30" s="179"/>
      <c r="J30" s="179"/>
      <c r="K30" s="179"/>
      <c r="L30" s="179"/>
      <c r="M30" s="179"/>
      <c r="N30" s="179">
        <f t="shared" si="0"/>
        <v>8148000</v>
      </c>
      <c r="O30" s="377">
        <f>+N30/(N28-N29)</f>
        <v>1</v>
      </c>
      <c r="R30" s="177"/>
    </row>
    <row r="31" spans="1:18" s="56" customFormat="1" ht="16.5" customHeight="1" x14ac:dyDescent="0.2"/>
    <row r="32" spans="1:18" s="56" customFormat="1" ht="17.25" customHeight="1" x14ac:dyDescent="0.2"/>
    <row r="34" spans="1:9" ht="48" customHeight="1" x14ac:dyDescent="0.25">
      <c r="A34" s="745" t="s">
        <v>395</v>
      </c>
      <c r="B34" s="746"/>
      <c r="C34" s="746"/>
      <c r="D34" s="746"/>
      <c r="E34" s="746"/>
      <c r="F34" s="746"/>
      <c r="G34" s="746"/>
      <c r="H34" s="746"/>
      <c r="I34" s="747"/>
    </row>
    <row r="35" spans="1:9" ht="50.25" customHeight="1" x14ac:dyDescent="0.25">
      <c r="A35" s="132" t="s">
        <v>396</v>
      </c>
      <c r="B35" s="748" t="str">
        <f>+B12</f>
        <v>Implementar 3 acciones de transformación cultural que promuevan la redistribución equitativa de las labores del cuidado en Bogotá</v>
      </c>
      <c r="C35" s="749"/>
      <c r="D35" s="749"/>
      <c r="E35" s="749"/>
      <c r="F35" s="749"/>
      <c r="G35" s="749"/>
      <c r="H35" s="749"/>
      <c r="I35" s="750"/>
    </row>
    <row r="36" spans="1:9" ht="18.75" customHeight="1" x14ac:dyDescent="0.25">
      <c r="A36" s="502" t="s">
        <v>159</v>
      </c>
      <c r="B36" s="304">
        <v>2024</v>
      </c>
      <c r="C36" s="304">
        <v>2025</v>
      </c>
      <c r="D36" s="304">
        <v>2026</v>
      </c>
      <c r="E36" s="304">
        <v>2027</v>
      </c>
      <c r="F36" s="304" t="s">
        <v>397</v>
      </c>
      <c r="G36" s="508" t="s">
        <v>161</v>
      </c>
      <c r="H36" s="508" t="s">
        <v>21</v>
      </c>
      <c r="I36" s="508"/>
    </row>
    <row r="37" spans="1:9" ht="50.25" customHeight="1" x14ac:dyDescent="0.25">
      <c r="A37" s="733"/>
      <c r="B37" s="218">
        <v>1</v>
      </c>
      <c r="C37" s="308">
        <v>1</v>
      </c>
      <c r="D37" s="218">
        <v>1</v>
      </c>
      <c r="E37" s="218">
        <v>0</v>
      </c>
      <c r="F37" s="304">
        <f>B37+C37+D37+E37</f>
        <v>3</v>
      </c>
      <c r="G37" s="508"/>
      <c r="H37" s="508"/>
      <c r="I37" s="508"/>
    </row>
    <row r="38" spans="1:9" ht="56.45" customHeight="1" x14ac:dyDescent="0.25">
      <c r="A38" s="222" t="s">
        <v>163</v>
      </c>
      <c r="B38" s="751">
        <v>0.25</v>
      </c>
      <c r="C38" s="752"/>
      <c r="D38" s="753" t="s">
        <v>398</v>
      </c>
      <c r="E38" s="754"/>
      <c r="F38" s="754"/>
      <c r="G38" s="754"/>
      <c r="H38" s="754"/>
      <c r="I38" s="755"/>
    </row>
    <row r="39" spans="1:9" s="58" customFormat="1" ht="65.099999999999994" customHeight="1" thickBot="1" x14ac:dyDescent="0.3">
      <c r="A39" s="502" t="s">
        <v>399</v>
      </c>
      <c r="B39" s="222" t="s">
        <v>400</v>
      </c>
      <c r="C39" s="132" t="s">
        <v>206</v>
      </c>
      <c r="D39" s="514" t="s">
        <v>208</v>
      </c>
      <c r="E39" s="543"/>
      <c r="F39" s="514" t="s">
        <v>210</v>
      </c>
      <c r="G39" s="543"/>
      <c r="H39" s="113" t="s">
        <v>212</v>
      </c>
      <c r="I39" s="112" t="s">
        <v>213</v>
      </c>
    </row>
    <row r="40" spans="1:9" s="58" customFormat="1" ht="106.5" customHeight="1" x14ac:dyDescent="0.25">
      <c r="A40" s="739"/>
      <c r="B40" s="860">
        <v>0.02</v>
      </c>
      <c r="C40" s="551">
        <v>0.02</v>
      </c>
      <c r="D40" s="498" t="s">
        <v>491</v>
      </c>
      <c r="E40" s="499"/>
      <c r="F40" s="498" t="s">
        <v>492</v>
      </c>
      <c r="G40" s="499"/>
      <c r="H40" s="518" t="s">
        <v>403</v>
      </c>
      <c r="I40" s="496" t="s">
        <v>493</v>
      </c>
    </row>
    <row r="41" spans="1:9" ht="325.89999999999998" customHeight="1" thickBot="1" x14ac:dyDescent="0.3">
      <c r="A41" s="733"/>
      <c r="B41" s="861"/>
      <c r="C41" s="553"/>
      <c r="D41" s="500"/>
      <c r="E41" s="501"/>
      <c r="F41" s="500"/>
      <c r="G41" s="501"/>
      <c r="H41" s="519"/>
      <c r="I41" s="497"/>
    </row>
    <row r="42" spans="1:9" s="58" customFormat="1" ht="68.45" customHeight="1" thickBot="1" x14ac:dyDescent="0.3">
      <c r="A42" s="502" t="s">
        <v>405</v>
      </c>
      <c r="B42" s="220" t="s">
        <v>400</v>
      </c>
      <c r="C42" s="113" t="s">
        <v>206</v>
      </c>
      <c r="D42" s="514" t="s">
        <v>208</v>
      </c>
      <c r="E42" s="543"/>
      <c r="F42" s="514" t="s">
        <v>210</v>
      </c>
      <c r="G42" s="543"/>
      <c r="H42" s="113" t="s">
        <v>212</v>
      </c>
      <c r="I42" s="112" t="s">
        <v>213</v>
      </c>
    </row>
    <row r="43" spans="1:9" ht="380.45" customHeight="1" x14ac:dyDescent="0.25">
      <c r="A43" s="733"/>
      <c r="B43" s="311">
        <v>0.04</v>
      </c>
      <c r="C43" s="311">
        <v>0.04</v>
      </c>
      <c r="D43" s="858" t="s">
        <v>494</v>
      </c>
      <c r="E43" s="859"/>
      <c r="F43" s="858" t="s">
        <v>495</v>
      </c>
      <c r="G43" s="859"/>
      <c r="H43" s="333" t="s">
        <v>403</v>
      </c>
      <c r="I43" s="364" t="s">
        <v>496</v>
      </c>
    </row>
    <row r="44" spans="1:9" s="58" customFormat="1" ht="68.45" customHeight="1" thickBot="1" x14ac:dyDescent="0.3">
      <c r="A44" s="502" t="s">
        <v>409</v>
      </c>
      <c r="B44" s="220" t="s">
        <v>400</v>
      </c>
      <c r="C44" s="113" t="s">
        <v>206</v>
      </c>
      <c r="D44" s="514" t="s">
        <v>208</v>
      </c>
      <c r="E44" s="543"/>
      <c r="F44" s="514" t="s">
        <v>210</v>
      </c>
      <c r="G44" s="543"/>
      <c r="H44" s="113" t="s">
        <v>212</v>
      </c>
      <c r="I44" s="112" t="s">
        <v>213</v>
      </c>
    </row>
    <row r="45" spans="1:9" ht="409.5" customHeight="1" x14ac:dyDescent="0.25">
      <c r="A45" s="733"/>
      <c r="B45" s="311">
        <v>0.1</v>
      </c>
      <c r="C45" s="311">
        <v>0.1</v>
      </c>
      <c r="D45" s="544" t="s">
        <v>497</v>
      </c>
      <c r="E45" s="736"/>
      <c r="F45" s="742" t="s">
        <v>498</v>
      </c>
      <c r="G45" s="736"/>
      <c r="H45" s="333" t="s">
        <v>403</v>
      </c>
      <c r="I45" s="354" t="s">
        <v>499</v>
      </c>
    </row>
    <row r="46" spans="1:9" s="58" customFormat="1" ht="68.45" customHeight="1" thickBot="1" x14ac:dyDescent="0.3">
      <c r="A46" s="502" t="s">
        <v>413</v>
      </c>
      <c r="B46" s="220" t="s">
        <v>400</v>
      </c>
      <c r="C46" s="220" t="s">
        <v>206</v>
      </c>
      <c r="D46" s="514" t="s">
        <v>208</v>
      </c>
      <c r="E46" s="543"/>
      <c r="F46" s="514" t="s">
        <v>210</v>
      </c>
      <c r="G46" s="543"/>
      <c r="H46" s="113" t="s">
        <v>212</v>
      </c>
      <c r="I46" s="113" t="s">
        <v>213</v>
      </c>
    </row>
    <row r="47" spans="1:9" x14ac:dyDescent="0.25">
      <c r="A47" s="733"/>
      <c r="B47" s="311">
        <v>0.1</v>
      </c>
      <c r="C47" s="311"/>
      <c r="D47" s="544"/>
      <c r="E47" s="736"/>
      <c r="F47" s="544"/>
      <c r="G47" s="736"/>
      <c r="H47" s="333"/>
      <c r="I47" s="134"/>
    </row>
    <row r="48" spans="1:9" s="58" customFormat="1" ht="68.45" customHeight="1" thickBot="1" x14ac:dyDescent="0.3">
      <c r="A48" s="502" t="s">
        <v>414</v>
      </c>
      <c r="B48" s="220" t="s">
        <v>400</v>
      </c>
      <c r="C48" s="113" t="s">
        <v>206</v>
      </c>
      <c r="D48" s="514" t="s">
        <v>208</v>
      </c>
      <c r="E48" s="543"/>
      <c r="F48" s="514" t="s">
        <v>210</v>
      </c>
      <c r="G48" s="543"/>
      <c r="H48" s="113" t="s">
        <v>212</v>
      </c>
      <c r="I48" s="112" t="s">
        <v>213</v>
      </c>
    </row>
    <row r="49" spans="1:9" ht="15" thickBot="1" x14ac:dyDescent="0.3">
      <c r="A49" s="733"/>
      <c r="B49" s="311">
        <v>0.1</v>
      </c>
      <c r="C49" s="225"/>
      <c r="D49" s="544"/>
      <c r="E49" s="736"/>
      <c r="F49" s="740"/>
      <c r="G49" s="741"/>
      <c r="H49" s="333"/>
      <c r="I49" s="359"/>
    </row>
    <row r="50" spans="1:9" s="58" customFormat="1" ht="68.45" customHeight="1" thickBot="1" x14ac:dyDescent="0.3">
      <c r="A50" s="502" t="s">
        <v>415</v>
      </c>
      <c r="B50" s="220" t="s">
        <v>400</v>
      </c>
      <c r="C50" s="113" t="s">
        <v>206</v>
      </c>
      <c r="D50" s="514" t="s">
        <v>208</v>
      </c>
      <c r="E50" s="543"/>
      <c r="F50" s="514" t="s">
        <v>210</v>
      </c>
      <c r="G50" s="543"/>
      <c r="H50" s="113" t="s">
        <v>212</v>
      </c>
      <c r="I50" s="112" t="s">
        <v>213</v>
      </c>
    </row>
    <row r="51" spans="1:9" ht="15" thickBot="1" x14ac:dyDescent="0.3">
      <c r="A51" s="733"/>
      <c r="B51" s="312">
        <v>0.1</v>
      </c>
      <c r="C51" s="312"/>
      <c r="D51" s="544"/>
      <c r="E51" s="736"/>
      <c r="F51" s="544"/>
      <c r="G51" s="736"/>
      <c r="H51" s="303"/>
      <c r="I51" s="365"/>
    </row>
    <row r="52" spans="1:9" ht="68.45" customHeight="1" thickBot="1" x14ac:dyDescent="0.3">
      <c r="A52" s="502" t="s">
        <v>416</v>
      </c>
      <c r="B52" s="222" t="s">
        <v>400</v>
      </c>
      <c r="C52" s="132" t="s">
        <v>206</v>
      </c>
      <c r="D52" s="514" t="s">
        <v>208</v>
      </c>
      <c r="E52" s="543"/>
      <c r="F52" s="514" t="s">
        <v>210</v>
      </c>
      <c r="G52" s="543"/>
      <c r="H52" s="113" t="s">
        <v>212</v>
      </c>
      <c r="I52" s="112" t="s">
        <v>213</v>
      </c>
    </row>
    <row r="53" spans="1:9" ht="15" thickBot="1" x14ac:dyDescent="0.3">
      <c r="A53" s="733"/>
      <c r="B53" s="312">
        <v>0.1</v>
      </c>
      <c r="C53" s="312"/>
      <c r="D53" s="544"/>
      <c r="E53" s="856"/>
      <c r="F53" s="544"/>
      <c r="G53" s="736"/>
      <c r="H53" s="303"/>
      <c r="I53" s="363"/>
    </row>
    <row r="54" spans="1:9" ht="68.45" customHeight="1" thickBot="1" x14ac:dyDescent="0.3">
      <c r="A54" s="502" t="s">
        <v>417</v>
      </c>
      <c r="B54" s="222" t="s">
        <v>400</v>
      </c>
      <c r="C54" s="132" t="s">
        <v>206</v>
      </c>
      <c r="D54" s="514" t="s">
        <v>208</v>
      </c>
      <c r="E54" s="543"/>
      <c r="F54" s="514" t="s">
        <v>210</v>
      </c>
      <c r="G54" s="543"/>
      <c r="H54" s="113" t="s">
        <v>212</v>
      </c>
      <c r="I54" s="112" t="s">
        <v>213</v>
      </c>
    </row>
    <row r="55" spans="1:9" ht="15" thickBot="1" x14ac:dyDescent="0.3">
      <c r="A55" s="733"/>
      <c r="B55" s="312">
        <v>0.1</v>
      </c>
      <c r="C55" s="312"/>
      <c r="D55" s="544"/>
      <c r="E55" s="856"/>
      <c r="F55" s="544"/>
      <c r="G55" s="736"/>
      <c r="H55" s="303"/>
      <c r="I55" s="359"/>
    </row>
    <row r="56" spans="1:9" ht="68.45" customHeight="1" thickBot="1" x14ac:dyDescent="0.3">
      <c r="A56" s="502" t="s">
        <v>418</v>
      </c>
      <c r="B56" s="222" t="s">
        <v>400</v>
      </c>
      <c r="C56" s="132" t="s">
        <v>206</v>
      </c>
      <c r="D56" s="514" t="s">
        <v>208</v>
      </c>
      <c r="E56" s="543"/>
      <c r="F56" s="514" t="s">
        <v>210</v>
      </c>
      <c r="G56" s="543"/>
      <c r="H56" s="113" t="s">
        <v>212</v>
      </c>
      <c r="I56" s="112" t="s">
        <v>213</v>
      </c>
    </row>
    <row r="57" spans="1:9" x14ac:dyDescent="0.25">
      <c r="A57" s="733"/>
      <c r="B57" s="312">
        <v>0.1</v>
      </c>
      <c r="C57" s="312"/>
      <c r="D57" s="544"/>
      <c r="E57" s="546"/>
      <c r="F57" s="523"/>
      <c r="G57" s="735"/>
      <c r="H57" s="303"/>
      <c r="I57" s="370"/>
    </row>
    <row r="58" spans="1:9" ht="68.45" customHeight="1" x14ac:dyDescent="0.25">
      <c r="A58" s="502" t="s">
        <v>419</v>
      </c>
      <c r="B58" s="222" t="s">
        <v>400</v>
      </c>
      <c r="C58" s="132" t="s">
        <v>206</v>
      </c>
      <c r="D58" s="514" t="s">
        <v>208</v>
      </c>
      <c r="E58" s="543"/>
      <c r="F58" s="514" t="s">
        <v>210</v>
      </c>
      <c r="G58" s="543"/>
      <c r="H58" s="113" t="s">
        <v>212</v>
      </c>
      <c r="I58" s="112" t="s">
        <v>213</v>
      </c>
    </row>
    <row r="59" spans="1:9" x14ac:dyDescent="0.25">
      <c r="A59" s="733"/>
      <c r="B59" s="312">
        <v>0.1</v>
      </c>
      <c r="C59" s="312"/>
      <c r="D59" s="535"/>
      <c r="E59" s="857"/>
      <c r="F59" s="544"/>
      <c r="G59" s="546"/>
      <c r="H59" s="303"/>
      <c r="I59" s="359"/>
    </row>
    <row r="60" spans="1:9" ht="68.45" customHeight="1" thickBot="1" x14ac:dyDescent="0.3">
      <c r="A60" s="502" t="s">
        <v>420</v>
      </c>
      <c r="B60" s="222" t="s">
        <v>400</v>
      </c>
      <c r="C60" s="132" t="s">
        <v>206</v>
      </c>
      <c r="D60" s="514" t="s">
        <v>208</v>
      </c>
      <c r="E60" s="543"/>
      <c r="F60" s="514" t="s">
        <v>210</v>
      </c>
      <c r="G60" s="543"/>
      <c r="H60" s="113" t="s">
        <v>212</v>
      </c>
      <c r="I60" s="112" t="s">
        <v>213</v>
      </c>
    </row>
    <row r="61" spans="1:9" ht="15" thickBot="1" x14ac:dyDescent="0.3">
      <c r="A61" s="733"/>
      <c r="B61" s="312">
        <v>0.1</v>
      </c>
      <c r="C61" s="305"/>
      <c r="D61" s="544"/>
      <c r="E61" s="546"/>
      <c r="F61" s="721"/>
      <c r="G61" s="856"/>
      <c r="H61" s="303"/>
      <c r="I61" s="370"/>
    </row>
    <row r="62" spans="1:9" ht="68.45" customHeight="1" x14ac:dyDescent="0.25">
      <c r="A62" s="502" t="s">
        <v>421</v>
      </c>
      <c r="B62" s="222" t="s">
        <v>400</v>
      </c>
      <c r="C62" s="132" t="s">
        <v>206</v>
      </c>
      <c r="D62" s="514" t="s">
        <v>208</v>
      </c>
      <c r="E62" s="543"/>
      <c r="F62" s="514" t="s">
        <v>210</v>
      </c>
      <c r="G62" s="543"/>
      <c r="H62" s="113" t="s">
        <v>212</v>
      </c>
      <c r="I62" s="112" t="s">
        <v>213</v>
      </c>
    </row>
    <row r="63" spans="1:9" x14ac:dyDescent="0.25">
      <c r="A63" s="733"/>
      <c r="B63" s="313">
        <v>0.04</v>
      </c>
      <c r="C63" s="305"/>
      <c r="D63" s="544"/>
      <c r="E63" s="546"/>
      <c r="F63" s="505"/>
      <c r="G63" s="855"/>
      <c r="H63" s="303"/>
      <c r="I63" s="370"/>
    </row>
    <row r="64" spans="1:9" x14ac:dyDescent="0.25">
      <c r="B64" s="207">
        <f>B63+B61+B59+B57+B55+B53+B51+B49+B47+B45+B43+B40</f>
        <v>1</v>
      </c>
      <c r="C64" s="207">
        <f>C63+C61+C59+C57+C55+C53+C51+C49+C47+C45+C43+C40</f>
        <v>0.16</v>
      </c>
    </row>
    <row r="65" spans="1:11" x14ac:dyDescent="0.25">
      <c r="K65" s="207">
        <f>B40+B43+B45+B47+B49+B51+B53+B55+B57+B59+B61+B63</f>
        <v>0.99999999999999989</v>
      </c>
    </row>
    <row r="66" spans="1:11" ht="15" x14ac:dyDescent="0.25">
      <c r="A66" s="540" t="s">
        <v>177</v>
      </c>
      <c r="B66" s="540"/>
      <c r="C66" s="540"/>
      <c r="D66" s="540"/>
      <c r="E66" s="540"/>
      <c r="F66" s="540"/>
      <c r="G66" s="540"/>
      <c r="H66" s="540"/>
      <c r="I66" s="540"/>
    </row>
    <row r="67" spans="1:11" ht="61.5" customHeight="1" x14ac:dyDescent="0.25">
      <c r="A67" s="306" t="s">
        <v>178</v>
      </c>
      <c r="B67" s="787" t="s">
        <v>500</v>
      </c>
      <c r="C67" s="789"/>
      <c r="D67" s="726" t="s">
        <v>501</v>
      </c>
      <c r="E67" s="727"/>
      <c r="F67" s="726" t="s">
        <v>502</v>
      </c>
      <c r="G67" s="727"/>
      <c r="H67" s="726" t="s">
        <v>503</v>
      </c>
      <c r="I67" s="727"/>
    </row>
    <row r="68" spans="1:11" ht="15" x14ac:dyDescent="0.25">
      <c r="A68" s="306" t="s">
        <v>180</v>
      </c>
      <c r="B68" s="803">
        <v>0.05</v>
      </c>
      <c r="C68" s="804"/>
      <c r="D68" s="803">
        <v>0.1</v>
      </c>
      <c r="E68" s="804"/>
      <c r="F68" s="803">
        <v>0.05</v>
      </c>
      <c r="G68" s="804"/>
      <c r="H68" s="803">
        <v>0.05</v>
      </c>
      <c r="I68" s="706"/>
    </row>
    <row r="69" spans="1:11" ht="15" x14ac:dyDescent="0.25">
      <c r="A69" s="785" t="s">
        <v>367</v>
      </c>
      <c r="B69" s="314" t="s">
        <v>99</v>
      </c>
      <c r="C69" s="314" t="s">
        <v>206</v>
      </c>
      <c r="D69" s="314" t="s">
        <v>99</v>
      </c>
      <c r="E69" s="314" t="s">
        <v>206</v>
      </c>
      <c r="F69" s="314" t="s">
        <v>99</v>
      </c>
      <c r="G69" s="314" t="s">
        <v>206</v>
      </c>
      <c r="H69" s="314" t="s">
        <v>99</v>
      </c>
      <c r="I69" s="314" t="s">
        <v>206</v>
      </c>
    </row>
    <row r="70" spans="1:11" ht="15" x14ac:dyDescent="0.25">
      <c r="A70" s="786"/>
      <c r="B70" s="436">
        <v>0.05</v>
      </c>
      <c r="C70" s="436">
        <v>0.05</v>
      </c>
      <c r="D70" s="436">
        <v>0</v>
      </c>
      <c r="E70" s="315">
        <v>0</v>
      </c>
      <c r="F70" s="436">
        <v>0</v>
      </c>
      <c r="G70" s="315">
        <v>0</v>
      </c>
      <c r="H70" s="436">
        <v>0.08</v>
      </c>
      <c r="I70" s="315">
        <v>0.08</v>
      </c>
    </row>
    <row r="71" spans="1:11" ht="391.9" customHeight="1" x14ac:dyDescent="0.25">
      <c r="A71" s="306" t="s">
        <v>426</v>
      </c>
      <c r="B71" s="810" t="s">
        <v>504</v>
      </c>
      <c r="C71" s="725"/>
      <c r="D71" s="817" t="s">
        <v>452</v>
      </c>
      <c r="E71" s="818"/>
      <c r="F71" s="817" t="s">
        <v>452</v>
      </c>
      <c r="G71" s="818"/>
      <c r="H71" s="853" t="s">
        <v>505</v>
      </c>
      <c r="I71" s="854"/>
    </row>
    <row r="72" spans="1:11" ht="39.6" customHeight="1" x14ac:dyDescent="0.25">
      <c r="A72" s="306" t="s">
        <v>429</v>
      </c>
      <c r="B72" s="722" t="s">
        <v>500</v>
      </c>
      <c r="C72" s="723"/>
      <c r="D72" s="722" t="s">
        <v>305</v>
      </c>
      <c r="E72" s="723"/>
      <c r="F72" s="722" t="s">
        <v>305</v>
      </c>
      <c r="G72" s="723"/>
      <c r="H72" s="722" t="s">
        <v>506</v>
      </c>
      <c r="I72" s="723"/>
    </row>
    <row r="73" spans="1:11" ht="15" x14ac:dyDescent="0.25">
      <c r="A73" s="785" t="s">
        <v>368</v>
      </c>
      <c r="B73" s="314" t="s">
        <v>99</v>
      </c>
      <c r="C73" s="314" t="s">
        <v>206</v>
      </c>
      <c r="D73" s="314" t="s">
        <v>99</v>
      </c>
      <c r="E73" s="314" t="s">
        <v>206</v>
      </c>
      <c r="F73" s="314" t="s">
        <v>99</v>
      </c>
      <c r="G73" s="314" t="s">
        <v>206</v>
      </c>
      <c r="H73" s="314" t="s">
        <v>99</v>
      </c>
      <c r="I73" s="314" t="s">
        <v>206</v>
      </c>
    </row>
    <row r="74" spans="1:11" ht="15" x14ac:dyDescent="0.25">
      <c r="A74" s="786"/>
      <c r="B74" s="436">
        <v>0.1</v>
      </c>
      <c r="C74" s="315">
        <v>0.1</v>
      </c>
      <c r="D74" s="436">
        <v>0.05</v>
      </c>
      <c r="E74" s="315">
        <v>0.05</v>
      </c>
      <c r="F74" s="436">
        <v>0.05</v>
      </c>
      <c r="G74" s="315">
        <v>0.05</v>
      </c>
      <c r="H74" s="436">
        <v>0.08</v>
      </c>
      <c r="I74" s="315">
        <v>0.08</v>
      </c>
    </row>
    <row r="75" spans="1:11" ht="408.6" customHeight="1" x14ac:dyDescent="0.25">
      <c r="A75" s="306" t="s">
        <v>426</v>
      </c>
      <c r="B75" s="851" t="s">
        <v>507</v>
      </c>
      <c r="C75" s="852"/>
      <c r="D75" s="851" t="s">
        <v>508</v>
      </c>
      <c r="E75" s="852"/>
      <c r="F75" s="851" t="s">
        <v>509</v>
      </c>
      <c r="G75" s="852"/>
      <c r="H75" s="851" t="s">
        <v>510</v>
      </c>
      <c r="I75" s="852"/>
    </row>
    <row r="76" spans="1:11" ht="15" x14ac:dyDescent="0.25">
      <c r="A76" s="306" t="s">
        <v>429</v>
      </c>
      <c r="B76" s="722" t="s">
        <v>511</v>
      </c>
      <c r="C76" s="723"/>
      <c r="D76" s="722" t="s">
        <v>431</v>
      </c>
      <c r="E76" s="723"/>
      <c r="F76" s="722" t="s">
        <v>512</v>
      </c>
      <c r="G76" s="723"/>
      <c r="H76" s="722" t="s">
        <v>506</v>
      </c>
      <c r="I76" s="723"/>
    </row>
    <row r="77" spans="1:11" ht="15" x14ac:dyDescent="0.25">
      <c r="A77" s="785" t="s">
        <v>369</v>
      </c>
      <c r="B77" s="314" t="s">
        <v>99</v>
      </c>
      <c r="C77" s="314" t="s">
        <v>206</v>
      </c>
      <c r="D77" s="314" t="s">
        <v>99</v>
      </c>
      <c r="E77" s="314" t="s">
        <v>206</v>
      </c>
      <c r="F77" s="314" t="s">
        <v>99</v>
      </c>
      <c r="G77" s="314" t="s">
        <v>206</v>
      </c>
      <c r="H77" s="314" t="s">
        <v>99</v>
      </c>
      <c r="I77" s="314" t="s">
        <v>206</v>
      </c>
    </row>
    <row r="78" spans="1:11" ht="15" x14ac:dyDescent="0.25">
      <c r="A78" s="786"/>
      <c r="B78" s="436">
        <v>0.1</v>
      </c>
      <c r="C78" s="315">
        <v>0.1</v>
      </c>
      <c r="D78" s="436">
        <v>0.08</v>
      </c>
      <c r="E78" s="315">
        <v>0.08</v>
      </c>
      <c r="F78" s="436">
        <v>0.1</v>
      </c>
      <c r="G78" s="315">
        <v>0.1</v>
      </c>
      <c r="H78" s="436">
        <v>0.08</v>
      </c>
      <c r="I78" s="315">
        <v>0.08</v>
      </c>
    </row>
    <row r="79" spans="1:11" ht="409.5" customHeight="1" x14ac:dyDescent="0.25">
      <c r="A79" s="306" t="s">
        <v>426</v>
      </c>
      <c r="B79" s="849" t="s">
        <v>513</v>
      </c>
      <c r="C79" s="850"/>
      <c r="D79" s="724" t="s">
        <v>514</v>
      </c>
      <c r="E79" s="725"/>
      <c r="F79" s="724" t="s">
        <v>515</v>
      </c>
      <c r="G79" s="725"/>
      <c r="H79" s="851" t="s">
        <v>516</v>
      </c>
      <c r="I79" s="852"/>
    </row>
    <row r="80" spans="1:11" ht="15" x14ac:dyDescent="0.25">
      <c r="A80" s="306" t="s">
        <v>429</v>
      </c>
      <c r="B80" s="796" t="s">
        <v>517</v>
      </c>
      <c r="C80" s="816"/>
      <c r="D80" s="722" t="s">
        <v>518</v>
      </c>
      <c r="E80" s="723"/>
      <c r="F80" s="796" t="s">
        <v>519</v>
      </c>
      <c r="G80" s="816"/>
      <c r="H80" s="796" t="s">
        <v>506</v>
      </c>
      <c r="I80" s="816"/>
    </row>
    <row r="81" spans="1:9" ht="15" x14ac:dyDescent="0.25">
      <c r="A81" s="785" t="s">
        <v>371</v>
      </c>
      <c r="B81" s="314" t="s">
        <v>99</v>
      </c>
      <c r="C81" s="314" t="s">
        <v>206</v>
      </c>
      <c r="D81" s="314" t="s">
        <v>99</v>
      </c>
      <c r="E81" s="314" t="s">
        <v>206</v>
      </c>
      <c r="F81" s="314" t="s">
        <v>99</v>
      </c>
      <c r="G81" s="314" t="s">
        <v>206</v>
      </c>
      <c r="H81" s="314" t="s">
        <v>99</v>
      </c>
      <c r="I81" s="314" t="s">
        <v>206</v>
      </c>
    </row>
    <row r="82" spans="1:9" ht="15" x14ac:dyDescent="0.25">
      <c r="A82" s="786"/>
      <c r="B82" s="436">
        <v>0.09</v>
      </c>
      <c r="C82" s="315"/>
      <c r="D82" s="436">
        <v>0.1</v>
      </c>
      <c r="E82" s="315"/>
      <c r="F82" s="436">
        <v>0.1</v>
      </c>
      <c r="G82" s="315"/>
      <c r="H82" s="436">
        <v>0.08</v>
      </c>
      <c r="I82" s="315"/>
    </row>
    <row r="83" spans="1:9" ht="30" x14ac:dyDescent="0.25">
      <c r="A83" s="306" t="s">
        <v>426</v>
      </c>
      <c r="B83" s="810"/>
      <c r="C83" s="848"/>
      <c r="D83" s="810"/>
      <c r="E83" s="848"/>
      <c r="F83" s="810"/>
      <c r="G83" s="848"/>
      <c r="H83" s="810"/>
      <c r="I83" s="848"/>
    </row>
    <row r="84" spans="1:9" ht="15" x14ac:dyDescent="0.25">
      <c r="A84" s="306" t="s">
        <v>429</v>
      </c>
      <c r="B84" s="722"/>
      <c r="C84" s="723"/>
      <c r="D84" s="722"/>
      <c r="E84" s="723"/>
      <c r="F84" s="722"/>
      <c r="G84" s="723"/>
      <c r="H84" s="722"/>
      <c r="I84" s="723"/>
    </row>
    <row r="85" spans="1:9" ht="15" x14ac:dyDescent="0.25">
      <c r="A85" s="785" t="s">
        <v>373</v>
      </c>
      <c r="B85" s="314" t="s">
        <v>99</v>
      </c>
      <c r="C85" s="314" t="s">
        <v>206</v>
      </c>
      <c r="D85" s="314" t="s">
        <v>99</v>
      </c>
      <c r="E85" s="314" t="s">
        <v>206</v>
      </c>
      <c r="F85" s="314" t="s">
        <v>99</v>
      </c>
      <c r="G85" s="314" t="s">
        <v>206</v>
      </c>
      <c r="H85" s="314" t="s">
        <v>99</v>
      </c>
      <c r="I85" s="314" t="s">
        <v>206</v>
      </c>
    </row>
    <row r="86" spans="1:9" ht="15" x14ac:dyDescent="0.25">
      <c r="A86" s="786"/>
      <c r="B86" s="436">
        <v>0.09</v>
      </c>
      <c r="C86" s="315"/>
      <c r="D86" s="436">
        <v>0.1</v>
      </c>
      <c r="E86" s="315"/>
      <c r="F86" s="436">
        <v>0.1</v>
      </c>
      <c r="G86" s="315"/>
      <c r="H86" s="436">
        <v>0.08</v>
      </c>
      <c r="I86" s="315"/>
    </row>
    <row r="87" spans="1:9" ht="30" x14ac:dyDescent="0.25">
      <c r="A87" s="306" t="s">
        <v>426</v>
      </c>
      <c r="B87" s="847"/>
      <c r="C87" s="847"/>
      <c r="D87" s="847"/>
      <c r="E87" s="847"/>
      <c r="F87" s="847"/>
      <c r="G87" s="847"/>
      <c r="H87" s="847"/>
      <c r="I87" s="847"/>
    </row>
    <row r="88" spans="1:9" ht="15" x14ac:dyDescent="0.25">
      <c r="A88" s="306" t="s">
        <v>429</v>
      </c>
      <c r="B88" s="705"/>
      <c r="C88" s="710"/>
      <c r="D88" s="705"/>
      <c r="E88" s="710"/>
      <c r="F88" s="705"/>
      <c r="G88" s="710"/>
      <c r="H88" s="705"/>
      <c r="I88" s="710"/>
    </row>
    <row r="89" spans="1:9" ht="15" x14ac:dyDescent="0.25">
      <c r="A89" s="785" t="s">
        <v>374</v>
      </c>
      <c r="B89" s="314" t="s">
        <v>99</v>
      </c>
      <c r="C89" s="314" t="s">
        <v>206</v>
      </c>
      <c r="D89" s="314" t="s">
        <v>99</v>
      </c>
      <c r="E89" s="314" t="s">
        <v>206</v>
      </c>
      <c r="F89" s="314" t="s">
        <v>99</v>
      </c>
      <c r="G89" s="314" t="s">
        <v>206</v>
      </c>
      <c r="H89" s="314" t="s">
        <v>99</v>
      </c>
      <c r="I89" s="314" t="s">
        <v>206</v>
      </c>
    </row>
    <row r="90" spans="1:9" ht="15" x14ac:dyDescent="0.25">
      <c r="A90" s="786"/>
      <c r="B90" s="436">
        <v>0.1</v>
      </c>
      <c r="C90" s="329"/>
      <c r="D90" s="436">
        <v>0.1</v>
      </c>
      <c r="E90" s="329"/>
      <c r="F90" s="436">
        <v>0.1</v>
      </c>
      <c r="G90" s="329"/>
      <c r="H90" s="436">
        <v>0.08</v>
      </c>
      <c r="I90" s="329"/>
    </row>
    <row r="91" spans="1:9" ht="30" x14ac:dyDescent="0.25">
      <c r="A91" s="306" t="s">
        <v>426</v>
      </c>
      <c r="B91" s="708"/>
      <c r="C91" s="708"/>
      <c r="D91" s="708"/>
      <c r="E91" s="708"/>
      <c r="F91" s="708"/>
      <c r="G91" s="708"/>
      <c r="H91" s="708"/>
      <c r="I91" s="708"/>
    </row>
    <row r="92" spans="1:9" ht="15" x14ac:dyDescent="0.25">
      <c r="A92" s="306" t="s">
        <v>429</v>
      </c>
      <c r="B92" s="705"/>
      <c r="C92" s="710"/>
      <c r="D92" s="705"/>
      <c r="E92" s="710"/>
      <c r="F92" s="705"/>
      <c r="G92" s="710"/>
      <c r="H92" s="705"/>
      <c r="I92" s="710"/>
    </row>
    <row r="93" spans="1:9" ht="15" x14ac:dyDescent="0.25">
      <c r="A93" s="785" t="s">
        <v>375</v>
      </c>
      <c r="B93" s="314" t="s">
        <v>99</v>
      </c>
      <c r="C93" s="314" t="s">
        <v>206</v>
      </c>
      <c r="D93" s="314" t="s">
        <v>99</v>
      </c>
      <c r="E93" s="314" t="s">
        <v>206</v>
      </c>
      <c r="F93" s="314" t="s">
        <v>99</v>
      </c>
      <c r="G93" s="314" t="s">
        <v>206</v>
      </c>
      <c r="H93" s="314" t="s">
        <v>99</v>
      </c>
      <c r="I93" s="314" t="s">
        <v>206</v>
      </c>
    </row>
    <row r="94" spans="1:9" ht="15" x14ac:dyDescent="0.25">
      <c r="A94" s="786"/>
      <c r="B94" s="436">
        <v>0.09</v>
      </c>
      <c r="C94" s="315"/>
      <c r="D94" s="436">
        <v>0.1</v>
      </c>
      <c r="E94" s="315"/>
      <c r="F94" s="436">
        <v>0.1</v>
      </c>
      <c r="G94" s="315"/>
      <c r="H94" s="436">
        <v>0.08</v>
      </c>
      <c r="I94" s="315"/>
    </row>
    <row r="95" spans="1:9" ht="30" x14ac:dyDescent="0.25">
      <c r="A95" s="306" t="s">
        <v>426</v>
      </c>
      <c r="B95" s="708"/>
      <c r="C95" s="708"/>
      <c r="D95" s="708"/>
      <c r="E95" s="708"/>
      <c r="F95" s="708"/>
      <c r="G95" s="708"/>
      <c r="H95" s="708"/>
      <c r="I95" s="708"/>
    </row>
    <row r="96" spans="1:9" ht="15" x14ac:dyDescent="0.25">
      <c r="A96" s="306" t="s">
        <v>429</v>
      </c>
      <c r="B96" s="705"/>
      <c r="C96" s="710"/>
      <c r="D96" s="705"/>
      <c r="E96" s="710"/>
      <c r="F96" s="705"/>
      <c r="G96" s="710"/>
      <c r="H96" s="705"/>
      <c r="I96" s="710"/>
    </row>
    <row r="97" spans="1:9" ht="15" x14ac:dyDescent="0.25">
      <c r="A97" s="785" t="s">
        <v>376</v>
      </c>
      <c r="B97" s="314" t="s">
        <v>99</v>
      </c>
      <c r="C97" s="314" t="s">
        <v>206</v>
      </c>
      <c r="D97" s="314" t="s">
        <v>99</v>
      </c>
      <c r="E97" s="314" t="s">
        <v>206</v>
      </c>
      <c r="F97" s="314" t="s">
        <v>99</v>
      </c>
      <c r="G97" s="314" t="s">
        <v>206</v>
      </c>
      <c r="H97" s="314" t="s">
        <v>99</v>
      </c>
      <c r="I97" s="314" t="s">
        <v>206</v>
      </c>
    </row>
    <row r="98" spans="1:9" ht="15" x14ac:dyDescent="0.25">
      <c r="A98" s="786"/>
      <c r="B98" s="436">
        <v>0.09</v>
      </c>
      <c r="C98" s="315"/>
      <c r="D98" s="436">
        <v>0.1</v>
      </c>
      <c r="E98" s="315"/>
      <c r="F98" s="436">
        <v>0.1</v>
      </c>
      <c r="G98" s="315"/>
      <c r="H98" s="436">
        <v>0.08</v>
      </c>
      <c r="I98" s="315"/>
    </row>
    <row r="99" spans="1:9" ht="30" x14ac:dyDescent="0.25">
      <c r="A99" s="306" t="s">
        <v>426</v>
      </c>
      <c r="B99" s="708"/>
      <c r="C99" s="708"/>
      <c r="D99" s="708"/>
      <c r="E99" s="708"/>
      <c r="F99" s="708"/>
      <c r="G99" s="708"/>
      <c r="H99" s="708"/>
      <c r="I99" s="708"/>
    </row>
    <row r="100" spans="1:9" ht="15" x14ac:dyDescent="0.25">
      <c r="A100" s="306" t="s">
        <v>429</v>
      </c>
      <c r="B100" s="705"/>
      <c r="C100" s="710"/>
      <c r="D100" s="705"/>
      <c r="E100" s="710"/>
      <c r="F100" s="705"/>
      <c r="G100" s="710"/>
      <c r="H100" s="705"/>
      <c r="I100" s="710"/>
    </row>
    <row r="101" spans="1:9" ht="15" x14ac:dyDescent="0.25">
      <c r="A101" s="785" t="s">
        <v>378</v>
      </c>
      <c r="B101" s="314" t="s">
        <v>99</v>
      </c>
      <c r="C101" s="314" t="s">
        <v>206</v>
      </c>
      <c r="D101" s="314" t="s">
        <v>99</v>
      </c>
      <c r="E101" s="314" t="s">
        <v>206</v>
      </c>
      <c r="F101" s="314" t="s">
        <v>99</v>
      </c>
      <c r="G101" s="314" t="s">
        <v>206</v>
      </c>
      <c r="H101" s="314" t="s">
        <v>99</v>
      </c>
      <c r="I101" s="314" t="s">
        <v>206</v>
      </c>
    </row>
    <row r="102" spans="1:9" ht="15" x14ac:dyDescent="0.25">
      <c r="A102" s="786"/>
      <c r="B102" s="436">
        <v>0.09</v>
      </c>
      <c r="C102" s="329"/>
      <c r="D102" s="436">
        <v>0.1</v>
      </c>
      <c r="E102" s="329"/>
      <c r="F102" s="436">
        <v>0.1</v>
      </c>
      <c r="G102" s="329"/>
      <c r="H102" s="436">
        <v>0.08</v>
      </c>
      <c r="I102" s="329"/>
    </row>
    <row r="103" spans="1:9" ht="30" x14ac:dyDescent="0.25">
      <c r="A103" s="306" t="s">
        <v>426</v>
      </c>
      <c r="B103" s="708"/>
      <c r="C103" s="708"/>
      <c r="D103" s="708"/>
      <c r="E103" s="708"/>
      <c r="F103" s="708"/>
      <c r="G103" s="708"/>
      <c r="H103" s="708"/>
      <c r="I103" s="708"/>
    </row>
    <row r="104" spans="1:9" ht="15" x14ac:dyDescent="0.25">
      <c r="A104" s="306" t="s">
        <v>429</v>
      </c>
      <c r="B104" s="705"/>
      <c r="C104" s="710"/>
      <c r="D104" s="705"/>
      <c r="E104" s="710"/>
      <c r="F104" s="705"/>
      <c r="G104" s="710"/>
      <c r="H104" s="705"/>
      <c r="I104" s="710"/>
    </row>
    <row r="105" spans="1:9" ht="15" x14ac:dyDescent="0.25">
      <c r="A105" s="785" t="s">
        <v>379</v>
      </c>
      <c r="B105" s="314" t="s">
        <v>99</v>
      </c>
      <c r="C105" s="314" t="s">
        <v>206</v>
      </c>
      <c r="D105" s="314" t="s">
        <v>99</v>
      </c>
      <c r="E105" s="314" t="s">
        <v>206</v>
      </c>
      <c r="F105" s="314" t="s">
        <v>99</v>
      </c>
      <c r="G105" s="314" t="s">
        <v>206</v>
      </c>
      <c r="H105" s="314" t="s">
        <v>99</v>
      </c>
      <c r="I105" s="314" t="s">
        <v>206</v>
      </c>
    </row>
    <row r="106" spans="1:9" ht="15" x14ac:dyDescent="0.25">
      <c r="A106" s="786"/>
      <c r="B106" s="436">
        <v>0.08</v>
      </c>
      <c r="C106" s="315"/>
      <c r="D106" s="436">
        <v>0.11</v>
      </c>
      <c r="E106" s="315"/>
      <c r="F106" s="436">
        <v>0.1</v>
      </c>
      <c r="G106" s="315"/>
      <c r="H106" s="436">
        <v>0.08</v>
      </c>
      <c r="I106" s="315"/>
    </row>
    <row r="107" spans="1:9" ht="30" x14ac:dyDescent="0.25">
      <c r="A107" s="306" t="s">
        <v>426</v>
      </c>
      <c r="B107" s="844"/>
      <c r="C107" s="844"/>
      <c r="D107" s="844"/>
      <c r="E107" s="844"/>
      <c r="F107" s="844"/>
      <c r="G107" s="844"/>
      <c r="H107" s="844"/>
      <c r="I107" s="844"/>
    </row>
    <row r="108" spans="1:9" ht="15" x14ac:dyDescent="0.25">
      <c r="A108" s="306" t="s">
        <v>429</v>
      </c>
      <c r="B108" s="845"/>
      <c r="C108" s="846"/>
      <c r="D108" s="845"/>
      <c r="E108" s="846"/>
      <c r="F108" s="845"/>
      <c r="G108" s="846"/>
      <c r="H108" s="845"/>
      <c r="I108" s="846"/>
    </row>
    <row r="109" spans="1:9" ht="15" x14ac:dyDescent="0.25">
      <c r="A109" s="785" t="s">
        <v>380</v>
      </c>
      <c r="B109" s="314" t="s">
        <v>99</v>
      </c>
      <c r="C109" s="314" t="s">
        <v>206</v>
      </c>
      <c r="D109" s="314" t="s">
        <v>99</v>
      </c>
      <c r="E109" s="314" t="s">
        <v>206</v>
      </c>
      <c r="F109" s="314" t="s">
        <v>99</v>
      </c>
      <c r="G109" s="314" t="s">
        <v>206</v>
      </c>
      <c r="H109" s="314" t="s">
        <v>99</v>
      </c>
      <c r="I109" s="314" t="s">
        <v>206</v>
      </c>
    </row>
    <row r="110" spans="1:9" ht="15" x14ac:dyDescent="0.25">
      <c r="A110" s="786"/>
      <c r="B110" s="436">
        <v>0.08</v>
      </c>
      <c r="C110" s="315"/>
      <c r="D110" s="436">
        <v>0.11</v>
      </c>
      <c r="E110" s="315"/>
      <c r="F110" s="436">
        <v>0.1</v>
      </c>
      <c r="G110" s="315"/>
      <c r="H110" s="439">
        <v>0.1</v>
      </c>
      <c r="I110" s="315"/>
    </row>
    <row r="111" spans="1:9" ht="30" x14ac:dyDescent="0.25">
      <c r="A111" s="306" t="s">
        <v>426</v>
      </c>
      <c r="B111" s="708"/>
      <c r="C111" s="709"/>
      <c r="D111" s="708"/>
      <c r="E111" s="709"/>
      <c r="F111" s="708"/>
      <c r="G111" s="709"/>
      <c r="H111" s="708"/>
      <c r="I111" s="709"/>
    </row>
    <row r="112" spans="1:9" ht="15" x14ac:dyDescent="0.25">
      <c r="A112" s="306" t="s">
        <v>429</v>
      </c>
      <c r="B112" s="705"/>
      <c r="C112" s="710"/>
      <c r="D112" s="705"/>
      <c r="E112" s="710"/>
      <c r="F112" s="705"/>
      <c r="G112" s="710"/>
      <c r="H112" s="705"/>
      <c r="I112" s="710"/>
    </row>
    <row r="113" spans="1:9" ht="15" x14ac:dyDescent="0.25">
      <c r="A113" s="785" t="s">
        <v>381</v>
      </c>
      <c r="B113" s="314" t="s">
        <v>99</v>
      </c>
      <c r="C113" s="314" t="s">
        <v>206</v>
      </c>
      <c r="D113" s="314" t="s">
        <v>99</v>
      </c>
      <c r="E113" s="314" t="s">
        <v>206</v>
      </c>
      <c r="F113" s="314" t="s">
        <v>99</v>
      </c>
      <c r="G113" s="314" t="s">
        <v>206</v>
      </c>
      <c r="H113" s="314" t="s">
        <v>99</v>
      </c>
      <c r="I113" s="314" t="s">
        <v>206</v>
      </c>
    </row>
    <row r="114" spans="1:9" ht="15" x14ac:dyDescent="0.25">
      <c r="A114" s="786"/>
      <c r="B114" s="439">
        <v>0.04</v>
      </c>
      <c r="C114" s="330"/>
      <c r="D114" s="439">
        <v>0.05</v>
      </c>
      <c r="E114" s="330"/>
      <c r="F114" s="439">
        <v>0.05</v>
      </c>
      <c r="G114" s="330"/>
      <c r="H114" s="439">
        <v>0.1</v>
      </c>
      <c r="I114" s="330"/>
    </row>
    <row r="115" spans="1:9" ht="30" x14ac:dyDescent="0.2">
      <c r="A115" s="306" t="s">
        <v>426</v>
      </c>
      <c r="B115" s="843"/>
      <c r="C115" s="843"/>
      <c r="D115" s="843"/>
      <c r="E115" s="843"/>
      <c r="F115" s="843"/>
      <c r="G115" s="843"/>
      <c r="H115" s="843"/>
      <c r="I115" s="843"/>
    </row>
    <row r="116" spans="1:9" ht="15" x14ac:dyDescent="0.25">
      <c r="A116" s="306" t="s">
        <v>429</v>
      </c>
      <c r="B116" s="705"/>
      <c r="C116" s="710"/>
      <c r="D116" s="705"/>
      <c r="E116" s="710"/>
      <c r="F116" s="705"/>
      <c r="G116" s="710"/>
      <c r="H116" s="705"/>
      <c r="I116" s="710"/>
    </row>
    <row r="117" spans="1:9" ht="15" x14ac:dyDescent="0.25">
      <c r="A117" s="323" t="s">
        <v>436</v>
      </c>
      <c r="B117" s="331">
        <f t="shared" ref="B117:H117" si="1">(B70+B74+B78+B82+B86+B90+B94+B98+B102+B106+B110+B114)</f>
        <v>0.99999999999999978</v>
      </c>
      <c r="C117" s="332">
        <f>(C70+C74+C78+C82+C86+C90+C94+C98+C102+C106+C110+C114)</f>
        <v>0.25</v>
      </c>
      <c r="D117" s="331">
        <f>(D70+D74+D78+D82+D86+D90+D94+D98+D102+D106+D110+D114)</f>
        <v>1</v>
      </c>
      <c r="E117" s="332">
        <f t="shared" si="1"/>
        <v>0.13</v>
      </c>
      <c r="F117" s="331">
        <f>(F70+F74+F78+F82+F86+F90+F94+F98+F102+F106+F110+F114)</f>
        <v>0.99999999999999989</v>
      </c>
      <c r="G117" s="332">
        <f t="shared" si="1"/>
        <v>0.15000000000000002</v>
      </c>
      <c r="H117" s="331">
        <f t="shared" si="1"/>
        <v>0.99999999999999989</v>
      </c>
      <c r="I117" s="332">
        <f>(I70+I74+I78+I82+I86+I90+I94+I98+I102+I106+I110+I114)</f>
        <v>0.24</v>
      </c>
    </row>
  </sheetData>
  <mergeCells count="215">
    <mergeCell ref="B6:K6"/>
    <mergeCell ref="M6:O6"/>
    <mergeCell ref="A1:A4"/>
    <mergeCell ref="B1:L1"/>
    <mergeCell ref="M1:O1"/>
    <mergeCell ref="B2:L2"/>
    <mergeCell ref="M2:O2"/>
    <mergeCell ref="B3:L3"/>
    <mergeCell ref="M3:O3"/>
    <mergeCell ref="B4:L4"/>
    <mergeCell ref="M4:O4"/>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A42:A43"/>
    <mergeCell ref="D42:E42"/>
    <mergeCell ref="F42:G42"/>
    <mergeCell ref="D43:E43"/>
    <mergeCell ref="F43:G43"/>
    <mergeCell ref="B38:C38"/>
    <mergeCell ref="D38:I38"/>
    <mergeCell ref="A39:A41"/>
    <mergeCell ref="D39:E39"/>
    <mergeCell ref="F39:G39"/>
    <mergeCell ref="B40:B41"/>
    <mergeCell ref="C40:C41"/>
    <mergeCell ref="D40:E41"/>
    <mergeCell ref="F40:G41"/>
    <mergeCell ref="H40:H41"/>
    <mergeCell ref="I40:I41"/>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A60:A61"/>
    <mergeCell ref="D60:E60"/>
    <mergeCell ref="F60:G60"/>
    <mergeCell ref="D61:E61"/>
    <mergeCell ref="F61:G61"/>
    <mergeCell ref="B67:C67"/>
    <mergeCell ref="D67:E67"/>
    <mergeCell ref="F67:G67"/>
    <mergeCell ref="H67:I67"/>
    <mergeCell ref="B68:C68"/>
    <mergeCell ref="D68:E68"/>
    <mergeCell ref="F68:G68"/>
    <mergeCell ref="H68:I68"/>
    <mergeCell ref="A62:A63"/>
    <mergeCell ref="D62:E62"/>
    <mergeCell ref="F62:G62"/>
    <mergeCell ref="D63:E63"/>
    <mergeCell ref="F63:G63"/>
    <mergeCell ref="A66:I66"/>
    <mergeCell ref="A69:A70"/>
    <mergeCell ref="B71:C71"/>
    <mergeCell ref="D71:E71"/>
    <mergeCell ref="F71:G71"/>
    <mergeCell ref="H71:I71"/>
    <mergeCell ref="B72:C72"/>
    <mergeCell ref="D72:E72"/>
    <mergeCell ref="F72:G72"/>
    <mergeCell ref="H72:I72"/>
    <mergeCell ref="A73:A74"/>
    <mergeCell ref="B75:C75"/>
    <mergeCell ref="D75:E75"/>
    <mergeCell ref="F75:G75"/>
    <mergeCell ref="H75:I75"/>
    <mergeCell ref="B76:C76"/>
    <mergeCell ref="D76:E76"/>
    <mergeCell ref="F76:G76"/>
    <mergeCell ref="H76:I76"/>
    <mergeCell ref="A77:A78"/>
    <mergeCell ref="B79:C79"/>
    <mergeCell ref="D79:E79"/>
    <mergeCell ref="F79:G79"/>
    <mergeCell ref="H79:I79"/>
    <mergeCell ref="B80:C80"/>
    <mergeCell ref="D80:E80"/>
    <mergeCell ref="F80:G80"/>
    <mergeCell ref="H80:I80"/>
    <mergeCell ref="A81:A82"/>
    <mergeCell ref="B83:C83"/>
    <mergeCell ref="D83:E83"/>
    <mergeCell ref="F83:G83"/>
    <mergeCell ref="H83:I83"/>
    <mergeCell ref="B84:C84"/>
    <mergeCell ref="D84:E84"/>
    <mergeCell ref="F84:G84"/>
    <mergeCell ref="H84:I84"/>
    <mergeCell ref="A85:A86"/>
    <mergeCell ref="B87:C87"/>
    <mergeCell ref="D87:E87"/>
    <mergeCell ref="F87:G87"/>
    <mergeCell ref="H87:I87"/>
    <mergeCell ref="B88:C88"/>
    <mergeCell ref="D88:E88"/>
    <mergeCell ref="F88:G88"/>
    <mergeCell ref="H88:I88"/>
    <mergeCell ref="A89:A90"/>
    <mergeCell ref="B91:C91"/>
    <mergeCell ref="D91:E91"/>
    <mergeCell ref="F91:G91"/>
    <mergeCell ref="H91:I91"/>
    <mergeCell ref="B92:C92"/>
    <mergeCell ref="D92:E92"/>
    <mergeCell ref="F92:G92"/>
    <mergeCell ref="H92:I92"/>
    <mergeCell ref="A93:A94"/>
    <mergeCell ref="B95:C95"/>
    <mergeCell ref="D95:E95"/>
    <mergeCell ref="F95:G95"/>
    <mergeCell ref="H95:I95"/>
    <mergeCell ref="B96:C96"/>
    <mergeCell ref="D96:E96"/>
    <mergeCell ref="F96:G96"/>
    <mergeCell ref="H96:I96"/>
    <mergeCell ref="A97:A98"/>
    <mergeCell ref="B99:C99"/>
    <mergeCell ref="D99:E99"/>
    <mergeCell ref="F99:G99"/>
    <mergeCell ref="H99:I99"/>
    <mergeCell ref="B100:C100"/>
    <mergeCell ref="D100:E100"/>
    <mergeCell ref="F100:G100"/>
    <mergeCell ref="H100:I100"/>
    <mergeCell ref="A101:A102"/>
    <mergeCell ref="B103:C103"/>
    <mergeCell ref="D103:E103"/>
    <mergeCell ref="F103:G103"/>
    <mergeCell ref="H103:I103"/>
    <mergeCell ref="B104:C104"/>
    <mergeCell ref="D104:E104"/>
    <mergeCell ref="F104:G104"/>
    <mergeCell ref="H104:I104"/>
    <mergeCell ref="A105:A106"/>
    <mergeCell ref="B107:C107"/>
    <mergeCell ref="D107:E107"/>
    <mergeCell ref="F107:G107"/>
    <mergeCell ref="H107:I107"/>
    <mergeCell ref="B108:C108"/>
    <mergeCell ref="D108:E108"/>
    <mergeCell ref="F108:G108"/>
    <mergeCell ref="H108:I108"/>
    <mergeCell ref="A109:A110"/>
    <mergeCell ref="B111:C111"/>
    <mergeCell ref="D111:E111"/>
    <mergeCell ref="F111:G111"/>
    <mergeCell ref="H111:I111"/>
    <mergeCell ref="B112:C112"/>
    <mergeCell ref="D112:E112"/>
    <mergeCell ref="F112:G112"/>
    <mergeCell ref="H112:I112"/>
    <mergeCell ref="A113:A114"/>
    <mergeCell ref="B115:C115"/>
    <mergeCell ref="D115:E115"/>
    <mergeCell ref="F115:G115"/>
    <mergeCell ref="H115:I115"/>
    <mergeCell ref="B116:C116"/>
    <mergeCell ref="D116:E116"/>
    <mergeCell ref="F116:G116"/>
    <mergeCell ref="H116:I116"/>
  </mergeCells>
  <phoneticPr fontId="38" type="noConversion"/>
  <hyperlinks>
    <hyperlink ref="H72" r:id="rId1" xr:uid="{51E28999-00F7-43B7-88B6-FCBB887FA75A}"/>
    <hyperlink ref="B72:C72" r:id="rId2" display="Tarea 1: Elaborar del Plan Operativo de la Acción de Transformación Cultural_x0009_" xr:uid="{A688CE80-B761-45A5-8665-FA42E079A377}"/>
    <hyperlink ref="B76:C76" r:id="rId3" display="Tarea 1. Febrero" xr:uid="{DBE33CF1-F30B-4DFE-BB5E-6526AAA1B5BE}"/>
    <hyperlink ref="F76:G76" r:id="rId4" display="Tarea 3. Febrero" xr:uid="{E8B2FA9A-7538-462B-9C17-6FB638C7EECE}"/>
    <hyperlink ref="D76" r:id="rId5" xr:uid="{24638332-674D-4FC8-8FC2-3D8E687B691B}"/>
    <hyperlink ref="H76" r:id="rId6" xr:uid="{EA63865A-BDED-4C92-B161-AAE4FA633FDA}"/>
    <hyperlink ref="H80" r:id="rId7" xr:uid="{81E9ED66-9BB2-4109-8C19-9C10F5DCC69A}"/>
    <hyperlink ref="B80:C80" r:id="rId8" display="Tarea 1. Marzo" xr:uid="{7182EAC0-DC50-44B9-A4CC-D32AF3273C83}"/>
    <hyperlink ref="D80:E80" r:id="rId9" display="Tarea 2. Marzo" xr:uid="{474CB4D3-11F9-4C02-9481-C41BB3F724A3}"/>
    <hyperlink ref="F80:G80" r:id="rId10" display="Tarea 3. Marzo" xr:uid="{376187B7-33B4-4176-9124-EFE85AD4D098}"/>
  </hyperlinks>
  <pageMargins left="0.25" right="0.25" top="0.75" bottom="0.75" header="0.3" footer="0.3"/>
  <pageSetup paperSize="5" scale="31" fitToHeight="0" orientation="landscape" r:id="rId11"/>
  <drawing r:id="rId12"/>
  <legacyDrawing r:id="rId13"/>
  <extLst>
    <ext xmlns:x14="http://schemas.microsoft.com/office/spreadsheetml/2009/9/main" uri="{CCE6A557-97BC-4b89-ADB6-D9C93CAAB3DF}">
      <x14:dataValidations xmlns:xm="http://schemas.microsoft.com/office/excel/2006/main" count="1">
        <x14:dataValidation type="list" allowBlank="1" showInputMessage="1" showErrorMessage="1" xr:uid="{4725B4CA-AEC1-4F80-9611-9B5D12E2BE3D}">
          <x14:formula1>
            <xm:f>Listas!$B$2:$B$4</xm:f>
          </x14:formula1>
          <xm:sqref>H36:I37</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C039-7F90-4ACD-9C41-2132724A91DB}">
  <sheetPr>
    <tabColor theme="8" tint="0.59999389629810485"/>
    <pageSetUpPr fitToPage="1"/>
  </sheetPr>
  <dimension ref="A1:Q118"/>
  <sheetViews>
    <sheetView showGridLines="0" topLeftCell="D42" zoomScale="85" zoomScaleNormal="85" workbookViewId="0">
      <selection activeCell="F44" sqref="F44:G44"/>
    </sheetView>
  </sheetViews>
  <sheetFormatPr baseColWidth="10" defaultColWidth="10.85546875" defaultRowHeight="14.25" x14ac:dyDescent="0.25"/>
  <cols>
    <col min="1" max="1" width="49.7109375" style="39" customWidth="1"/>
    <col min="2" max="2" width="49.140625" style="39" customWidth="1"/>
    <col min="3" max="3" width="51.7109375" style="39" customWidth="1"/>
    <col min="4" max="4" width="35.7109375" style="39" customWidth="1"/>
    <col min="5" max="5" width="68.85546875" style="39" customWidth="1"/>
    <col min="6" max="6" width="48" style="39" customWidth="1"/>
    <col min="7" max="7" width="54.28515625" style="39" customWidth="1"/>
    <col min="8" max="8" width="41.5703125" style="39" customWidth="1"/>
    <col min="9" max="9" width="49.28515625" style="39" customWidth="1"/>
    <col min="10"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9.140625" style="39"/>
    <col min="23" max="23" width="18.42578125" style="39" bestFit="1" customWidth="1"/>
    <col min="24" max="24" width="16.140625" style="39" customWidth="1"/>
    <col min="25" max="16384" width="10.85546875" style="39"/>
  </cols>
  <sheetData>
    <row r="1" spans="1:15" s="75" customFormat="1" ht="22.35" customHeight="1" thickBot="1" x14ac:dyDescent="0.3">
      <c r="A1" s="770"/>
      <c r="B1" s="556" t="s">
        <v>357</v>
      </c>
      <c r="C1" s="557"/>
      <c r="D1" s="557"/>
      <c r="E1" s="557"/>
      <c r="F1" s="557"/>
      <c r="G1" s="557"/>
      <c r="H1" s="557"/>
      <c r="I1" s="557"/>
      <c r="J1" s="557"/>
      <c r="K1" s="557"/>
      <c r="L1" s="558"/>
      <c r="M1" s="524" t="s">
        <v>358</v>
      </c>
      <c r="N1" s="525"/>
      <c r="O1" s="526"/>
    </row>
    <row r="2" spans="1:15" s="75" customFormat="1" ht="18" customHeight="1" thickBot="1" x14ac:dyDescent="0.3">
      <c r="A2" s="771"/>
      <c r="B2" s="559" t="s">
        <v>359</v>
      </c>
      <c r="C2" s="560"/>
      <c r="D2" s="560"/>
      <c r="E2" s="560"/>
      <c r="F2" s="560"/>
      <c r="G2" s="560"/>
      <c r="H2" s="560"/>
      <c r="I2" s="560"/>
      <c r="J2" s="560"/>
      <c r="K2" s="560"/>
      <c r="L2" s="561"/>
      <c r="M2" s="524" t="s">
        <v>360</v>
      </c>
      <c r="N2" s="525"/>
      <c r="O2" s="526"/>
    </row>
    <row r="3" spans="1:15" s="75" customFormat="1" ht="20.100000000000001" customHeight="1" thickBot="1" x14ac:dyDescent="0.3">
      <c r="A3" s="771"/>
      <c r="B3" s="559" t="s">
        <v>120</v>
      </c>
      <c r="C3" s="560"/>
      <c r="D3" s="560"/>
      <c r="E3" s="560"/>
      <c r="F3" s="560"/>
      <c r="G3" s="560"/>
      <c r="H3" s="560"/>
      <c r="I3" s="560"/>
      <c r="J3" s="560"/>
      <c r="K3" s="560"/>
      <c r="L3" s="561"/>
      <c r="M3" s="524" t="s">
        <v>361</v>
      </c>
      <c r="N3" s="525"/>
      <c r="O3" s="526"/>
    </row>
    <row r="4" spans="1:15" s="75" customFormat="1" ht="21.75" customHeight="1" thickBot="1" x14ac:dyDescent="0.3">
      <c r="A4" s="772"/>
      <c r="B4" s="562" t="s">
        <v>362</v>
      </c>
      <c r="C4" s="563"/>
      <c r="D4" s="563"/>
      <c r="E4" s="563"/>
      <c r="F4" s="563"/>
      <c r="G4" s="563"/>
      <c r="H4" s="563"/>
      <c r="I4" s="563"/>
      <c r="J4" s="563"/>
      <c r="K4" s="563"/>
      <c r="L4" s="564"/>
      <c r="M4" s="524" t="s">
        <v>363</v>
      </c>
      <c r="N4" s="525"/>
      <c r="O4" s="526"/>
    </row>
    <row r="5" spans="1:15" s="75" customFormat="1" ht="21.75" customHeight="1" thickBot="1" x14ac:dyDescent="0.3">
      <c r="A5" s="76"/>
      <c r="B5" s="77"/>
      <c r="C5" s="77"/>
      <c r="D5" s="77"/>
      <c r="E5" s="77"/>
      <c r="F5" s="77"/>
      <c r="G5" s="77"/>
      <c r="H5" s="77"/>
      <c r="I5" s="77"/>
      <c r="J5" s="77"/>
      <c r="K5" s="77"/>
      <c r="L5" s="77"/>
      <c r="M5" s="78"/>
      <c r="N5" s="78"/>
      <c r="O5" s="78"/>
    </row>
    <row r="6" spans="1:15" s="75" customFormat="1" ht="21.75" customHeight="1" thickBot="1" x14ac:dyDescent="0.3">
      <c r="A6" s="61" t="s">
        <v>364</v>
      </c>
      <c r="B6" s="779" t="s">
        <v>365</v>
      </c>
      <c r="C6" s="780"/>
      <c r="D6" s="780"/>
      <c r="E6" s="780"/>
      <c r="F6" s="780"/>
      <c r="G6" s="780"/>
      <c r="H6" s="780"/>
      <c r="I6" s="780"/>
      <c r="J6" s="780"/>
      <c r="K6" s="781"/>
      <c r="L6" s="180" t="s">
        <v>366</v>
      </c>
      <c r="M6" s="782">
        <v>2024110010289</v>
      </c>
      <c r="N6" s="783"/>
      <c r="O6" s="784"/>
    </row>
    <row r="7" spans="1:15" s="75" customFormat="1" ht="21.75" customHeight="1" thickBot="1" x14ac:dyDescent="0.3">
      <c r="A7" s="76"/>
      <c r="B7" s="77"/>
      <c r="C7" s="77"/>
      <c r="D7" s="77"/>
      <c r="E7" s="77"/>
      <c r="F7" s="77"/>
      <c r="G7" s="77"/>
      <c r="H7" s="77"/>
      <c r="I7" s="77"/>
      <c r="J7" s="77"/>
      <c r="K7" s="77"/>
      <c r="L7" s="77"/>
      <c r="M7" s="78"/>
      <c r="N7" s="78"/>
      <c r="O7" s="78"/>
    </row>
    <row r="8" spans="1:15" s="75" customFormat="1" ht="21.75" customHeight="1" thickBot="1" x14ac:dyDescent="0.3">
      <c r="A8" s="555" t="s">
        <v>126</v>
      </c>
      <c r="B8" s="145" t="s">
        <v>367</v>
      </c>
      <c r="C8" s="114"/>
      <c r="D8" s="145" t="s">
        <v>368</v>
      </c>
      <c r="E8" s="114"/>
      <c r="F8" s="145" t="s">
        <v>369</v>
      </c>
      <c r="G8" s="114" t="s">
        <v>370</v>
      </c>
      <c r="H8" s="145" t="s">
        <v>371</v>
      </c>
      <c r="I8" s="116"/>
      <c r="J8" s="758" t="s">
        <v>128</v>
      </c>
      <c r="K8" s="542"/>
      <c r="L8" s="144" t="s">
        <v>372</v>
      </c>
      <c r="M8" s="527"/>
      <c r="N8" s="527"/>
      <c r="O8" s="527"/>
    </row>
    <row r="9" spans="1:15" s="75" customFormat="1" ht="21.75" customHeight="1" x14ac:dyDescent="0.25">
      <c r="A9" s="555"/>
      <c r="B9" s="146" t="s">
        <v>373</v>
      </c>
      <c r="C9" s="116"/>
      <c r="D9" s="145" t="s">
        <v>374</v>
      </c>
      <c r="E9" s="116"/>
      <c r="F9" s="145" t="s">
        <v>375</v>
      </c>
      <c r="G9" s="116"/>
      <c r="H9" s="145" t="s">
        <v>376</v>
      </c>
      <c r="I9" s="115"/>
      <c r="J9" s="758"/>
      <c r="K9" s="542"/>
      <c r="L9" s="144" t="s">
        <v>377</v>
      </c>
      <c r="M9" s="527"/>
      <c r="N9" s="527"/>
      <c r="O9" s="527"/>
    </row>
    <row r="10" spans="1:15" s="75" customFormat="1" ht="21.75" customHeight="1" x14ac:dyDescent="0.25">
      <c r="A10" s="555"/>
      <c r="B10" s="145" t="s">
        <v>378</v>
      </c>
      <c r="C10" s="114"/>
      <c r="D10" s="145" t="s">
        <v>379</v>
      </c>
      <c r="E10" s="116"/>
      <c r="F10" s="145" t="s">
        <v>380</v>
      </c>
      <c r="G10" s="116"/>
      <c r="H10" s="145" t="s">
        <v>381</v>
      </c>
      <c r="I10" s="115"/>
      <c r="J10" s="758"/>
      <c r="K10" s="542"/>
      <c r="L10" s="144" t="s">
        <v>382</v>
      </c>
      <c r="M10" s="527" t="s">
        <v>370</v>
      </c>
      <c r="N10" s="527"/>
      <c r="O10" s="527"/>
    </row>
    <row r="11" spans="1:15" ht="15" customHeight="1" thickBot="1" x14ac:dyDescent="0.3">
      <c r="A11" s="42"/>
      <c r="B11" s="43"/>
      <c r="C11" s="43"/>
      <c r="D11" s="45"/>
      <c r="E11" s="44"/>
      <c r="F11" s="44"/>
      <c r="G11" s="170"/>
      <c r="H11" s="170"/>
      <c r="I11" s="46"/>
      <c r="J11" s="46"/>
      <c r="K11" s="43"/>
      <c r="L11" s="43"/>
      <c r="M11" s="43"/>
      <c r="N11" s="43"/>
      <c r="O11" s="43"/>
    </row>
    <row r="12" spans="1:15" ht="15" customHeight="1" x14ac:dyDescent="0.25">
      <c r="A12" s="776" t="s">
        <v>383</v>
      </c>
      <c r="B12" s="759" t="s">
        <v>520</v>
      </c>
      <c r="C12" s="760"/>
      <c r="D12" s="760"/>
      <c r="E12" s="760"/>
      <c r="F12" s="760"/>
      <c r="G12" s="760"/>
      <c r="H12" s="760"/>
      <c r="I12" s="760"/>
      <c r="J12" s="760"/>
      <c r="K12" s="760"/>
      <c r="L12" s="760"/>
      <c r="M12" s="760"/>
      <c r="N12" s="760"/>
      <c r="O12" s="761"/>
    </row>
    <row r="13" spans="1:15" ht="15" customHeight="1" x14ac:dyDescent="0.25">
      <c r="A13" s="777"/>
      <c r="B13" s="762"/>
      <c r="C13" s="763"/>
      <c r="D13" s="763"/>
      <c r="E13" s="763"/>
      <c r="F13" s="763"/>
      <c r="G13" s="763"/>
      <c r="H13" s="763"/>
      <c r="I13" s="763"/>
      <c r="J13" s="763"/>
      <c r="K13" s="763"/>
      <c r="L13" s="763"/>
      <c r="M13" s="763"/>
      <c r="N13" s="763"/>
      <c r="O13" s="764"/>
    </row>
    <row r="14" spans="1:15" ht="15" customHeight="1" x14ac:dyDescent="0.25">
      <c r="A14" s="778"/>
      <c r="B14" s="765"/>
      <c r="C14" s="766"/>
      <c r="D14" s="766"/>
      <c r="E14" s="766"/>
      <c r="F14" s="766"/>
      <c r="G14" s="766"/>
      <c r="H14" s="766"/>
      <c r="I14" s="766"/>
      <c r="J14" s="766"/>
      <c r="K14" s="766"/>
      <c r="L14" s="766"/>
      <c r="M14" s="766"/>
      <c r="N14" s="766"/>
      <c r="O14" s="767"/>
    </row>
    <row r="15" spans="1:15" ht="9" customHeight="1" x14ac:dyDescent="0.25">
      <c r="A15" s="47"/>
      <c r="B15" s="74"/>
      <c r="C15" s="48"/>
      <c r="D15" s="48"/>
      <c r="E15" s="48"/>
      <c r="F15" s="48"/>
      <c r="G15" s="49"/>
      <c r="H15" s="49"/>
      <c r="I15" s="49"/>
      <c r="J15" s="49"/>
      <c r="K15" s="49"/>
      <c r="L15" s="50"/>
      <c r="M15" s="50"/>
      <c r="N15" s="50"/>
      <c r="O15" s="50"/>
    </row>
    <row r="16" spans="1:15" s="51" customFormat="1" ht="37.5" customHeight="1" x14ac:dyDescent="0.25">
      <c r="A16" s="61" t="s">
        <v>133</v>
      </c>
      <c r="B16" s="542" t="s">
        <v>521</v>
      </c>
      <c r="C16" s="542"/>
      <c r="D16" s="542"/>
      <c r="E16" s="542"/>
      <c r="F16" s="542"/>
      <c r="G16" s="555" t="s">
        <v>135</v>
      </c>
      <c r="H16" s="555"/>
      <c r="I16" s="769" t="s">
        <v>522</v>
      </c>
      <c r="J16" s="769"/>
      <c r="K16" s="769"/>
      <c r="L16" s="769"/>
      <c r="M16" s="769"/>
      <c r="N16" s="769"/>
      <c r="O16" s="769"/>
    </row>
    <row r="17" spans="1:17" ht="9" customHeight="1" x14ac:dyDescent="0.25">
      <c r="A17" s="47"/>
      <c r="B17" s="49"/>
      <c r="C17" s="48"/>
      <c r="D17" s="48"/>
      <c r="E17" s="48"/>
      <c r="F17" s="48"/>
      <c r="G17" s="49"/>
      <c r="H17" s="49"/>
      <c r="I17" s="49"/>
      <c r="J17" s="49"/>
      <c r="K17" s="49"/>
      <c r="L17" s="50"/>
      <c r="M17" s="50"/>
      <c r="N17" s="50"/>
      <c r="O17" s="50"/>
    </row>
    <row r="18" spans="1:17" ht="45.95" customHeight="1" x14ac:dyDescent="0.25">
      <c r="A18" s="171" t="s">
        <v>137</v>
      </c>
      <c r="B18" s="824" t="s">
        <v>387</v>
      </c>
      <c r="C18" s="825"/>
      <c r="D18" s="825"/>
      <c r="E18" s="826"/>
      <c r="F18" s="172" t="s">
        <v>139</v>
      </c>
      <c r="G18" s="773" t="s">
        <v>388</v>
      </c>
      <c r="H18" s="773"/>
      <c r="I18" s="773"/>
      <c r="J18" s="61" t="s">
        <v>141</v>
      </c>
      <c r="K18" s="768" t="s">
        <v>389</v>
      </c>
      <c r="L18" s="768"/>
      <c r="M18" s="768"/>
      <c r="N18" s="768"/>
      <c r="O18" s="768"/>
    </row>
    <row r="19" spans="1:17" ht="9" customHeight="1" x14ac:dyDescent="0.25">
      <c r="A19" s="41"/>
      <c r="B19" s="40"/>
      <c r="C19" s="775"/>
      <c r="D19" s="775"/>
      <c r="E19" s="775"/>
      <c r="F19" s="775"/>
      <c r="G19" s="775"/>
      <c r="H19" s="775"/>
      <c r="I19" s="775"/>
      <c r="J19" s="775"/>
      <c r="K19" s="775"/>
      <c r="L19" s="775"/>
      <c r="M19" s="775"/>
      <c r="N19" s="775"/>
      <c r="O19" s="775"/>
    </row>
    <row r="21" spans="1:17" ht="16.5" customHeight="1" x14ac:dyDescent="0.25">
      <c r="A21" s="72"/>
      <c r="B21" s="73"/>
      <c r="C21" s="73"/>
      <c r="D21" s="73"/>
      <c r="E21" s="73"/>
      <c r="F21" s="73"/>
      <c r="G21" s="73"/>
      <c r="H21" s="73"/>
      <c r="I21" s="73"/>
      <c r="J21" s="73"/>
      <c r="K21" s="73"/>
      <c r="L21" s="73"/>
      <c r="M21" s="73"/>
      <c r="N21" s="73"/>
      <c r="O21" s="73"/>
    </row>
    <row r="22" spans="1:17" ht="32.1" customHeight="1" x14ac:dyDescent="0.25">
      <c r="A22" s="756" t="s">
        <v>143</v>
      </c>
      <c r="B22" s="757"/>
      <c r="C22" s="757"/>
      <c r="D22" s="757"/>
      <c r="E22" s="757"/>
      <c r="F22" s="757"/>
      <c r="G22" s="757"/>
      <c r="H22" s="757"/>
      <c r="I22" s="757"/>
      <c r="J22" s="757"/>
      <c r="K22" s="757"/>
      <c r="L22" s="757"/>
      <c r="M22" s="757"/>
      <c r="N22" s="757"/>
      <c r="O22" s="758"/>
    </row>
    <row r="23" spans="1:17" ht="32.1" customHeight="1" x14ac:dyDescent="0.25">
      <c r="A23" s="756" t="s">
        <v>390</v>
      </c>
      <c r="B23" s="757"/>
      <c r="C23" s="757"/>
      <c r="D23" s="757"/>
      <c r="E23" s="757"/>
      <c r="F23" s="757"/>
      <c r="G23" s="757"/>
      <c r="H23" s="757"/>
      <c r="I23" s="757"/>
      <c r="J23" s="757"/>
      <c r="K23" s="757"/>
      <c r="L23" s="757"/>
      <c r="M23" s="757"/>
      <c r="N23" s="757"/>
      <c r="O23" s="758"/>
    </row>
    <row r="24" spans="1:17" ht="32.1" customHeight="1" x14ac:dyDescent="0.25">
      <c r="A24" s="57"/>
      <c r="B24" s="52" t="s">
        <v>367</v>
      </c>
      <c r="C24" s="52" t="s">
        <v>368</v>
      </c>
      <c r="D24" s="52" t="s">
        <v>369</v>
      </c>
      <c r="E24" s="52" t="s">
        <v>371</v>
      </c>
      <c r="F24" s="52" t="s">
        <v>373</v>
      </c>
      <c r="G24" s="52" t="s">
        <v>374</v>
      </c>
      <c r="H24" s="52" t="s">
        <v>375</v>
      </c>
      <c r="I24" s="52" t="s">
        <v>376</v>
      </c>
      <c r="J24" s="52" t="s">
        <v>378</v>
      </c>
      <c r="K24" s="52" t="s">
        <v>379</v>
      </c>
      <c r="L24" s="52" t="s">
        <v>380</v>
      </c>
      <c r="M24" s="52" t="s">
        <v>381</v>
      </c>
      <c r="N24" s="53" t="s">
        <v>391</v>
      </c>
      <c r="O24" s="53" t="s">
        <v>392</v>
      </c>
    </row>
    <row r="25" spans="1:17" ht="32.1" customHeight="1" x14ac:dyDescent="0.25">
      <c r="A25" s="54" t="s">
        <v>144</v>
      </c>
      <c r="B25" s="204">
        <v>332888000</v>
      </c>
      <c r="C25" s="204">
        <v>0</v>
      </c>
      <c r="D25" s="204">
        <v>31323000</v>
      </c>
      <c r="E25" s="204">
        <v>3030000</v>
      </c>
      <c r="F25" s="205"/>
      <c r="G25" s="204">
        <v>9985000</v>
      </c>
      <c r="H25" s="489"/>
      <c r="I25" s="489"/>
      <c r="J25" s="489"/>
      <c r="K25" s="489"/>
      <c r="L25" s="372"/>
      <c r="M25" s="204"/>
      <c r="N25" s="178">
        <f t="shared" ref="N25:N30" si="0">SUM(B25:M25)</f>
        <v>377226000</v>
      </c>
      <c r="O25" s="374"/>
    </row>
    <row r="26" spans="1:17" ht="32.1" customHeight="1" x14ac:dyDescent="0.25">
      <c r="A26" s="54" t="s">
        <v>146</v>
      </c>
      <c r="B26" s="204">
        <v>332888000</v>
      </c>
      <c r="C26" s="204">
        <v>0</v>
      </c>
      <c r="D26" s="204">
        <v>-2613297</v>
      </c>
      <c r="E26" s="204"/>
      <c r="F26" s="205"/>
      <c r="G26" s="205"/>
      <c r="H26" s="204"/>
      <c r="I26" s="204"/>
      <c r="J26" s="204"/>
      <c r="K26" s="204"/>
      <c r="L26" s="178"/>
      <c r="M26" s="178"/>
      <c r="N26" s="178">
        <f t="shared" si="0"/>
        <v>330274703</v>
      </c>
      <c r="O26" s="375">
        <f>N26/N25</f>
        <v>0.87553536341609539</v>
      </c>
      <c r="Q26" s="177"/>
    </row>
    <row r="27" spans="1:17" ht="32.1" customHeight="1" x14ac:dyDescent="0.25">
      <c r="A27" s="54" t="s">
        <v>148</v>
      </c>
      <c r="B27" s="205">
        <v>0</v>
      </c>
      <c r="C27" s="204">
        <v>9193067</v>
      </c>
      <c r="D27" s="204">
        <v>29480605</v>
      </c>
      <c r="E27" s="204"/>
      <c r="F27" s="204"/>
      <c r="G27" s="204"/>
      <c r="H27" s="204"/>
      <c r="I27" s="204"/>
      <c r="J27" s="204"/>
      <c r="K27" s="204"/>
      <c r="L27" s="178"/>
      <c r="M27" s="178"/>
      <c r="N27" s="178">
        <f t="shared" si="0"/>
        <v>38673672</v>
      </c>
      <c r="O27" s="375">
        <f>+N27/N26</f>
        <v>0.11709547128106872</v>
      </c>
    </row>
    <row r="28" spans="1:17" ht="32.1" customHeight="1" x14ac:dyDescent="0.25">
      <c r="A28" s="54" t="s">
        <v>393</v>
      </c>
      <c r="B28" s="205"/>
      <c r="C28" s="204">
        <v>10781000</v>
      </c>
      <c r="D28" s="205">
        <v>0</v>
      </c>
      <c r="E28" s="205"/>
      <c r="F28" s="205"/>
      <c r="G28" s="205"/>
      <c r="H28" s="205"/>
      <c r="I28" s="205"/>
      <c r="J28" s="205"/>
      <c r="K28" s="205"/>
      <c r="L28" s="178"/>
      <c r="M28" s="178"/>
      <c r="N28" s="178">
        <f t="shared" si="0"/>
        <v>10781000</v>
      </c>
      <c r="O28" s="376"/>
    </row>
    <row r="29" spans="1:17" ht="32.1" customHeight="1" x14ac:dyDescent="0.25">
      <c r="A29" s="54" t="s">
        <v>394</v>
      </c>
      <c r="B29" s="205"/>
      <c r="C29" s="205"/>
      <c r="D29" s="205">
        <v>0</v>
      </c>
      <c r="E29" s="205"/>
      <c r="F29" s="205"/>
      <c r="G29" s="205"/>
      <c r="H29" s="205"/>
      <c r="I29" s="205"/>
      <c r="J29" s="205"/>
      <c r="K29" s="205"/>
      <c r="L29" s="178"/>
      <c r="M29" s="178"/>
      <c r="N29" s="178">
        <f t="shared" si="0"/>
        <v>0</v>
      </c>
      <c r="O29" s="376"/>
    </row>
    <row r="30" spans="1:17" ht="32.1" customHeight="1" x14ac:dyDescent="0.25">
      <c r="A30" s="55" t="s">
        <v>154</v>
      </c>
      <c r="B30" s="473">
        <v>1900000</v>
      </c>
      <c r="C30" s="473">
        <v>8881000</v>
      </c>
      <c r="D30" s="490">
        <v>0</v>
      </c>
      <c r="E30" s="490"/>
      <c r="F30" s="490"/>
      <c r="G30" s="490"/>
      <c r="H30" s="490"/>
      <c r="I30" s="490"/>
      <c r="J30" s="490"/>
      <c r="K30" s="490"/>
      <c r="L30" s="179"/>
      <c r="M30" s="179"/>
      <c r="N30" s="179">
        <f t="shared" si="0"/>
        <v>10781000</v>
      </c>
      <c r="O30" s="378"/>
    </row>
    <row r="31" spans="1:17" s="56" customFormat="1" ht="16.5" customHeight="1" x14ac:dyDescent="0.2"/>
    <row r="32" spans="1:17" s="56" customFormat="1" ht="17.25" customHeight="1" x14ac:dyDescent="0.2"/>
    <row r="34" spans="1:9" ht="48" customHeight="1" x14ac:dyDescent="0.25">
      <c r="A34" s="745" t="s">
        <v>395</v>
      </c>
      <c r="B34" s="746"/>
      <c r="C34" s="746"/>
      <c r="D34" s="746"/>
      <c r="E34" s="746"/>
      <c r="F34" s="746"/>
      <c r="G34" s="746"/>
      <c r="H34" s="746"/>
      <c r="I34" s="747"/>
    </row>
    <row r="35" spans="1:9" ht="50.25" customHeight="1" x14ac:dyDescent="0.25">
      <c r="A35" s="132" t="s">
        <v>396</v>
      </c>
      <c r="B35" s="748" t="str">
        <f>+B12</f>
        <v>Desarrollar 3 acciones de transformación cultural efectivas para prevenir las violencias contra las mujeres, incluyendo campañas educativas.</v>
      </c>
      <c r="C35" s="749"/>
      <c r="D35" s="749"/>
      <c r="E35" s="749"/>
      <c r="F35" s="749"/>
      <c r="G35" s="749"/>
      <c r="H35" s="749"/>
      <c r="I35" s="750"/>
    </row>
    <row r="36" spans="1:9" ht="18.75" customHeight="1" x14ac:dyDescent="0.25">
      <c r="A36" s="502" t="s">
        <v>159</v>
      </c>
      <c r="B36" s="304">
        <v>2024</v>
      </c>
      <c r="C36" s="304">
        <v>2025</v>
      </c>
      <c r="D36" s="304">
        <v>2026</v>
      </c>
      <c r="E36" s="304">
        <v>2027</v>
      </c>
      <c r="F36" s="304" t="s">
        <v>397</v>
      </c>
      <c r="G36" s="508" t="s">
        <v>161</v>
      </c>
      <c r="H36" s="508" t="s">
        <v>21</v>
      </c>
      <c r="I36" s="508"/>
    </row>
    <row r="37" spans="1:9" ht="50.25" customHeight="1" x14ac:dyDescent="0.25">
      <c r="A37" s="733"/>
      <c r="B37" s="218">
        <v>1</v>
      </c>
      <c r="C37" s="218">
        <v>1</v>
      </c>
      <c r="D37" s="218">
        <v>1</v>
      </c>
      <c r="E37" s="218">
        <v>0</v>
      </c>
      <c r="F37" s="304">
        <f>+B37+C37+D37+E37</f>
        <v>3</v>
      </c>
      <c r="G37" s="508"/>
      <c r="H37" s="508"/>
      <c r="I37" s="508"/>
    </row>
    <row r="38" spans="1:9" ht="52.5" customHeight="1" thickBot="1" x14ac:dyDescent="0.3">
      <c r="A38" s="222" t="s">
        <v>163</v>
      </c>
      <c r="B38" s="751">
        <v>0.25</v>
      </c>
      <c r="C38" s="752"/>
      <c r="D38" s="753" t="s">
        <v>398</v>
      </c>
      <c r="E38" s="754"/>
      <c r="F38" s="754"/>
      <c r="G38" s="754"/>
      <c r="H38" s="754"/>
      <c r="I38" s="755"/>
    </row>
    <row r="39" spans="1:9" s="58" customFormat="1" ht="66.95" customHeight="1" thickBot="1" x14ac:dyDescent="0.3">
      <c r="A39" s="502" t="s">
        <v>399</v>
      </c>
      <c r="B39" s="307" t="s">
        <v>400</v>
      </c>
      <c r="C39" s="132" t="s">
        <v>206</v>
      </c>
      <c r="D39" s="514" t="s">
        <v>208</v>
      </c>
      <c r="E39" s="543"/>
      <c r="F39" s="514" t="s">
        <v>210</v>
      </c>
      <c r="G39" s="543"/>
      <c r="H39" s="113" t="s">
        <v>212</v>
      </c>
      <c r="I39" s="112" t="s">
        <v>213</v>
      </c>
    </row>
    <row r="40" spans="1:9" ht="246" customHeight="1" thickBot="1" x14ac:dyDescent="0.3">
      <c r="A40" s="522"/>
      <c r="B40" s="218">
        <v>0.02</v>
      </c>
      <c r="C40" s="467">
        <v>0.02</v>
      </c>
      <c r="D40" s="544" t="s">
        <v>523</v>
      </c>
      <c r="E40" s="736"/>
      <c r="F40" s="742" t="s">
        <v>524</v>
      </c>
      <c r="G40" s="736"/>
      <c r="H40" s="303" t="s">
        <v>403</v>
      </c>
      <c r="I40" s="354" t="s">
        <v>525</v>
      </c>
    </row>
    <row r="41" spans="1:9" s="58" customFormat="1" ht="69.599999999999994" customHeight="1" thickBot="1" x14ac:dyDescent="0.3">
      <c r="A41" s="502" t="s">
        <v>405</v>
      </c>
      <c r="B41" s="307" t="s">
        <v>400</v>
      </c>
      <c r="C41" s="113" t="s">
        <v>206</v>
      </c>
      <c r="D41" s="514" t="s">
        <v>208</v>
      </c>
      <c r="E41" s="543"/>
      <c r="F41" s="514" t="s">
        <v>210</v>
      </c>
      <c r="G41" s="543"/>
      <c r="H41" s="113" t="s">
        <v>212</v>
      </c>
      <c r="I41" s="112" t="s">
        <v>213</v>
      </c>
    </row>
    <row r="42" spans="1:9" ht="409.15" customHeight="1" x14ac:dyDescent="0.25">
      <c r="A42" s="522"/>
      <c r="B42" s="442">
        <v>0.04</v>
      </c>
      <c r="C42" s="440">
        <v>0.04</v>
      </c>
      <c r="D42" s="544" t="s">
        <v>526</v>
      </c>
      <c r="E42" s="736"/>
      <c r="F42" s="742" t="s">
        <v>527</v>
      </c>
      <c r="G42" s="736"/>
      <c r="H42" s="303" t="s">
        <v>403</v>
      </c>
      <c r="I42" s="354" t="s">
        <v>528</v>
      </c>
    </row>
    <row r="43" spans="1:9" s="58" customFormat="1" ht="73.5" customHeight="1" x14ac:dyDescent="0.25">
      <c r="A43" s="502" t="s">
        <v>409</v>
      </c>
      <c r="B43" s="307" t="s">
        <v>400</v>
      </c>
      <c r="C43" s="113" t="s">
        <v>206</v>
      </c>
      <c r="D43" s="514" t="s">
        <v>208</v>
      </c>
      <c r="E43" s="543"/>
      <c r="F43" s="514" t="s">
        <v>210</v>
      </c>
      <c r="G43" s="543"/>
      <c r="H43" s="113" t="s">
        <v>212</v>
      </c>
      <c r="I43" s="112" t="s">
        <v>213</v>
      </c>
    </row>
    <row r="44" spans="1:9" ht="267" customHeight="1" x14ac:dyDescent="0.25">
      <c r="A44" s="522"/>
      <c r="B44" s="442">
        <v>0.1</v>
      </c>
      <c r="C44" s="442">
        <v>0.1</v>
      </c>
      <c r="D44" s="544" t="s">
        <v>529</v>
      </c>
      <c r="E44" s="736"/>
      <c r="F44" s="544" t="s">
        <v>530</v>
      </c>
      <c r="G44" s="736"/>
      <c r="H44" s="303" t="s">
        <v>403</v>
      </c>
      <c r="I44" s="354" t="s">
        <v>531</v>
      </c>
    </row>
    <row r="45" spans="1:9" s="58" customFormat="1" ht="73.5" customHeight="1" x14ac:dyDescent="0.25">
      <c r="A45" s="502" t="s">
        <v>413</v>
      </c>
      <c r="B45" s="307" t="s">
        <v>400</v>
      </c>
      <c r="C45" s="220" t="s">
        <v>206</v>
      </c>
      <c r="D45" s="514" t="s">
        <v>208</v>
      </c>
      <c r="E45" s="543"/>
      <c r="F45" s="514" t="s">
        <v>210</v>
      </c>
      <c r="G45" s="543"/>
      <c r="H45" s="113" t="s">
        <v>212</v>
      </c>
      <c r="I45" s="113" t="s">
        <v>213</v>
      </c>
    </row>
    <row r="46" spans="1:9" ht="15" thickBot="1" x14ac:dyDescent="0.3">
      <c r="A46" s="522"/>
      <c r="B46" s="442">
        <v>0.1</v>
      </c>
      <c r="C46" s="441"/>
      <c r="D46" s="742"/>
      <c r="E46" s="744"/>
      <c r="F46" s="894"/>
      <c r="G46" s="895"/>
      <c r="H46" s="303"/>
      <c r="I46" s="328"/>
    </row>
    <row r="47" spans="1:9" s="58" customFormat="1" ht="72.599999999999994" customHeight="1" thickBot="1" x14ac:dyDescent="0.3">
      <c r="A47" s="502" t="s">
        <v>414</v>
      </c>
      <c r="B47" s="307" t="s">
        <v>400</v>
      </c>
      <c r="C47" s="113" t="s">
        <v>206</v>
      </c>
      <c r="D47" s="514" t="s">
        <v>208</v>
      </c>
      <c r="E47" s="543"/>
      <c r="F47" s="514" t="s">
        <v>210</v>
      </c>
      <c r="G47" s="543"/>
      <c r="H47" s="113" t="s">
        <v>212</v>
      </c>
      <c r="I47" s="112" t="s">
        <v>213</v>
      </c>
    </row>
    <row r="48" spans="1:9" ht="15" thickBot="1" x14ac:dyDescent="0.3">
      <c r="A48" s="522"/>
      <c r="B48" s="442">
        <v>0.1</v>
      </c>
      <c r="C48" s="441"/>
      <c r="D48" s="544"/>
      <c r="E48" s="546"/>
      <c r="F48" s="544"/>
      <c r="G48" s="736"/>
      <c r="H48" s="303"/>
      <c r="I48" s="359"/>
    </row>
    <row r="49" spans="1:9" s="58" customFormat="1" ht="69.95" customHeight="1" thickBot="1" x14ac:dyDescent="0.3">
      <c r="A49" s="502" t="s">
        <v>415</v>
      </c>
      <c r="B49" s="307" t="s">
        <v>400</v>
      </c>
      <c r="C49" s="113" t="s">
        <v>206</v>
      </c>
      <c r="D49" s="514" t="s">
        <v>208</v>
      </c>
      <c r="E49" s="543"/>
      <c r="F49" s="514" t="s">
        <v>210</v>
      </c>
      <c r="G49" s="543"/>
      <c r="H49" s="113" t="s">
        <v>212</v>
      </c>
      <c r="I49" s="112" t="s">
        <v>213</v>
      </c>
    </row>
    <row r="50" spans="1:9" ht="15" thickBot="1" x14ac:dyDescent="0.3">
      <c r="A50" s="522"/>
      <c r="B50" s="442">
        <v>0.1</v>
      </c>
      <c r="C50" s="191"/>
      <c r="D50" s="544"/>
      <c r="E50" s="736"/>
      <c r="F50" s="544"/>
      <c r="G50" s="736"/>
      <c r="H50" s="303"/>
      <c r="I50" s="359"/>
    </row>
    <row r="51" spans="1:9" ht="71.099999999999994" customHeight="1" thickBot="1" x14ac:dyDescent="0.3">
      <c r="A51" s="509" t="s">
        <v>416</v>
      </c>
      <c r="B51" s="192" t="s">
        <v>400</v>
      </c>
      <c r="C51" s="188" t="s">
        <v>206</v>
      </c>
      <c r="D51" s="514" t="s">
        <v>208</v>
      </c>
      <c r="E51" s="543"/>
      <c r="F51" s="514" t="s">
        <v>210</v>
      </c>
      <c r="G51" s="543"/>
      <c r="H51" s="113" t="s">
        <v>212</v>
      </c>
      <c r="I51" s="112" t="s">
        <v>213</v>
      </c>
    </row>
    <row r="52" spans="1:9" ht="15" thickBot="1" x14ac:dyDescent="0.3">
      <c r="A52" s="522"/>
      <c r="B52" s="442">
        <v>0.1</v>
      </c>
      <c r="C52" s="191"/>
      <c r="D52" s="544"/>
      <c r="E52" s="856"/>
      <c r="F52" s="544"/>
      <c r="G52" s="736"/>
      <c r="H52" s="303"/>
      <c r="I52" s="359"/>
    </row>
    <row r="53" spans="1:9" ht="68.45" customHeight="1" thickBot="1" x14ac:dyDescent="0.3">
      <c r="A53" s="509" t="s">
        <v>417</v>
      </c>
      <c r="B53" s="192" t="s">
        <v>400</v>
      </c>
      <c r="C53" s="188" t="s">
        <v>206</v>
      </c>
      <c r="D53" s="514" t="s">
        <v>208</v>
      </c>
      <c r="E53" s="543"/>
      <c r="F53" s="514" t="s">
        <v>210</v>
      </c>
      <c r="G53" s="543"/>
      <c r="H53" s="113" t="s">
        <v>212</v>
      </c>
      <c r="I53" s="356" t="s">
        <v>213</v>
      </c>
    </row>
    <row r="54" spans="1:9" ht="15" thickBot="1" x14ac:dyDescent="0.3">
      <c r="A54" s="522"/>
      <c r="B54" s="442">
        <v>0.1</v>
      </c>
      <c r="C54" s="191"/>
      <c r="D54" s="544"/>
      <c r="E54" s="856"/>
      <c r="F54" s="544"/>
      <c r="G54" s="736"/>
      <c r="H54" s="303"/>
      <c r="I54" s="359"/>
    </row>
    <row r="55" spans="1:9" ht="72.599999999999994" customHeight="1" thickBot="1" x14ac:dyDescent="0.3">
      <c r="A55" s="509" t="s">
        <v>418</v>
      </c>
      <c r="B55" s="192" t="s">
        <v>400</v>
      </c>
      <c r="C55" s="188" t="s">
        <v>206</v>
      </c>
      <c r="D55" s="514" t="s">
        <v>208</v>
      </c>
      <c r="E55" s="543"/>
      <c r="F55" s="514" t="s">
        <v>210</v>
      </c>
      <c r="G55" s="543"/>
      <c r="H55" s="113" t="s">
        <v>212</v>
      </c>
      <c r="I55" s="188" t="s">
        <v>213</v>
      </c>
    </row>
    <row r="56" spans="1:9" ht="15" thickBot="1" x14ac:dyDescent="0.3">
      <c r="A56" s="522"/>
      <c r="B56" s="442">
        <v>0.1</v>
      </c>
      <c r="C56" s="191"/>
      <c r="D56" s="544"/>
      <c r="E56" s="546"/>
      <c r="F56" s="544"/>
      <c r="G56" s="736"/>
      <c r="H56" s="303"/>
      <c r="I56" s="370"/>
    </row>
    <row r="57" spans="1:9" ht="69.95" customHeight="1" thickBot="1" x14ac:dyDescent="0.3">
      <c r="A57" s="509" t="s">
        <v>419</v>
      </c>
      <c r="B57" s="192" t="s">
        <v>400</v>
      </c>
      <c r="C57" s="188" t="s">
        <v>206</v>
      </c>
      <c r="D57" s="514" t="s">
        <v>208</v>
      </c>
      <c r="E57" s="543"/>
      <c r="F57" s="514" t="s">
        <v>210</v>
      </c>
      <c r="G57" s="543"/>
      <c r="H57" s="113" t="s">
        <v>212</v>
      </c>
      <c r="I57" s="112" t="s">
        <v>213</v>
      </c>
    </row>
    <row r="58" spans="1:9" ht="15" thickBot="1" x14ac:dyDescent="0.3">
      <c r="A58" s="522"/>
      <c r="B58" s="442">
        <v>0.1</v>
      </c>
      <c r="C58" s="191"/>
      <c r="D58" s="544"/>
      <c r="E58" s="546"/>
      <c r="F58" s="544"/>
      <c r="G58" s="546"/>
      <c r="H58" s="303"/>
      <c r="I58" s="365"/>
    </row>
    <row r="59" spans="1:9" ht="71.099999999999994" customHeight="1" thickBot="1" x14ac:dyDescent="0.3">
      <c r="A59" s="509" t="s">
        <v>420</v>
      </c>
      <c r="B59" s="192" t="s">
        <v>400</v>
      </c>
      <c r="C59" s="188" t="s">
        <v>206</v>
      </c>
      <c r="D59" s="514" t="s">
        <v>208</v>
      </c>
      <c r="E59" s="543"/>
      <c r="F59" s="514" t="s">
        <v>210</v>
      </c>
      <c r="G59" s="543"/>
      <c r="H59" s="113" t="s">
        <v>212</v>
      </c>
      <c r="I59" s="112" t="s">
        <v>213</v>
      </c>
    </row>
    <row r="60" spans="1:9" ht="15" thickBot="1" x14ac:dyDescent="0.3">
      <c r="A60" s="522"/>
      <c r="B60" s="442">
        <v>0.1</v>
      </c>
      <c r="C60" s="191"/>
      <c r="D60" s="544"/>
      <c r="E60" s="546"/>
      <c r="F60" s="721"/>
      <c r="G60" s="856"/>
      <c r="H60" s="303"/>
      <c r="I60" s="389"/>
    </row>
    <row r="61" spans="1:9" ht="72.599999999999994" customHeight="1" thickBot="1" x14ac:dyDescent="0.3">
      <c r="A61" s="509" t="s">
        <v>421</v>
      </c>
      <c r="B61" s="192" t="s">
        <v>400</v>
      </c>
      <c r="C61" s="188" t="s">
        <v>206</v>
      </c>
      <c r="D61" s="514" t="s">
        <v>208</v>
      </c>
      <c r="E61" s="543"/>
      <c r="F61" s="514" t="s">
        <v>210</v>
      </c>
      <c r="G61" s="543"/>
      <c r="H61" s="113" t="s">
        <v>212</v>
      </c>
      <c r="I61" s="112" t="s">
        <v>213</v>
      </c>
    </row>
    <row r="62" spans="1:9" s="391" customFormat="1" ht="15" thickBot="1" x14ac:dyDescent="0.3">
      <c r="A62" s="522"/>
      <c r="B62" s="218">
        <v>0.04</v>
      </c>
      <c r="C62" s="390"/>
      <c r="D62" s="544"/>
      <c r="E62" s="736"/>
      <c r="F62" s="544"/>
      <c r="G62" s="546"/>
      <c r="H62" s="303"/>
      <c r="I62" s="370"/>
    </row>
    <row r="63" spans="1:9" x14ac:dyDescent="0.25">
      <c r="B63" s="207">
        <f>B40+B42+B44+B46+B48+B50+B52+B54+B56+B58+B60+B62</f>
        <v>0.99999999999999989</v>
      </c>
      <c r="C63" s="207">
        <f>C40+C42+C44+C46+C48+C50+C52+C54+C56+C58+C60+C62</f>
        <v>0.16</v>
      </c>
    </row>
    <row r="66" spans="1:9" ht="15" x14ac:dyDescent="0.25">
      <c r="A66" s="540" t="s">
        <v>177</v>
      </c>
      <c r="B66" s="540"/>
      <c r="C66" s="540"/>
      <c r="D66" s="540"/>
      <c r="E66" s="540"/>
      <c r="F66" s="540"/>
      <c r="G66" s="540"/>
      <c r="H66" s="540"/>
      <c r="I66" s="540"/>
    </row>
    <row r="67" spans="1:9" ht="59.25" customHeight="1" x14ac:dyDescent="0.25">
      <c r="A67" s="306" t="s">
        <v>178</v>
      </c>
      <c r="B67" s="726" t="s">
        <v>532</v>
      </c>
      <c r="C67" s="821"/>
      <c r="D67" s="726" t="s">
        <v>533</v>
      </c>
      <c r="E67" s="821"/>
      <c r="F67" s="726" t="s">
        <v>534</v>
      </c>
      <c r="G67" s="821"/>
      <c r="H67" s="726" t="s">
        <v>425</v>
      </c>
      <c r="I67" s="821"/>
    </row>
    <row r="68" spans="1:9" ht="14.1" customHeight="1" x14ac:dyDescent="0.25">
      <c r="A68" s="306" t="s">
        <v>180</v>
      </c>
      <c r="B68" s="892">
        <v>0.12</v>
      </c>
      <c r="C68" s="893"/>
      <c r="D68" s="892">
        <v>0.05</v>
      </c>
      <c r="E68" s="893"/>
      <c r="F68" s="892">
        <v>0.08</v>
      </c>
      <c r="G68" s="893"/>
      <c r="H68" s="892">
        <v>0</v>
      </c>
      <c r="I68" s="893"/>
    </row>
    <row r="69" spans="1:9" ht="15" x14ac:dyDescent="0.25">
      <c r="A69" s="785" t="s">
        <v>367</v>
      </c>
      <c r="B69" s="314" t="s">
        <v>99</v>
      </c>
      <c r="C69" s="314" t="s">
        <v>206</v>
      </c>
      <c r="D69" s="314" t="s">
        <v>99</v>
      </c>
      <c r="E69" s="314" t="s">
        <v>206</v>
      </c>
      <c r="F69" s="314" t="s">
        <v>99</v>
      </c>
      <c r="G69" s="314" t="s">
        <v>206</v>
      </c>
      <c r="H69" s="314" t="s">
        <v>99</v>
      </c>
      <c r="I69" s="314" t="s">
        <v>206</v>
      </c>
    </row>
    <row r="70" spans="1:9" ht="15" x14ac:dyDescent="0.25">
      <c r="A70" s="786"/>
      <c r="B70" s="443">
        <v>0</v>
      </c>
      <c r="C70" s="335">
        <v>0</v>
      </c>
      <c r="D70" s="443">
        <v>0</v>
      </c>
      <c r="E70" s="335">
        <v>0</v>
      </c>
      <c r="F70" s="443">
        <v>0.05</v>
      </c>
      <c r="G70" s="316">
        <v>0.05</v>
      </c>
      <c r="H70" s="443">
        <v>0</v>
      </c>
      <c r="I70" s="316"/>
    </row>
    <row r="71" spans="1:9" ht="241.5" customHeight="1" x14ac:dyDescent="0.25">
      <c r="A71" s="336" t="s">
        <v>426</v>
      </c>
      <c r="B71" s="817" t="s">
        <v>452</v>
      </c>
      <c r="C71" s="818"/>
      <c r="D71" s="817" t="s">
        <v>452</v>
      </c>
      <c r="E71" s="818"/>
      <c r="F71" s="882" t="s">
        <v>535</v>
      </c>
      <c r="G71" s="883"/>
      <c r="H71" s="793"/>
      <c r="I71" s="794"/>
    </row>
    <row r="72" spans="1:9" ht="15" x14ac:dyDescent="0.25">
      <c r="A72" s="336" t="s">
        <v>429</v>
      </c>
      <c r="B72" s="885" t="s">
        <v>305</v>
      </c>
      <c r="C72" s="886"/>
      <c r="D72" s="885" t="s">
        <v>305</v>
      </c>
      <c r="E72" s="886"/>
      <c r="F72" s="884" t="s">
        <v>536</v>
      </c>
      <c r="G72" s="723"/>
      <c r="H72" s="714"/>
      <c r="I72" s="715"/>
    </row>
    <row r="73" spans="1:9" ht="15" x14ac:dyDescent="0.25">
      <c r="A73" s="785" t="s">
        <v>368</v>
      </c>
      <c r="B73" s="337" t="s">
        <v>99</v>
      </c>
      <c r="C73" s="337" t="s">
        <v>206</v>
      </c>
      <c r="D73" s="337" t="s">
        <v>99</v>
      </c>
      <c r="E73" s="337" t="s">
        <v>206</v>
      </c>
      <c r="F73" s="314" t="s">
        <v>99</v>
      </c>
      <c r="G73" s="314" t="s">
        <v>206</v>
      </c>
      <c r="H73" s="314" t="s">
        <v>99</v>
      </c>
      <c r="I73" s="314" t="s">
        <v>206</v>
      </c>
    </row>
    <row r="74" spans="1:9" ht="15" x14ac:dyDescent="0.25">
      <c r="A74" s="786"/>
      <c r="B74" s="436">
        <v>0.05</v>
      </c>
      <c r="C74" s="316">
        <v>0.05</v>
      </c>
      <c r="D74" s="436">
        <v>0.05</v>
      </c>
      <c r="E74" s="316">
        <v>0.05</v>
      </c>
      <c r="F74" s="443">
        <v>0.1</v>
      </c>
      <c r="G74" s="318">
        <v>0.1</v>
      </c>
      <c r="H74" s="443">
        <v>0</v>
      </c>
      <c r="I74" s="318"/>
    </row>
    <row r="75" spans="1:9" ht="237" customHeight="1" x14ac:dyDescent="0.25">
      <c r="A75" s="306" t="s">
        <v>426</v>
      </c>
      <c r="B75" s="887" t="s">
        <v>537</v>
      </c>
      <c r="C75" s="876"/>
      <c r="D75" s="888" t="s">
        <v>538</v>
      </c>
      <c r="E75" s="889"/>
      <c r="F75" s="880" t="s">
        <v>539</v>
      </c>
      <c r="G75" s="881"/>
      <c r="H75" s="807"/>
      <c r="I75" s="808"/>
    </row>
    <row r="76" spans="1:9" ht="45" customHeight="1" x14ac:dyDescent="0.25">
      <c r="A76" s="306" t="s">
        <v>429</v>
      </c>
      <c r="B76" s="877" t="s">
        <v>430</v>
      </c>
      <c r="C76" s="890"/>
      <c r="D76" s="891" t="s">
        <v>431</v>
      </c>
      <c r="E76" s="878"/>
      <c r="F76" s="722" t="s">
        <v>540</v>
      </c>
      <c r="G76" s="723"/>
      <c r="H76" s="714"/>
      <c r="I76" s="715"/>
    </row>
    <row r="77" spans="1:9" ht="15" x14ac:dyDescent="0.25">
      <c r="A77" s="785" t="s">
        <v>369</v>
      </c>
      <c r="B77" s="314" t="s">
        <v>99</v>
      </c>
      <c r="C77" s="314" t="s">
        <v>206</v>
      </c>
      <c r="D77" s="314" t="s">
        <v>99</v>
      </c>
      <c r="E77" s="314" t="s">
        <v>206</v>
      </c>
      <c r="F77" s="314" t="s">
        <v>99</v>
      </c>
      <c r="G77" s="314" t="s">
        <v>206</v>
      </c>
      <c r="H77" s="314" t="s">
        <v>99</v>
      </c>
      <c r="I77" s="314" t="s">
        <v>206</v>
      </c>
    </row>
    <row r="78" spans="1:9" ht="15" x14ac:dyDescent="0.25">
      <c r="A78" s="786"/>
      <c r="B78" s="436">
        <v>0.08</v>
      </c>
      <c r="C78" s="316">
        <v>0.08</v>
      </c>
      <c r="D78" s="436">
        <v>0.08</v>
      </c>
      <c r="E78" s="316">
        <v>0.08</v>
      </c>
      <c r="F78" s="443">
        <v>0.1</v>
      </c>
      <c r="G78" s="318">
        <v>0.1</v>
      </c>
      <c r="H78" s="443">
        <v>0</v>
      </c>
      <c r="I78" s="318"/>
    </row>
    <row r="79" spans="1:9" ht="184.5" customHeight="1" x14ac:dyDescent="0.25">
      <c r="A79" s="306" t="s">
        <v>426</v>
      </c>
      <c r="B79" s="875" t="s">
        <v>541</v>
      </c>
      <c r="C79" s="876"/>
      <c r="D79" s="879" t="s">
        <v>542</v>
      </c>
      <c r="E79" s="725"/>
      <c r="F79" s="871" t="s">
        <v>543</v>
      </c>
      <c r="G79" s="872"/>
      <c r="H79" s="714"/>
      <c r="I79" s="715"/>
    </row>
    <row r="80" spans="1:9" ht="15" x14ac:dyDescent="0.25">
      <c r="A80" s="306" t="s">
        <v>429</v>
      </c>
      <c r="B80" s="877" t="s">
        <v>453</v>
      </c>
      <c r="C80" s="878"/>
      <c r="D80" s="722" t="s">
        <v>544</v>
      </c>
      <c r="E80" s="723"/>
      <c r="F80" s="873" t="s">
        <v>545</v>
      </c>
      <c r="G80" s="874"/>
      <c r="H80" s="714"/>
      <c r="I80" s="715"/>
    </row>
    <row r="81" spans="1:9" ht="15" x14ac:dyDescent="0.25">
      <c r="A81" s="785" t="s">
        <v>371</v>
      </c>
      <c r="B81" s="314" t="s">
        <v>99</v>
      </c>
      <c r="C81" s="314" t="s">
        <v>206</v>
      </c>
      <c r="D81" s="314" t="s">
        <v>99</v>
      </c>
      <c r="E81" s="314" t="s">
        <v>206</v>
      </c>
      <c r="F81" s="314" t="s">
        <v>99</v>
      </c>
      <c r="G81" s="314" t="s">
        <v>206</v>
      </c>
      <c r="H81" s="314" t="s">
        <v>99</v>
      </c>
      <c r="I81" s="314" t="s">
        <v>206</v>
      </c>
    </row>
    <row r="82" spans="1:9" ht="15" x14ac:dyDescent="0.25">
      <c r="A82" s="786"/>
      <c r="B82" s="436">
        <v>0.1</v>
      </c>
      <c r="C82" s="316"/>
      <c r="D82" s="436">
        <v>0.1</v>
      </c>
      <c r="E82" s="316"/>
      <c r="F82" s="443">
        <v>0.09</v>
      </c>
      <c r="G82" s="318"/>
      <c r="H82" s="443">
        <v>0</v>
      </c>
      <c r="I82" s="318"/>
    </row>
    <row r="83" spans="1:9" ht="30" x14ac:dyDescent="0.25">
      <c r="A83" s="306" t="s">
        <v>426</v>
      </c>
      <c r="B83" s="405"/>
      <c r="C83" s="407"/>
      <c r="D83" s="405"/>
      <c r="E83" s="407"/>
      <c r="F83" s="714"/>
      <c r="G83" s="715"/>
      <c r="H83" s="714"/>
      <c r="I83" s="715"/>
    </row>
    <row r="84" spans="1:9" ht="15" x14ac:dyDescent="0.25">
      <c r="A84" s="306" t="s">
        <v>429</v>
      </c>
      <c r="B84" s="403"/>
      <c r="C84" s="404"/>
      <c r="D84" s="403"/>
      <c r="E84" s="404"/>
      <c r="F84" s="714"/>
      <c r="G84" s="715"/>
      <c r="H84" s="714"/>
      <c r="I84" s="715"/>
    </row>
    <row r="85" spans="1:9" ht="15" x14ac:dyDescent="0.25">
      <c r="A85" s="785" t="s">
        <v>373</v>
      </c>
      <c r="B85" s="314" t="s">
        <v>99</v>
      </c>
      <c r="C85" s="314" t="s">
        <v>206</v>
      </c>
      <c r="D85" s="314" t="s">
        <v>99</v>
      </c>
      <c r="E85" s="314" t="s">
        <v>206</v>
      </c>
      <c r="F85" s="314" t="s">
        <v>99</v>
      </c>
      <c r="G85" s="314" t="s">
        <v>206</v>
      </c>
      <c r="H85" s="314" t="s">
        <v>99</v>
      </c>
      <c r="I85" s="314" t="s">
        <v>206</v>
      </c>
    </row>
    <row r="86" spans="1:9" ht="15" x14ac:dyDescent="0.25">
      <c r="A86" s="786"/>
      <c r="B86" s="436">
        <v>0.1</v>
      </c>
      <c r="C86" s="316"/>
      <c r="D86" s="436">
        <v>0.1</v>
      </c>
      <c r="E86" s="316"/>
      <c r="F86" s="443">
        <v>0.09</v>
      </c>
      <c r="G86" s="318"/>
      <c r="H86" s="443">
        <v>0</v>
      </c>
      <c r="I86" s="318"/>
    </row>
    <row r="87" spans="1:9" ht="30" x14ac:dyDescent="0.25">
      <c r="A87" s="306" t="s">
        <v>426</v>
      </c>
      <c r="B87" s="406"/>
      <c r="C87" s="417"/>
      <c r="D87" s="406"/>
      <c r="E87" s="417"/>
      <c r="F87" s="795"/>
      <c r="G87" s="795"/>
      <c r="H87" s="795"/>
      <c r="I87" s="795"/>
    </row>
    <row r="88" spans="1:9" ht="15" x14ac:dyDescent="0.25">
      <c r="A88" s="306" t="s">
        <v>429</v>
      </c>
      <c r="B88" s="403"/>
      <c r="C88" s="400"/>
      <c r="D88" s="403"/>
      <c r="E88" s="400"/>
      <c r="F88" s="707"/>
      <c r="G88" s="706"/>
      <c r="H88" s="707"/>
      <c r="I88" s="706"/>
    </row>
    <row r="89" spans="1:9" ht="15" x14ac:dyDescent="0.25">
      <c r="A89" s="785" t="s">
        <v>374</v>
      </c>
      <c r="B89" s="314" t="s">
        <v>99</v>
      </c>
      <c r="C89" s="314" t="s">
        <v>206</v>
      </c>
      <c r="D89" s="314" t="s">
        <v>99</v>
      </c>
      <c r="E89" s="314" t="s">
        <v>206</v>
      </c>
      <c r="F89" s="314" t="s">
        <v>99</v>
      </c>
      <c r="G89" s="314" t="s">
        <v>206</v>
      </c>
      <c r="H89" s="314" t="s">
        <v>99</v>
      </c>
      <c r="I89" s="314" t="s">
        <v>206</v>
      </c>
    </row>
    <row r="90" spans="1:9" ht="15" x14ac:dyDescent="0.25">
      <c r="A90" s="786"/>
      <c r="B90" s="436">
        <v>0.1</v>
      </c>
      <c r="C90" s="329"/>
      <c r="D90" s="436">
        <v>0.11</v>
      </c>
      <c r="E90" s="329"/>
      <c r="F90" s="443">
        <v>0.1</v>
      </c>
      <c r="G90" s="318"/>
      <c r="H90" s="443">
        <v>0</v>
      </c>
      <c r="I90" s="318"/>
    </row>
    <row r="91" spans="1:9" ht="30" x14ac:dyDescent="0.2">
      <c r="A91" s="306" t="s">
        <v>426</v>
      </c>
      <c r="B91" s="401"/>
      <c r="C91" s="401"/>
      <c r="D91" s="401"/>
      <c r="E91" s="401"/>
      <c r="F91" s="870"/>
      <c r="G91" s="870"/>
      <c r="H91" s="870"/>
      <c r="I91" s="870"/>
    </row>
    <row r="92" spans="1:9" ht="15" x14ac:dyDescent="0.25">
      <c r="A92" s="306" t="s">
        <v>429</v>
      </c>
      <c r="B92" s="398"/>
      <c r="C92" s="399"/>
      <c r="D92" s="398"/>
      <c r="E92" s="399"/>
      <c r="F92" s="707"/>
      <c r="G92" s="706"/>
      <c r="H92" s="707"/>
      <c r="I92" s="706"/>
    </row>
    <row r="93" spans="1:9" ht="15" x14ac:dyDescent="0.25">
      <c r="A93" s="785" t="s">
        <v>375</v>
      </c>
      <c r="B93" s="314" t="s">
        <v>99</v>
      </c>
      <c r="C93" s="314" t="s">
        <v>206</v>
      </c>
      <c r="D93" s="314" t="s">
        <v>99</v>
      </c>
      <c r="E93" s="314" t="s">
        <v>206</v>
      </c>
      <c r="F93" s="314" t="s">
        <v>99</v>
      </c>
      <c r="G93" s="314" t="s">
        <v>206</v>
      </c>
      <c r="H93" s="314" t="s">
        <v>99</v>
      </c>
      <c r="I93" s="314" t="s">
        <v>206</v>
      </c>
    </row>
    <row r="94" spans="1:9" ht="15" x14ac:dyDescent="0.25">
      <c r="A94" s="786"/>
      <c r="B94" s="436">
        <v>0.1</v>
      </c>
      <c r="C94" s="329"/>
      <c r="D94" s="436">
        <v>0.1</v>
      </c>
      <c r="E94" s="329"/>
      <c r="F94" s="443">
        <v>0.09</v>
      </c>
      <c r="G94" s="318"/>
      <c r="H94" s="443">
        <v>0</v>
      </c>
      <c r="I94" s="318"/>
    </row>
    <row r="95" spans="1:9" ht="30" x14ac:dyDescent="0.2">
      <c r="A95" s="306" t="s">
        <v>426</v>
      </c>
      <c r="B95" s="416"/>
      <c r="C95" s="402"/>
      <c r="D95" s="416"/>
      <c r="E95" s="402"/>
      <c r="F95" s="870"/>
      <c r="G95" s="870"/>
      <c r="H95" s="870"/>
      <c r="I95" s="870"/>
    </row>
    <row r="96" spans="1:9" ht="15" x14ac:dyDescent="0.25">
      <c r="A96" s="306" t="s">
        <v>429</v>
      </c>
      <c r="B96" s="398"/>
      <c r="C96" s="400"/>
      <c r="D96" s="398"/>
      <c r="E96" s="400"/>
      <c r="F96" s="707"/>
      <c r="G96" s="706"/>
      <c r="H96" s="707"/>
      <c r="I96" s="706"/>
    </row>
    <row r="97" spans="1:9" ht="15" x14ac:dyDescent="0.25">
      <c r="A97" s="785" t="s">
        <v>376</v>
      </c>
      <c r="B97" s="314" t="s">
        <v>99</v>
      </c>
      <c r="C97" s="314" t="s">
        <v>206</v>
      </c>
      <c r="D97" s="314" t="s">
        <v>99</v>
      </c>
      <c r="E97" s="314" t="s">
        <v>206</v>
      </c>
      <c r="F97" s="314" t="s">
        <v>99</v>
      </c>
      <c r="G97" s="314" t="s">
        <v>206</v>
      </c>
      <c r="H97" s="314" t="s">
        <v>99</v>
      </c>
      <c r="I97" s="314" t="s">
        <v>206</v>
      </c>
    </row>
    <row r="98" spans="1:9" ht="15" x14ac:dyDescent="0.25">
      <c r="A98" s="786"/>
      <c r="B98" s="436">
        <v>0.1</v>
      </c>
      <c r="C98" s="329"/>
      <c r="D98" s="436">
        <v>0.1</v>
      </c>
      <c r="E98" s="329"/>
      <c r="F98" s="443">
        <v>0.09</v>
      </c>
      <c r="G98" s="318"/>
      <c r="H98" s="443">
        <v>0</v>
      </c>
      <c r="I98" s="318"/>
    </row>
    <row r="99" spans="1:9" ht="30" x14ac:dyDescent="0.2">
      <c r="A99" s="306" t="s">
        <v>426</v>
      </c>
      <c r="B99" s="401"/>
      <c r="C99" s="401"/>
      <c r="D99" s="401"/>
      <c r="E99" s="401"/>
      <c r="F99" s="870"/>
      <c r="G99" s="870"/>
      <c r="H99" s="870"/>
      <c r="I99" s="870"/>
    </row>
    <row r="100" spans="1:9" ht="15" x14ac:dyDescent="0.25">
      <c r="A100" s="306" t="s">
        <v>429</v>
      </c>
      <c r="B100" s="398"/>
      <c r="C100" s="400"/>
      <c r="D100" s="398"/>
      <c r="E100" s="400"/>
      <c r="F100" s="707"/>
      <c r="G100" s="706"/>
      <c r="H100" s="707"/>
      <c r="I100" s="706"/>
    </row>
    <row r="101" spans="1:9" ht="15" x14ac:dyDescent="0.25">
      <c r="A101" s="785" t="s">
        <v>378</v>
      </c>
      <c r="B101" s="314" t="s">
        <v>99</v>
      </c>
      <c r="C101" s="314" t="s">
        <v>206</v>
      </c>
      <c r="D101" s="314" t="s">
        <v>99</v>
      </c>
      <c r="E101" s="314" t="s">
        <v>206</v>
      </c>
      <c r="F101" s="314" t="s">
        <v>99</v>
      </c>
      <c r="G101" s="314" t="s">
        <v>206</v>
      </c>
      <c r="H101" s="314" t="s">
        <v>99</v>
      </c>
      <c r="I101" s="314" t="s">
        <v>206</v>
      </c>
    </row>
    <row r="102" spans="1:9" ht="15" x14ac:dyDescent="0.25">
      <c r="A102" s="786"/>
      <c r="B102" s="436">
        <v>0.1</v>
      </c>
      <c r="C102" s="329"/>
      <c r="D102" s="436">
        <v>0.1</v>
      </c>
      <c r="E102" s="329"/>
      <c r="F102" s="443">
        <v>0.09</v>
      </c>
      <c r="G102" s="318"/>
      <c r="H102" s="443">
        <v>0</v>
      </c>
      <c r="I102" s="318"/>
    </row>
    <row r="103" spans="1:9" ht="30" x14ac:dyDescent="0.25">
      <c r="A103" s="306" t="s">
        <v>426</v>
      </c>
      <c r="B103" s="415"/>
      <c r="C103" s="401"/>
      <c r="D103" s="415"/>
      <c r="E103" s="401"/>
      <c r="F103" s="709"/>
      <c r="G103" s="709"/>
      <c r="H103" s="709"/>
      <c r="I103" s="709"/>
    </row>
    <row r="104" spans="1:9" ht="15" x14ac:dyDescent="0.25">
      <c r="A104" s="306" t="s">
        <v>429</v>
      </c>
      <c r="B104" s="403"/>
      <c r="C104" s="404"/>
      <c r="D104" s="403"/>
      <c r="E104" s="404"/>
      <c r="F104" s="707"/>
      <c r="G104" s="706"/>
      <c r="H104" s="707"/>
      <c r="I104" s="706"/>
    </row>
    <row r="105" spans="1:9" ht="15" x14ac:dyDescent="0.25">
      <c r="A105" s="785" t="s">
        <v>379</v>
      </c>
      <c r="B105" s="314" t="s">
        <v>99</v>
      </c>
      <c r="C105" s="314" t="s">
        <v>206</v>
      </c>
      <c r="D105" s="314" t="s">
        <v>99</v>
      </c>
      <c r="E105" s="314" t="s">
        <v>206</v>
      </c>
      <c r="F105" s="314" t="s">
        <v>99</v>
      </c>
      <c r="G105" s="314" t="s">
        <v>206</v>
      </c>
      <c r="H105" s="314" t="s">
        <v>99</v>
      </c>
      <c r="I105" s="314" t="s">
        <v>206</v>
      </c>
    </row>
    <row r="106" spans="1:9" ht="15" x14ac:dyDescent="0.25">
      <c r="A106" s="786"/>
      <c r="B106" s="436">
        <v>0.11</v>
      </c>
      <c r="C106" s="329"/>
      <c r="D106" s="436">
        <v>0.1</v>
      </c>
      <c r="E106" s="329"/>
      <c r="F106" s="443">
        <v>0.08</v>
      </c>
      <c r="G106" s="318"/>
      <c r="H106" s="443">
        <v>0</v>
      </c>
      <c r="I106" s="318"/>
    </row>
    <row r="107" spans="1:9" ht="30" x14ac:dyDescent="0.2">
      <c r="A107" s="306" t="s">
        <v>426</v>
      </c>
      <c r="B107" s="401"/>
      <c r="C107" s="402"/>
      <c r="D107" s="401"/>
      <c r="E107" s="402"/>
      <c r="F107" s="870"/>
      <c r="G107" s="870"/>
      <c r="H107" s="870"/>
      <c r="I107" s="870"/>
    </row>
    <row r="108" spans="1:9" ht="15" x14ac:dyDescent="0.25">
      <c r="A108" s="306" t="s">
        <v>429</v>
      </c>
      <c r="B108" s="398"/>
      <c r="C108" s="400"/>
      <c r="D108" s="398"/>
      <c r="E108" s="400"/>
      <c r="F108" s="707"/>
      <c r="G108" s="706"/>
      <c r="H108" s="707"/>
      <c r="I108" s="706"/>
    </row>
    <row r="109" spans="1:9" ht="15" x14ac:dyDescent="0.25">
      <c r="A109" s="785" t="s">
        <v>380</v>
      </c>
      <c r="B109" s="314" t="s">
        <v>99</v>
      </c>
      <c r="C109" s="314" t="s">
        <v>206</v>
      </c>
      <c r="D109" s="314" t="s">
        <v>99</v>
      </c>
      <c r="E109" s="314" t="s">
        <v>206</v>
      </c>
      <c r="F109" s="314" t="s">
        <v>99</v>
      </c>
      <c r="G109" s="314" t="s">
        <v>206</v>
      </c>
      <c r="H109" s="314" t="s">
        <v>99</v>
      </c>
      <c r="I109" s="314" t="s">
        <v>206</v>
      </c>
    </row>
    <row r="110" spans="1:9" ht="15" x14ac:dyDescent="0.25">
      <c r="A110" s="786"/>
      <c r="B110" s="436">
        <v>0.11</v>
      </c>
      <c r="C110" s="329"/>
      <c r="D110" s="436">
        <v>0.1</v>
      </c>
      <c r="E110" s="329"/>
      <c r="F110" s="443">
        <v>0.08</v>
      </c>
      <c r="G110" s="318"/>
      <c r="H110" s="443">
        <v>0</v>
      </c>
      <c r="I110" s="444"/>
    </row>
    <row r="111" spans="1:9" x14ac:dyDescent="0.25">
      <c r="A111" s="864" t="s">
        <v>426</v>
      </c>
      <c r="B111" s="409"/>
      <c r="C111" s="410"/>
      <c r="D111" s="409"/>
      <c r="E111" s="410"/>
      <c r="F111" s="866"/>
      <c r="G111" s="867"/>
      <c r="H111" s="866"/>
      <c r="I111" s="867"/>
    </row>
    <row r="112" spans="1:9" ht="15" customHeight="1" x14ac:dyDescent="0.25">
      <c r="A112" s="865"/>
      <c r="B112" s="411"/>
      <c r="C112" s="412"/>
      <c r="D112" s="411"/>
      <c r="E112" s="412"/>
      <c r="F112" s="868"/>
      <c r="G112" s="869"/>
      <c r="H112" s="868"/>
      <c r="I112" s="869"/>
    </row>
    <row r="113" spans="1:9" ht="15" x14ac:dyDescent="0.25">
      <c r="A113" s="306" t="s">
        <v>429</v>
      </c>
      <c r="B113" s="398"/>
      <c r="C113" s="400"/>
      <c r="D113" s="398"/>
      <c r="E113" s="400"/>
      <c r="F113" s="707"/>
      <c r="G113" s="706"/>
      <c r="H113" s="707"/>
      <c r="I113" s="706"/>
    </row>
    <row r="114" spans="1:9" ht="15" x14ac:dyDescent="0.25">
      <c r="A114" s="785" t="s">
        <v>381</v>
      </c>
      <c r="B114" s="314" t="s">
        <v>99</v>
      </c>
      <c r="C114" s="329" t="s">
        <v>206</v>
      </c>
      <c r="D114" s="314" t="s">
        <v>99</v>
      </c>
      <c r="E114" s="329" t="s">
        <v>206</v>
      </c>
      <c r="F114" s="314" t="s">
        <v>99</v>
      </c>
      <c r="G114" s="314" t="s">
        <v>206</v>
      </c>
      <c r="H114" s="314" t="s">
        <v>99</v>
      </c>
      <c r="I114" s="314" t="s">
        <v>206</v>
      </c>
    </row>
    <row r="115" spans="1:9" ht="15" x14ac:dyDescent="0.25">
      <c r="A115" s="786"/>
      <c r="B115" s="436">
        <v>0.05</v>
      </c>
      <c r="C115" s="329"/>
      <c r="D115" s="436">
        <v>0.06</v>
      </c>
      <c r="E115" s="329"/>
      <c r="F115" s="443">
        <v>0.04</v>
      </c>
      <c r="G115" s="322"/>
      <c r="H115" s="443">
        <v>0</v>
      </c>
      <c r="I115" s="322"/>
    </row>
    <row r="116" spans="1:9" ht="30" x14ac:dyDescent="0.2">
      <c r="A116" s="306" t="s">
        <v>426</v>
      </c>
      <c r="B116" s="398"/>
      <c r="C116" s="408"/>
      <c r="D116" s="398"/>
      <c r="E116" s="408"/>
      <c r="F116" s="863"/>
      <c r="G116" s="863"/>
      <c r="H116" s="863"/>
      <c r="I116" s="863"/>
    </row>
    <row r="117" spans="1:9" ht="15" x14ac:dyDescent="0.25">
      <c r="A117" s="306" t="s">
        <v>429</v>
      </c>
      <c r="B117" s="398"/>
      <c r="C117" s="400"/>
      <c r="D117" s="413"/>
      <c r="E117" s="414"/>
      <c r="F117" s="707"/>
      <c r="G117" s="706"/>
      <c r="H117" s="707"/>
      <c r="I117" s="706"/>
    </row>
    <row r="118" spans="1:9" ht="15" x14ac:dyDescent="0.25">
      <c r="A118" s="323" t="s">
        <v>436</v>
      </c>
      <c r="B118" s="331">
        <f t="shared" ref="B118:G118" si="1">(B70+B74+B78+B82+B86+B90+B94+B98+B102+B106+B110+B115)</f>
        <v>1</v>
      </c>
      <c r="C118" s="331">
        <f t="shared" si="1"/>
        <v>0.13</v>
      </c>
      <c r="D118" s="331">
        <f t="shared" si="1"/>
        <v>1</v>
      </c>
      <c r="E118" s="331">
        <f t="shared" si="1"/>
        <v>0.13</v>
      </c>
      <c r="F118" s="332">
        <f t="shared" si="1"/>
        <v>0.99999999999999978</v>
      </c>
      <c r="G118" s="332">
        <f t="shared" si="1"/>
        <v>0.25</v>
      </c>
      <c r="H118" s="332">
        <f t="shared" ref="H118:I118" si="2">(H70+H74+H78+H82+H86+H90+H94+H98+H102+H106+H110+H115)</f>
        <v>0</v>
      </c>
      <c r="I118" s="332">
        <f t="shared" si="2"/>
        <v>0</v>
      </c>
    </row>
  </sheetData>
  <mergeCells count="176">
    <mergeCell ref="B6:K6"/>
    <mergeCell ref="M6:O6"/>
    <mergeCell ref="A1:A4"/>
    <mergeCell ref="B1:L1"/>
    <mergeCell ref="M1:O1"/>
    <mergeCell ref="B2:L2"/>
    <mergeCell ref="M2:O2"/>
    <mergeCell ref="B3:L3"/>
    <mergeCell ref="M3:O3"/>
    <mergeCell ref="B4:L4"/>
    <mergeCell ref="M4:O4"/>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A41:A42"/>
    <mergeCell ref="D41:E41"/>
    <mergeCell ref="F41:G41"/>
    <mergeCell ref="D42:E42"/>
    <mergeCell ref="F42:G42"/>
    <mergeCell ref="B38:C38"/>
    <mergeCell ref="D38:I38"/>
    <mergeCell ref="A39:A40"/>
    <mergeCell ref="D39:E39"/>
    <mergeCell ref="F39:G39"/>
    <mergeCell ref="D40:E40"/>
    <mergeCell ref="F40:G40"/>
    <mergeCell ref="A43:A44"/>
    <mergeCell ref="D43:E43"/>
    <mergeCell ref="F43:G43"/>
    <mergeCell ref="D44:E44"/>
    <mergeCell ref="F44:G44"/>
    <mergeCell ref="A45:A46"/>
    <mergeCell ref="D45:E45"/>
    <mergeCell ref="F45:G45"/>
    <mergeCell ref="D46:E46"/>
    <mergeCell ref="F46:G46"/>
    <mergeCell ref="A47:A48"/>
    <mergeCell ref="D47:E47"/>
    <mergeCell ref="F47:G47"/>
    <mergeCell ref="D48:E48"/>
    <mergeCell ref="F48:G48"/>
    <mergeCell ref="A49:A50"/>
    <mergeCell ref="D49:E49"/>
    <mergeCell ref="F49:G49"/>
    <mergeCell ref="D50:E50"/>
    <mergeCell ref="F50:G50"/>
    <mergeCell ref="A51:A52"/>
    <mergeCell ref="D51:E51"/>
    <mergeCell ref="F51:G51"/>
    <mergeCell ref="D52:E52"/>
    <mergeCell ref="F52:G52"/>
    <mergeCell ref="A53:A54"/>
    <mergeCell ref="D53:E53"/>
    <mergeCell ref="F53:G53"/>
    <mergeCell ref="D54:E54"/>
    <mergeCell ref="F54:G54"/>
    <mergeCell ref="A55:A56"/>
    <mergeCell ref="D55:E55"/>
    <mergeCell ref="F55:G55"/>
    <mergeCell ref="D56:E56"/>
    <mergeCell ref="F56:G56"/>
    <mergeCell ref="A57:A58"/>
    <mergeCell ref="D57:E57"/>
    <mergeCell ref="F57:G57"/>
    <mergeCell ref="D58:E58"/>
    <mergeCell ref="F58:G58"/>
    <mergeCell ref="A59:A60"/>
    <mergeCell ref="D59:E59"/>
    <mergeCell ref="F59:G59"/>
    <mergeCell ref="D60:E60"/>
    <mergeCell ref="F60:G60"/>
    <mergeCell ref="B67:C67"/>
    <mergeCell ref="D67:E67"/>
    <mergeCell ref="F67:G67"/>
    <mergeCell ref="H67:I67"/>
    <mergeCell ref="B68:C68"/>
    <mergeCell ref="D68:E68"/>
    <mergeCell ref="F68:G68"/>
    <mergeCell ref="H68:I68"/>
    <mergeCell ref="A61:A62"/>
    <mergeCell ref="D61:E61"/>
    <mergeCell ref="F61:G61"/>
    <mergeCell ref="D62:E62"/>
    <mergeCell ref="F62:G62"/>
    <mergeCell ref="A66:I66"/>
    <mergeCell ref="A73:A74"/>
    <mergeCell ref="F75:G75"/>
    <mergeCell ref="H75:I75"/>
    <mergeCell ref="F76:G76"/>
    <mergeCell ref="H76:I76"/>
    <mergeCell ref="A69:A70"/>
    <mergeCell ref="F71:G71"/>
    <mergeCell ref="H71:I71"/>
    <mergeCell ref="F72:G72"/>
    <mergeCell ref="H72:I72"/>
    <mergeCell ref="B71:C71"/>
    <mergeCell ref="D71:E71"/>
    <mergeCell ref="B72:C72"/>
    <mergeCell ref="D72:E72"/>
    <mergeCell ref="B75:C75"/>
    <mergeCell ref="D75:E75"/>
    <mergeCell ref="B76:C76"/>
    <mergeCell ref="D76:E76"/>
    <mergeCell ref="A81:A82"/>
    <mergeCell ref="F83:G83"/>
    <mergeCell ref="H83:I83"/>
    <mergeCell ref="F84:G84"/>
    <mergeCell ref="H84:I84"/>
    <mergeCell ref="A77:A78"/>
    <mergeCell ref="F79:G79"/>
    <mergeCell ref="H79:I79"/>
    <mergeCell ref="F80:G80"/>
    <mergeCell ref="H80:I80"/>
    <mergeCell ref="B79:C79"/>
    <mergeCell ref="B80:C80"/>
    <mergeCell ref="D79:E79"/>
    <mergeCell ref="D80:E80"/>
    <mergeCell ref="A89:A90"/>
    <mergeCell ref="F91:G91"/>
    <mergeCell ref="H91:I91"/>
    <mergeCell ref="F92:G92"/>
    <mergeCell ref="H92:I92"/>
    <mergeCell ref="A85:A86"/>
    <mergeCell ref="F87:G87"/>
    <mergeCell ref="H87:I87"/>
    <mergeCell ref="F88:G88"/>
    <mergeCell ref="H88:I88"/>
    <mergeCell ref="A97:A98"/>
    <mergeCell ref="F99:G99"/>
    <mergeCell ref="H99:I99"/>
    <mergeCell ref="F100:G100"/>
    <mergeCell ref="H100:I100"/>
    <mergeCell ref="A93:A94"/>
    <mergeCell ref="F95:G95"/>
    <mergeCell ref="H95:I95"/>
    <mergeCell ref="F96:G96"/>
    <mergeCell ref="H96:I96"/>
    <mergeCell ref="A105:A106"/>
    <mergeCell ref="F107:G107"/>
    <mergeCell ref="H107:I107"/>
    <mergeCell ref="F108:G108"/>
    <mergeCell ref="H108:I108"/>
    <mergeCell ref="A101:A102"/>
    <mergeCell ref="F103:G103"/>
    <mergeCell ref="H103:I103"/>
    <mergeCell ref="F104:G104"/>
    <mergeCell ref="H104:I104"/>
    <mergeCell ref="A114:A115"/>
    <mergeCell ref="F116:G116"/>
    <mergeCell ref="H116:I116"/>
    <mergeCell ref="H117:I117"/>
    <mergeCell ref="A109:A110"/>
    <mergeCell ref="F113:G113"/>
    <mergeCell ref="H113:I113"/>
    <mergeCell ref="A111:A112"/>
    <mergeCell ref="F111:G112"/>
    <mergeCell ref="F117:G117"/>
    <mergeCell ref="H111:I112"/>
  </mergeCells>
  <phoneticPr fontId="38" type="noConversion"/>
  <hyperlinks>
    <hyperlink ref="F72:G72" r:id="rId1" display="Tarea 3: ruta operativa y metodologica de la LPVC" xr:uid="{9305C689-2D11-49B3-9FF9-2131EF1F3AA7}"/>
    <hyperlink ref="F76:G76" r:id="rId2" display="Tarea 3: actualización del diseño metodlógico de Tu Voz Sostiene" xr:uid="{F7FE8E08-4249-4C98-9311-0C28EDBB5E22}"/>
    <hyperlink ref="B76" r:id="rId3" xr:uid="{C8587FE8-09C2-4932-8C4F-D9FC31C72093}"/>
    <hyperlink ref="D76" r:id="rId4" xr:uid="{2B6D6E3C-3C72-4D19-9120-606FDB9F2E94}"/>
    <hyperlink ref="B80:C80" r:id="rId5" display="Tarea 1" xr:uid="{248AD9B1-0FAB-4191-A4BB-FC2D1339E378}"/>
    <hyperlink ref="F80:G80" r:id="rId6" display="Tarea 3 " xr:uid="{D798CC14-AFE8-4F79-B276-3A8BA044D940}"/>
    <hyperlink ref="D80:E80" r:id="rId7" display="Tarea 2" xr:uid="{EE79605D-B540-408E-83A6-CD06E18E8430}"/>
  </hyperlinks>
  <pageMargins left="0.25" right="0.25" top="0.75" bottom="0.75" header="0.3" footer="0.3"/>
  <pageSetup paperSize="5" scale="27" fitToHeight="0" orientation="landscape" r:id="rId8"/>
  <drawing r:id="rId9"/>
  <legacyDrawing r:id="rId10"/>
  <extLst>
    <ext xmlns:x14="http://schemas.microsoft.com/office/spreadsheetml/2009/9/main" uri="{CCE6A557-97BC-4b89-ADB6-D9C93CAAB3DF}">
      <x14:dataValidations xmlns:xm="http://schemas.microsoft.com/office/excel/2006/main" count="1">
        <x14:dataValidation type="list" allowBlank="1" showInputMessage="1" showErrorMessage="1" xr:uid="{03C8F0FB-8EF5-44B5-B08F-8764828044FF}">
          <x14:formula1>
            <xm:f>Listas!$B$2:$B$4</xm:f>
          </x14:formula1>
          <xm:sqref>H36:I37</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DC0FA-768C-46CD-865F-29E727DA2135}">
  <sheetPr>
    <tabColor theme="9" tint="0.59999389629810485"/>
    <pageSetUpPr fitToPage="1"/>
  </sheetPr>
  <dimension ref="A1:R117"/>
  <sheetViews>
    <sheetView showGridLines="0" topLeftCell="A34" zoomScale="85" zoomScaleNormal="85" workbookViewId="0">
      <selection activeCell="F42" sqref="F42:G42"/>
    </sheetView>
  </sheetViews>
  <sheetFormatPr baseColWidth="10" defaultColWidth="10.85546875" defaultRowHeight="14.25" x14ac:dyDescent="0.25"/>
  <cols>
    <col min="1" max="1" width="49.7109375" style="39" customWidth="1"/>
    <col min="2" max="13" width="35.7109375" style="39" customWidth="1"/>
    <col min="14" max="15" width="18.140625" style="39" customWidth="1"/>
    <col min="16" max="16" width="8.42578125" style="39" customWidth="1"/>
    <col min="17" max="17" width="18.42578125" style="39" bestFit="1" customWidth="1"/>
    <col min="18" max="18" width="13.42578125" style="39" customWidth="1"/>
    <col min="19" max="19" width="18.42578125" style="39" bestFit="1" customWidth="1"/>
    <col min="20" max="20" width="4.7109375" style="39" customWidth="1"/>
    <col min="21" max="21" width="23" style="39" bestFit="1" customWidth="1"/>
    <col min="22" max="22" width="9.140625" style="39"/>
    <col min="23" max="23" width="18.42578125" style="39" bestFit="1" customWidth="1"/>
    <col min="24" max="24" width="16.140625" style="39" customWidth="1"/>
    <col min="25" max="16384" width="10.85546875" style="39"/>
  </cols>
  <sheetData>
    <row r="1" spans="1:15" s="75" customFormat="1" ht="22.35" customHeight="1" thickBot="1" x14ac:dyDescent="0.3">
      <c r="A1" s="770"/>
      <c r="B1" s="556" t="s">
        <v>357</v>
      </c>
      <c r="C1" s="557"/>
      <c r="D1" s="557"/>
      <c r="E1" s="557"/>
      <c r="F1" s="557"/>
      <c r="G1" s="557"/>
      <c r="H1" s="557"/>
      <c r="I1" s="557"/>
      <c r="J1" s="557"/>
      <c r="K1" s="557"/>
      <c r="L1" s="558"/>
      <c r="M1" s="524" t="s">
        <v>358</v>
      </c>
      <c r="N1" s="525"/>
      <c r="O1" s="526"/>
    </row>
    <row r="2" spans="1:15" s="75" customFormat="1" ht="18" customHeight="1" thickBot="1" x14ac:dyDescent="0.3">
      <c r="A2" s="771"/>
      <c r="B2" s="559" t="s">
        <v>359</v>
      </c>
      <c r="C2" s="560"/>
      <c r="D2" s="560"/>
      <c r="E2" s="560"/>
      <c r="F2" s="560"/>
      <c r="G2" s="560"/>
      <c r="H2" s="560"/>
      <c r="I2" s="560"/>
      <c r="J2" s="560"/>
      <c r="K2" s="560"/>
      <c r="L2" s="561"/>
      <c r="M2" s="524" t="s">
        <v>360</v>
      </c>
      <c r="N2" s="525"/>
      <c r="O2" s="526"/>
    </row>
    <row r="3" spans="1:15" s="75" customFormat="1" ht="20.100000000000001" customHeight="1" thickBot="1" x14ac:dyDescent="0.3">
      <c r="A3" s="771"/>
      <c r="B3" s="559" t="s">
        <v>120</v>
      </c>
      <c r="C3" s="560"/>
      <c r="D3" s="560"/>
      <c r="E3" s="560"/>
      <c r="F3" s="560"/>
      <c r="G3" s="560"/>
      <c r="H3" s="560"/>
      <c r="I3" s="560"/>
      <c r="J3" s="560"/>
      <c r="K3" s="560"/>
      <c r="L3" s="561"/>
      <c r="M3" s="524" t="s">
        <v>361</v>
      </c>
      <c r="N3" s="525"/>
      <c r="O3" s="526"/>
    </row>
    <row r="4" spans="1:15" s="75" customFormat="1" ht="21.75" customHeight="1" thickBot="1" x14ac:dyDescent="0.3">
      <c r="A4" s="772"/>
      <c r="B4" s="562" t="s">
        <v>362</v>
      </c>
      <c r="C4" s="563"/>
      <c r="D4" s="563"/>
      <c r="E4" s="563"/>
      <c r="F4" s="563"/>
      <c r="G4" s="563"/>
      <c r="H4" s="563"/>
      <c r="I4" s="563"/>
      <c r="J4" s="563"/>
      <c r="K4" s="563"/>
      <c r="L4" s="564"/>
      <c r="M4" s="524" t="s">
        <v>363</v>
      </c>
      <c r="N4" s="525"/>
      <c r="O4" s="526"/>
    </row>
    <row r="5" spans="1:15" s="75" customFormat="1" ht="21.75" customHeight="1" thickBot="1" x14ac:dyDescent="0.3">
      <c r="A5" s="76"/>
      <c r="B5" s="77"/>
      <c r="C5" s="77"/>
      <c r="D5" s="77"/>
      <c r="E5" s="77"/>
      <c r="F5" s="77"/>
      <c r="G5" s="77"/>
      <c r="H5" s="77"/>
      <c r="I5" s="77"/>
      <c r="J5" s="77"/>
      <c r="K5" s="77"/>
      <c r="L5" s="77"/>
      <c r="M5" s="78"/>
      <c r="N5" s="78"/>
      <c r="O5" s="78"/>
    </row>
    <row r="6" spans="1:15" s="75" customFormat="1" ht="21.75" customHeight="1" thickBot="1" x14ac:dyDescent="0.3">
      <c r="A6" s="61" t="s">
        <v>364</v>
      </c>
      <c r="B6" s="779" t="s">
        <v>365</v>
      </c>
      <c r="C6" s="780"/>
      <c r="D6" s="780"/>
      <c r="E6" s="780"/>
      <c r="F6" s="780"/>
      <c r="G6" s="780"/>
      <c r="H6" s="780"/>
      <c r="I6" s="780"/>
      <c r="J6" s="780"/>
      <c r="K6" s="781"/>
      <c r="L6" s="180" t="s">
        <v>366</v>
      </c>
      <c r="M6" s="782">
        <v>2024110010289</v>
      </c>
      <c r="N6" s="783"/>
      <c r="O6" s="784"/>
    </row>
    <row r="7" spans="1:15" s="75" customFormat="1" ht="21.75" customHeight="1" thickBot="1" x14ac:dyDescent="0.3">
      <c r="A7" s="76"/>
      <c r="B7" s="77"/>
      <c r="C7" s="77"/>
      <c r="D7" s="77"/>
      <c r="E7" s="77"/>
      <c r="F7" s="77"/>
      <c r="G7" s="77"/>
      <c r="H7" s="77"/>
      <c r="I7" s="77"/>
      <c r="J7" s="77"/>
      <c r="K7" s="77"/>
      <c r="L7" s="77"/>
      <c r="M7" s="78"/>
      <c r="N7" s="78"/>
      <c r="O7" s="78"/>
    </row>
    <row r="8" spans="1:15" s="75" customFormat="1" ht="21.75" customHeight="1" thickBot="1" x14ac:dyDescent="0.3">
      <c r="A8" s="555" t="s">
        <v>126</v>
      </c>
      <c r="B8" s="145" t="s">
        <v>367</v>
      </c>
      <c r="C8" s="114"/>
      <c r="D8" s="145" t="s">
        <v>368</v>
      </c>
      <c r="E8" s="114"/>
      <c r="F8" s="145" t="s">
        <v>369</v>
      </c>
      <c r="G8" s="114" t="s">
        <v>370</v>
      </c>
      <c r="H8" s="145" t="s">
        <v>371</v>
      </c>
      <c r="I8" s="116"/>
      <c r="J8" s="758" t="s">
        <v>128</v>
      </c>
      <c r="K8" s="542"/>
      <c r="L8" s="144" t="s">
        <v>372</v>
      </c>
      <c r="M8" s="527"/>
      <c r="N8" s="527"/>
      <c r="O8" s="527"/>
    </row>
    <row r="9" spans="1:15" s="75" customFormat="1" ht="21.75" customHeight="1" x14ac:dyDescent="0.25">
      <c r="A9" s="555"/>
      <c r="B9" s="146" t="s">
        <v>373</v>
      </c>
      <c r="C9" s="116"/>
      <c r="D9" s="145" t="s">
        <v>374</v>
      </c>
      <c r="E9" s="116"/>
      <c r="F9" s="145" t="s">
        <v>375</v>
      </c>
      <c r="G9" s="116"/>
      <c r="H9" s="145" t="s">
        <v>376</v>
      </c>
      <c r="I9" s="115"/>
      <c r="J9" s="758"/>
      <c r="K9" s="542"/>
      <c r="L9" s="144" t="s">
        <v>377</v>
      </c>
      <c r="M9" s="527"/>
      <c r="N9" s="527"/>
      <c r="O9" s="527"/>
    </row>
    <row r="10" spans="1:15" s="75" customFormat="1" ht="21.75" customHeight="1" x14ac:dyDescent="0.25">
      <c r="A10" s="555"/>
      <c r="B10" s="145" t="s">
        <v>378</v>
      </c>
      <c r="C10" s="114"/>
      <c r="D10" s="145" t="s">
        <v>379</v>
      </c>
      <c r="E10" s="116"/>
      <c r="F10" s="145" t="s">
        <v>380</v>
      </c>
      <c r="G10" s="116"/>
      <c r="H10" s="145" t="s">
        <v>381</v>
      </c>
      <c r="I10" s="115"/>
      <c r="J10" s="758"/>
      <c r="K10" s="542"/>
      <c r="L10" s="144" t="s">
        <v>382</v>
      </c>
      <c r="M10" s="527" t="s">
        <v>370</v>
      </c>
      <c r="N10" s="527"/>
      <c r="O10" s="527"/>
    </row>
    <row r="11" spans="1:15" ht="15" customHeight="1" thickBot="1" x14ac:dyDescent="0.3">
      <c r="A11" s="42"/>
      <c r="B11" s="43"/>
      <c r="C11" s="43"/>
      <c r="D11" s="45"/>
      <c r="E11" s="44"/>
      <c r="F11" s="44"/>
      <c r="G11" s="170"/>
      <c r="H11" s="170"/>
      <c r="I11" s="46"/>
      <c r="J11" s="46"/>
      <c r="K11" s="43"/>
      <c r="L11" s="43"/>
      <c r="M11" s="43"/>
      <c r="N11" s="43"/>
      <c r="O11" s="43"/>
    </row>
    <row r="12" spans="1:15" ht="15" customHeight="1" x14ac:dyDescent="0.25">
      <c r="A12" s="776" t="s">
        <v>383</v>
      </c>
      <c r="B12" s="759" t="s">
        <v>546</v>
      </c>
      <c r="C12" s="760"/>
      <c r="D12" s="760"/>
      <c r="E12" s="760"/>
      <c r="F12" s="760"/>
      <c r="G12" s="760"/>
      <c r="H12" s="760"/>
      <c r="I12" s="760"/>
      <c r="J12" s="760"/>
      <c r="K12" s="760"/>
      <c r="L12" s="760"/>
      <c r="M12" s="760"/>
      <c r="N12" s="760"/>
      <c r="O12" s="761"/>
    </row>
    <row r="13" spans="1:15" ht="15" customHeight="1" x14ac:dyDescent="0.25">
      <c r="A13" s="777"/>
      <c r="B13" s="762"/>
      <c r="C13" s="763"/>
      <c r="D13" s="763"/>
      <c r="E13" s="763"/>
      <c r="F13" s="763"/>
      <c r="G13" s="763"/>
      <c r="H13" s="763"/>
      <c r="I13" s="763"/>
      <c r="J13" s="763"/>
      <c r="K13" s="763"/>
      <c r="L13" s="763"/>
      <c r="M13" s="763"/>
      <c r="N13" s="763"/>
      <c r="O13" s="764"/>
    </row>
    <row r="14" spans="1:15" ht="15" customHeight="1" x14ac:dyDescent="0.25">
      <c r="A14" s="778"/>
      <c r="B14" s="765"/>
      <c r="C14" s="766"/>
      <c r="D14" s="766"/>
      <c r="E14" s="766"/>
      <c r="F14" s="766"/>
      <c r="G14" s="766"/>
      <c r="H14" s="766"/>
      <c r="I14" s="766"/>
      <c r="J14" s="766"/>
      <c r="K14" s="766"/>
      <c r="L14" s="766"/>
      <c r="M14" s="766"/>
      <c r="N14" s="766"/>
      <c r="O14" s="767"/>
    </row>
    <row r="15" spans="1:15" ht="9" customHeight="1" x14ac:dyDescent="0.25">
      <c r="A15" s="47"/>
      <c r="B15" s="74"/>
      <c r="C15" s="48"/>
      <c r="D15" s="48"/>
      <c r="E15" s="48"/>
      <c r="F15" s="48"/>
      <c r="G15" s="49"/>
      <c r="H15" s="49"/>
      <c r="I15" s="49"/>
      <c r="J15" s="49"/>
      <c r="K15" s="49"/>
      <c r="L15" s="50"/>
      <c r="M15" s="50"/>
      <c r="N15" s="50"/>
      <c r="O15" s="50"/>
    </row>
    <row r="16" spans="1:15" s="51" customFormat="1" ht="37.5" customHeight="1" x14ac:dyDescent="0.25">
      <c r="A16" s="61" t="s">
        <v>133</v>
      </c>
      <c r="B16" s="768" t="s">
        <v>521</v>
      </c>
      <c r="C16" s="768"/>
      <c r="D16" s="768"/>
      <c r="E16" s="768"/>
      <c r="F16" s="768"/>
      <c r="G16" s="555" t="s">
        <v>135</v>
      </c>
      <c r="H16" s="555"/>
      <c r="I16" s="769" t="s">
        <v>547</v>
      </c>
      <c r="J16" s="769"/>
      <c r="K16" s="769"/>
      <c r="L16" s="769"/>
      <c r="M16" s="769"/>
      <c r="N16" s="769"/>
      <c r="O16" s="769"/>
    </row>
    <row r="17" spans="1:18" ht="9" customHeight="1" x14ac:dyDescent="0.25">
      <c r="A17" s="47"/>
      <c r="B17" s="49"/>
      <c r="C17" s="48"/>
      <c r="D17" s="48"/>
      <c r="E17" s="48"/>
      <c r="F17" s="48"/>
      <c r="G17" s="49"/>
      <c r="H17" s="49"/>
      <c r="I17" s="49"/>
      <c r="J17" s="49"/>
      <c r="K17" s="49"/>
      <c r="L17" s="50"/>
      <c r="M17" s="50"/>
      <c r="N17" s="50"/>
      <c r="O17" s="50"/>
    </row>
    <row r="18" spans="1:18" ht="56.25" customHeight="1" x14ac:dyDescent="0.25">
      <c r="A18" s="61" t="s">
        <v>137</v>
      </c>
      <c r="B18" s="932" t="s">
        <v>387</v>
      </c>
      <c r="C18" s="932"/>
      <c r="D18" s="932"/>
      <c r="E18" s="932"/>
      <c r="F18" s="61" t="s">
        <v>139</v>
      </c>
      <c r="G18" s="773" t="s">
        <v>388</v>
      </c>
      <c r="H18" s="773"/>
      <c r="I18" s="773"/>
      <c r="J18" s="61" t="s">
        <v>141</v>
      </c>
      <c r="K18" s="768" t="s">
        <v>389</v>
      </c>
      <c r="L18" s="768"/>
      <c r="M18" s="768"/>
      <c r="N18" s="768"/>
      <c r="O18" s="768"/>
    </row>
    <row r="19" spans="1:18" ht="9" customHeight="1" x14ac:dyDescent="0.25">
      <c r="A19" s="41"/>
      <c r="B19" s="40"/>
      <c r="C19" s="775"/>
      <c r="D19" s="775"/>
      <c r="E19" s="775"/>
      <c r="F19" s="775"/>
      <c r="G19" s="775"/>
      <c r="H19" s="775"/>
      <c r="I19" s="775"/>
      <c r="J19" s="775"/>
      <c r="K19" s="775"/>
      <c r="L19" s="775"/>
      <c r="M19" s="775"/>
      <c r="N19" s="775"/>
      <c r="O19" s="775"/>
    </row>
    <row r="21" spans="1:18" ht="16.5" customHeight="1" x14ac:dyDescent="0.25">
      <c r="A21" s="72"/>
      <c r="B21" s="73"/>
      <c r="C21" s="73"/>
      <c r="D21" s="73"/>
      <c r="E21" s="73"/>
      <c r="F21" s="73"/>
      <c r="G21" s="73"/>
      <c r="H21" s="73"/>
      <c r="I21" s="73"/>
      <c r="J21" s="73"/>
      <c r="K21" s="73"/>
      <c r="L21" s="73"/>
      <c r="M21" s="73"/>
      <c r="N21" s="73"/>
      <c r="O21" s="73"/>
    </row>
    <row r="22" spans="1:18" ht="32.1" customHeight="1" x14ac:dyDescent="0.25">
      <c r="A22" s="756" t="s">
        <v>143</v>
      </c>
      <c r="B22" s="757"/>
      <c r="C22" s="757"/>
      <c r="D22" s="757"/>
      <c r="E22" s="757"/>
      <c r="F22" s="757"/>
      <c r="G22" s="757"/>
      <c r="H22" s="757"/>
      <c r="I22" s="757"/>
      <c r="J22" s="757"/>
      <c r="K22" s="757"/>
      <c r="L22" s="757"/>
      <c r="M22" s="757"/>
      <c r="N22" s="757"/>
      <c r="O22" s="758"/>
    </row>
    <row r="23" spans="1:18" ht="32.1" customHeight="1" x14ac:dyDescent="0.25">
      <c r="A23" s="756" t="s">
        <v>390</v>
      </c>
      <c r="B23" s="757"/>
      <c r="C23" s="757"/>
      <c r="D23" s="757"/>
      <c r="E23" s="757"/>
      <c r="F23" s="757"/>
      <c r="G23" s="757"/>
      <c r="H23" s="757"/>
      <c r="I23" s="757"/>
      <c r="J23" s="757"/>
      <c r="K23" s="757"/>
      <c r="L23" s="757"/>
      <c r="M23" s="757"/>
      <c r="N23" s="757"/>
      <c r="O23" s="758"/>
    </row>
    <row r="24" spans="1:18" ht="32.1" customHeight="1" thickBot="1" x14ac:dyDescent="0.3">
      <c r="A24" s="57"/>
      <c r="B24" s="52" t="s">
        <v>367</v>
      </c>
      <c r="C24" s="52" t="s">
        <v>368</v>
      </c>
      <c r="D24" s="52" t="s">
        <v>369</v>
      </c>
      <c r="E24" s="52" t="s">
        <v>371</v>
      </c>
      <c r="F24" s="52" t="s">
        <v>373</v>
      </c>
      <c r="G24" s="52" t="s">
        <v>374</v>
      </c>
      <c r="H24" s="52" t="s">
        <v>375</v>
      </c>
      <c r="I24" s="52" t="s">
        <v>376</v>
      </c>
      <c r="J24" s="52" t="s">
        <v>378</v>
      </c>
      <c r="K24" s="52" t="s">
        <v>379</v>
      </c>
      <c r="L24" s="52" t="s">
        <v>380</v>
      </c>
      <c r="M24" s="52" t="s">
        <v>381</v>
      </c>
      <c r="N24" s="53" t="s">
        <v>391</v>
      </c>
      <c r="O24" s="53" t="s">
        <v>392</v>
      </c>
    </row>
    <row r="25" spans="1:18" ht="32.1" customHeight="1" x14ac:dyDescent="0.25">
      <c r="A25" s="54" t="s">
        <v>144</v>
      </c>
      <c r="B25" s="204">
        <v>525200000</v>
      </c>
      <c r="C25" s="204">
        <v>0</v>
      </c>
      <c r="D25" s="204">
        <v>62643000</v>
      </c>
      <c r="E25" s="204">
        <v>6060000</v>
      </c>
      <c r="F25" s="205"/>
      <c r="G25" s="204">
        <v>9985000</v>
      </c>
      <c r="H25" s="204">
        <v>21270000</v>
      </c>
      <c r="I25" s="489"/>
      <c r="J25" s="489"/>
      <c r="K25" s="489"/>
      <c r="L25" s="204"/>
      <c r="M25" s="204"/>
      <c r="N25" s="491">
        <f>SUM(B25:M25)</f>
        <v>625158000</v>
      </c>
      <c r="O25" s="379"/>
    </row>
    <row r="26" spans="1:18" ht="32.1" customHeight="1" x14ac:dyDescent="0.25">
      <c r="A26" s="54" t="s">
        <v>146</v>
      </c>
      <c r="B26" s="204">
        <v>525200000</v>
      </c>
      <c r="C26" s="204">
        <v>0</v>
      </c>
      <c r="D26" s="204">
        <v>-7004076</v>
      </c>
      <c r="E26" s="204"/>
      <c r="F26" s="205"/>
      <c r="G26" s="205"/>
      <c r="H26" s="204"/>
      <c r="I26" s="204"/>
      <c r="J26" s="204"/>
      <c r="K26" s="204"/>
      <c r="L26" s="204"/>
      <c r="M26" s="204"/>
      <c r="N26" s="178">
        <f t="shared" ref="N26:N30" si="0">SUM(B26:M26)</f>
        <v>518195924</v>
      </c>
      <c r="O26" s="380">
        <f>+(B26+C26+D26+E26+F26+G26+H26+I26+J26+K26+L26+M26)/N25</f>
        <v>0.82890393148612029</v>
      </c>
      <c r="Q26" s="177"/>
    </row>
    <row r="27" spans="1:18" ht="32.1" customHeight="1" x14ac:dyDescent="0.25">
      <c r="A27" s="54" t="s">
        <v>148</v>
      </c>
      <c r="B27" s="205">
        <v>0</v>
      </c>
      <c r="C27" s="204">
        <v>13146729</v>
      </c>
      <c r="D27" s="204">
        <v>47864537</v>
      </c>
      <c r="E27" s="204">
        <v>0</v>
      </c>
      <c r="F27" s="204">
        <v>0</v>
      </c>
      <c r="G27" s="204">
        <v>0</v>
      </c>
      <c r="H27" s="204">
        <v>0</v>
      </c>
      <c r="I27" s="204">
        <v>0</v>
      </c>
      <c r="J27" s="204">
        <v>0</v>
      </c>
      <c r="K27" s="204">
        <v>0</v>
      </c>
      <c r="L27" s="204">
        <v>0</v>
      </c>
      <c r="M27" s="204">
        <v>0</v>
      </c>
      <c r="N27" s="178">
        <f t="shared" si="0"/>
        <v>61011266</v>
      </c>
      <c r="O27" s="380">
        <f>+N27/N26</f>
        <v>0.11773783461870688</v>
      </c>
    </row>
    <row r="28" spans="1:18" ht="32.1" customHeight="1" x14ac:dyDescent="0.25">
      <c r="A28" s="54" t="s">
        <v>393</v>
      </c>
      <c r="B28" s="205">
        <v>0</v>
      </c>
      <c r="C28" s="204">
        <v>9665400</v>
      </c>
      <c r="D28" s="204">
        <v>0</v>
      </c>
      <c r="E28" s="205"/>
      <c r="F28" s="205"/>
      <c r="G28" s="205"/>
      <c r="H28" s="205"/>
      <c r="I28" s="205"/>
      <c r="J28" s="205"/>
      <c r="K28" s="205"/>
      <c r="L28" s="205"/>
      <c r="M28" s="205"/>
      <c r="N28" s="178">
        <f t="shared" si="0"/>
        <v>9665400</v>
      </c>
      <c r="O28" s="381"/>
    </row>
    <row r="29" spans="1:18" ht="32.1" customHeight="1" x14ac:dyDescent="0.25">
      <c r="A29" s="54" t="s">
        <v>394</v>
      </c>
      <c r="B29" s="205">
        <v>0</v>
      </c>
      <c r="C29" s="205">
        <v>0</v>
      </c>
      <c r="D29" s="204">
        <v>0</v>
      </c>
      <c r="E29" s="205"/>
      <c r="F29" s="205"/>
      <c r="G29" s="205"/>
      <c r="H29" s="205"/>
      <c r="I29" s="205"/>
      <c r="J29" s="205"/>
      <c r="K29" s="205"/>
      <c r="L29" s="205"/>
      <c r="M29" s="205"/>
      <c r="N29" s="178">
        <f t="shared" si="0"/>
        <v>0</v>
      </c>
      <c r="O29" s="381"/>
    </row>
    <row r="30" spans="1:18" ht="32.1" customHeight="1" x14ac:dyDescent="0.25">
      <c r="A30" s="55" t="s">
        <v>154</v>
      </c>
      <c r="B30" s="473">
        <v>5700000</v>
      </c>
      <c r="C30" s="473">
        <v>3965400</v>
      </c>
      <c r="D30" s="490">
        <v>0</v>
      </c>
      <c r="E30" s="206"/>
      <c r="F30" s="490"/>
      <c r="G30" s="490"/>
      <c r="H30" s="490"/>
      <c r="I30" s="490"/>
      <c r="J30" s="490"/>
      <c r="K30" s="490"/>
      <c r="L30" s="490"/>
      <c r="M30" s="490"/>
      <c r="N30" s="179">
        <f t="shared" si="0"/>
        <v>9665400</v>
      </c>
      <c r="O30" s="382">
        <f>N30/N28</f>
        <v>1</v>
      </c>
      <c r="R30" s="177"/>
    </row>
    <row r="31" spans="1:18" s="56" customFormat="1" ht="16.5" customHeight="1" x14ac:dyDescent="0.2"/>
    <row r="32" spans="1:18" s="56" customFormat="1" ht="17.25" customHeight="1" x14ac:dyDescent="0.2"/>
    <row r="33" spans="1:14" x14ac:dyDescent="0.25">
      <c r="N33" s="177"/>
    </row>
    <row r="34" spans="1:14" ht="48" customHeight="1" x14ac:dyDescent="0.25">
      <c r="A34" s="745" t="s">
        <v>395</v>
      </c>
      <c r="B34" s="746"/>
      <c r="C34" s="746"/>
      <c r="D34" s="746"/>
      <c r="E34" s="746"/>
      <c r="F34" s="746"/>
      <c r="G34" s="746"/>
      <c r="H34" s="746"/>
      <c r="I34" s="747"/>
    </row>
    <row r="35" spans="1:14" ht="50.25" customHeight="1" x14ac:dyDescent="0.25">
      <c r="A35" s="132" t="s">
        <v>396</v>
      </c>
      <c r="B35" s="748" t="str">
        <f>+B12</f>
        <v>Implementar 3 acciones de transformación cultural que promuevan y garanticen el libre ejercicio de los derechos de las mujeres y la equidad de género a través de mecanismos de cambio cultural y comportamental desarrollados con las comunidades</v>
      </c>
      <c r="C35" s="749"/>
      <c r="D35" s="749"/>
      <c r="E35" s="749"/>
      <c r="F35" s="749"/>
      <c r="G35" s="749"/>
      <c r="H35" s="749"/>
      <c r="I35" s="750"/>
    </row>
    <row r="36" spans="1:14" ht="18.75" customHeight="1" x14ac:dyDescent="0.25">
      <c r="A36" s="502" t="s">
        <v>159</v>
      </c>
      <c r="B36" s="304">
        <v>2024</v>
      </c>
      <c r="C36" s="304">
        <v>2025</v>
      </c>
      <c r="D36" s="304">
        <v>2026</v>
      </c>
      <c r="E36" s="304">
        <v>2027</v>
      </c>
      <c r="F36" s="304" t="s">
        <v>397</v>
      </c>
      <c r="G36" s="508" t="s">
        <v>161</v>
      </c>
      <c r="H36" s="508"/>
      <c r="I36" s="508"/>
    </row>
    <row r="37" spans="1:14" ht="31.5" customHeight="1" x14ac:dyDescent="0.25">
      <c r="A37" s="733"/>
      <c r="B37" s="218">
        <v>1</v>
      </c>
      <c r="C37" s="308">
        <v>1</v>
      </c>
      <c r="D37" s="218">
        <v>1</v>
      </c>
      <c r="E37" s="218">
        <v>0</v>
      </c>
      <c r="F37" s="304">
        <f>B37+C37+D37+E37</f>
        <v>3</v>
      </c>
      <c r="G37" s="508"/>
      <c r="H37" s="508"/>
      <c r="I37" s="508"/>
    </row>
    <row r="38" spans="1:14" ht="33" customHeight="1" x14ac:dyDescent="0.25">
      <c r="A38" s="222" t="s">
        <v>163</v>
      </c>
      <c r="B38" s="751">
        <v>0.2</v>
      </c>
      <c r="C38" s="752"/>
      <c r="D38" s="753" t="s">
        <v>398</v>
      </c>
      <c r="E38" s="754"/>
      <c r="F38" s="754"/>
      <c r="G38" s="754"/>
      <c r="H38" s="754"/>
      <c r="I38" s="755"/>
    </row>
    <row r="39" spans="1:14" s="58" customFormat="1" ht="48.6" customHeight="1" x14ac:dyDescent="0.25">
      <c r="A39" s="502" t="s">
        <v>399</v>
      </c>
      <c r="B39" s="222" t="s">
        <v>400</v>
      </c>
      <c r="C39" s="132" t="s">
        <v>206</v>
      </c>
      <c r="D39" s="514" t="s">
        <v>208</v>
      </c>
      <c r="E39" s="543"/>
      <c r="F39" s="514" t="s">
        <v>210</v>
      </c>
      <c r="G39" s="543"/>
      <c r="H39" s="113" t="s">
        <v>212</v>
      </c>
      <c r="I39" s="112" t="s">
        <v>213</v>
      </c>
    </row>
    <row r="40" spans="1:14" ht="28.5" x14ac:dyDescent="0.25">
      <c r="A40" s="733"/>
      <c r="B40" s="309">
        <v>0</v>
      </c>
      <c r="C40" s="225">
        <v>0</v>
      </c>
      <c r="D40" s="505" t="s">
        <v>305</v>
      </c>
      <c r="E40" s="931"/>
      <c r="F40" s="505" t="s">
        <v>305</v>
      </c>
      <c r="G40" s="931"/>
      <c r="H40" s="303" t="s">
        <v>403</v>
      </c>
      <c r="I40" s="141" t="s">
        <v>305</v>
      </c>
    </row>
    <row r="41" spans="1:14" s="58" customFormat="1" ht="48.6" customHeight="1" x14ac:dyDescent="0.25">
      <c r="A41" s="502" t="s">
        <v>405</v>
      </c>
      <c r="B41" s="220" t="s">
        <v>400</v>
      </c>
      <c r="C41" s="113" t="s">
        <v>206</v>
      </c>
      <c r="D41" s="514" t="s">
        <v>208</v>
      </c>
      <c r="E41" s="543"/>
      <c r="F41" s="514" t="s">
        <v>210</v>
      </c>
      <c r="G41" s="543"/>
      <c r="H41" s="113" t="s">
        <v>212</v>
      </c>
      <c r="I41" s="112" t="s">
        <v>213</v>
      </c>
    </row>
    <row r="42" spans="1:14" ht="95.25" customHeight="1" x14ac:dyDescent="0.25">
      <c r="A42" s="733"/>
      <c r="B42" s="309">
        <v>0.02</v>
      </c>
      <c r="C42" s="225">
        <v>0.02</v>
      </c>
      <c r="D42" s="742" t="s">
        <v>548</v>
      </c>
      <c r="E42" s="736"/>
      <c r="F42" s="742" t="s">
        <v>549</v>
      </c>
      <c r="G42" s="736"/>
      <c r="H42" s="303" t="s">
        <v>403</v>
      </c>
      <c r="I42" s="354" t="s">
        <v>550</v>
      </c>
    </row>
    <row r="43" spans="1:14" s="58" customFormat="1" ht="48.6" customHeight="1" x14ac:dyDescent="0.25">
      <c r="A43" s="502" t="s">
        <v>409</v>
      </c>
      <c r="B43" s="220" t="s">
        <v>400</v>
      </c>
      <c r="C43" s="113" t="s">
        <v>206</v>
      </c>
      <c r="D43" s="514" t="s">
        <v>208</v>
      </c>
      <c r="E43" s="543"/>
      <c r="F43" s="514" t="s">
        <v>210</v>
      </c>
      <c r="G43" s="543"/>
      <c r="H43" s="113" t="s">
        <v>212</v>
      </c>
      <c r="I43" s="112" t="s">
        <v>213</v>
      </c>
    </row>
    <row r="44" spans="1:14" ht="93" customHeight="1" x14ac:dyDescent="0.25">
      <c r="A44" s="733"/>
      <c r="B44" s="309">
        <v>0</v>
      </c>
      <c r="C44" s="225">
        <v>0</v>
      </c>
      <c r="D44" s="742" t="s">
        <v>551</v>
      </c>
      <c r="E44" s="736"/>
      <c r="F44" s="742" t="s">
        <v>552</v>
      </c>
      <c r="G44" s="736"/>
      <c r="H44" s="303" t="s">
        <v>403</v>
      </c>
      <c r="I44" s="354" t="s">
        <v>550</v>
      </c>
    </row>
    <row r="45" spans="1:14" s="58" customFormat="1" ht="48.6" customHeight="1" x14ac:dyDescent="0.25">
      <c r="A45" s="502" t="s">
        <v>413</v>
      </c>
      <c r="B45" s="220" t="s">
        <v>400</v>
      </c>
      <c r="C45" s="220" t="s">
        <v>206</v>
      </c>
      <c r="D45" s="514" t="s">
        <v>208</v>
      </c>
      <c r="E45" s="543"/>
      <c r="F45" s="514" t="s">
        <v>210</v>
      </c>
      <c r="G45" s="543"/>
      <c r="H45" s="113" t="s">
        <v>212</v>
      </c>
      <c r="I45" s="113" t="s">
        <v>213</v>
      </c>
    </row>
    <row r="46" spans="1:14" ht="15" thickBot="1" x14ac:dyDescent="0.3">
      <c r="A46" s="733"/>
      <c r="B46" s="309">
        <v>0.05</v>
      </c>
      <c r="C46" s="225"/>
      <c r="D46" s="544"/>
      <c r="E46" s="736"/>
      <c r="F46" s="544"/>
      <c r="G46" s="736"/>
      <c r="H46" s="303"/>
      <c r="I46" s="354"/>
    </row>
    <row r="47" spans="1:14" s="58" customFormat="1" ht="48.6" customHeight="1" thickBot="1" x14ac:dyDescent="0.3">
      <c r="A47" s="502" t="s">
        <v>414</v>
      </c>
      <c r="B47" s="220" t="s">
        <v>400</v>
      </c>
      <c r="C47" s="113" t="s">
        <v>206</v>
      </c>
      <c r="D47" s="514" t="s">
        <v>208</v>
      </c>
      <c r="E47" s="543"/>
      <c r="F47" s="514" t="s">
        <v>210</v>
      </c>
      <c r="G47" s="543"/>
      <c r="H47" s="113" t="s">
        <v>212</v>
      </c>
      <c r="I47" s="112" t="s">
        <v>213</v>
      </c>
    </row>
    <row r="48" spans="1:14" x14ac:dyDescent="0.25">
      <c r="A48" s="733"/>
      <c r="B48" s="309">
        <v>0.05</v>
      </c>
      <c r="C48" s="225"/>
      <c r="D48" s="544"/>
      <c r="E48" s="736"/>
      <c r="F48" s="544"/>
      <c r="G48" s="736"/>
      <c r="H48" s="218"/>
      <c r="I48" s="143"/>
    </row>
    <row r="49" spans="1:9" s="58" customFormat="1" ht="48.6" customHeight="1" thickBot="1" x14ac:dyDescent="0.3">
      <c r="A49" s="502" t="s">
        <v>415</v>
      </c>
      <c r="B49" s="219" t="s">
        <v>400</v>
      </c>
      <c r="C49" s="113" t="s">
        <v>206</v>
      </c>
      <c r="D49" s="514" t="s">
        <v>208</v>
      </c>
      <c r="E49" s="543"/>
      <c r="F49" s="514" t="s">
        <v>210</v>
      </c>
      <c r="G49" s="543"/>
      <c r="H49" s="113" t="s">
        <v>212</v>
      </c>
      <c r="I49" s="112" t="s">
        <v>213</v>
      </c>
    </row>
    <row r="50" spans="1:9" ht="15" thickBot="1" x14ac:dyDescent="0.3">
      <c r="A50" s="522"/>
      <c r="B50" s="338">
        <v>0.1</v>
      </c>
      <c r="C50" s="360"/>
      <c r="D50" s="740"/>
      <c r="E50" s="930"/>
      <c r="F50" s="544"/>
      <c r="G50" s="736"/>
      <c r="H50" s="303"/>
      <c r="I50" s="354"/>
    </row>
    <row r="51" spans="1:9" ht="48.6" customHeight="1" thickBot="1" x14ac:dyDescent="0.3">
      <c r="A51" s="502" t="s">
        <v>416</v>
      </c>
      <c r="B51" s="307" t="s">
        <v>400</v>
      </c>
      <c r="C51" s="132" t="s">
        <v>206</v>
      </c>
      <c r="D51" s="514" t="s">
        <v>208</v>
      </c>
      <c r="E51" s="543"/>
      <c r="F51" s="514" t="s">
        <v>210</v>
      </c>
      <c r="G51" s="543"/>
      <c r="H51" s="113" t="s">
        <v>212</v>
      </c>
      <c r="I51" s="112" t="s">
        <v>213</v>
      </c>
    </row>
    <row r="52" spans="1:9" ht="15" thickBot="1" x14ac:dyDescent="0.3">
      <c r="A52" s="522"/>
      <c r="B52" s="338">
        <v>0.1</v>
      </c>
      <c r="C52" s="338"/>
      <c r="D52" s="544"/>
      <c r="E52" s="856"/>
      <c r="F52" s="544"/>
      <c r="G52" s="546"/>
      <c r="H52" s="303"/>
      <c r="I52" s="354"/>
    </row>
    <row r="53" spans="1:9" ht="48.6" customHeight="1" thickBot="1" x14ac:dyDescent="0.3">
      <c r="A53" s="509" t="s">
        <v>417</v>
      </c>
      <c r="B53" s="339" t="s">
        <v>400</v>
      </c>
      <c r="C53" s="188" t="s">
        <v>206</v>
      </c>
      <c r="D53" s="514" t="s">
        <v>208</v>
      </c>
      <c r="E53" s="543"/>
      <c r="F53" s="514" t="s">
        <v>210</v>
      </c>
      <c r="G53" s="543"/>
      <c r="H53" s="113" t="s">
        <v>212</v>
      </c>
      <c r="I53" s="112" t="s">
        <v>213</v>
      </c>
    </row>
    <row r="54" spans="1:9" ht="15" thickBot="1" x14ac:dyDescent="0.3">
      <c r="A54" s="522"/>
      <c r="B54" s="445">
        <v>0.13</v>
      </c>
      <c r="C54" s="191"/>
      <c r="D54" s="544"/>
      <c r="E54" s="856"/>
      <c r="F54" s="740"/>
      <c r="G54" s="929"/>
      <c r="H54" s="303"/>
      <c r="I54" s="354"/>
    </row>
    <row r="55" spans="1:9" ht="48.6" customHeight="1" x14ac:dyDescent="0.25">
      <c r="A55" s="502" t="s">
        <v>418</v>
      </c>
      <c r="B55" s="307" t="s">
        <v>400</v>
      </c>
      <c r="C55" s="132" t="s">
        <v>206</v>
      </c>
      <c r="D55" s="514" t="s">
        <v>208</v>
      </c>
      <c r="E55" s="543"/>
      <c r="F55" s="514" t="s">
        <v>210</v>
      </c>
      <c r="G55" s="543"/>
      <c r="H55" s="113" t="s">
        <v>212</v>
      </c>
      <c r="I55" s="112" t="s">
        <v>213</v>
      </c>
    </row>
    <row r="56" spans="1:9" x14ac:dyDescent="0.25">
      <c r="A56" s="522"/>
      <c r="B56" s="334">
        <v>0.15</v>
      </c>
      <c r="C56" s="191"/>
      <c r="D56" s="927"/>
      <c r="E56" s="928"/>
      <c r="F56" s="927"/>
      <c r="G56" s="928"/>
      <c r="H56" s="303"/>
      <c r="I56" s="354"/>
    </row>
    <row r="57" spans="1:9" ht="48.6" customHeight="1" x14ac:dyDescent="0.25">
      <c r="A57" s="502" t="s">
        <v>419</v>
      </c>
      <c r="B57" s="307" t="s">
        <v>400</v>
      </c>
      <c r="C57" s="132" t="s">
        <v>206</v>
      </c>
      <c r="D57" s="514" t="s">
        <v>208</v>
      </c>
      <c r="E57" s="543"/>
      <c r="F57" s="514" t="s">
        <v>210</v>
      </c>
      <c r="G57" s="543"/>
      <c r="H57" s="113" t="s">
        <v>212</v>
      </c>
      <c r="I57" s="112" t="s">
        <v>213</v>
      </c>
    </row>
    <row r="58" spans="1:9" x14ac:dyDescent="0.25">
      <c r="A58" s="522"/>
      <c r="B58" s="338">
        <v>0.2</v>
      </c>
      <c r="C58" s="191"/>
      <c r="D58" s="927"/>
      <c r="E58" s="928"/>
      <c r="F58" s="927"/>
      <c r="G58" s="928"/>
      <c r="H58" s="303"/>
      <c r="I58" s="354"/>
    </row>
    <row r="59" spans="1:9" ht="48.6" customHeight="1" x14ac:dyDescent="0.25">
      <c r="A59" s="502" t="s">
        <v>420</v>
      </c>
      <c r="B59" s="307" t="s">
        <v>400</v>
      </c>
      <c r="C59" s="132" t="s">
        <v>206</v>
      </c>
      <c r="D59" s="514" t="s">
        <v>208</v>
      </c>
      <c r="E59" s="543"/>
      <c r="F59" s="514" t="s">
        <v>210</v>
      </c>
      <c r="G59" s="543"/>
      <c r="H59" s="113" t="s">
        <v>212</v>
      </c>
      <c r="I59" s="112" t="s">
        <v>213</v>
      </c>
    </row>
    <row r="60" spans="1:9" x14ac:dyDescent="0.25">
      <c r="A60" s="522"/>
      <c r="B60" s="334">
        <v>0.15</v>
      </c>
      <c r="C60" s="334"/>
      <c r="D60" s="544"/>
      <c r="E60" s="736"/>
      <c r="F60" s="544"/>
      <c r="G60" s="736"/>
      <c r="H60" s="303"/>
      <c r="I60" s="354"/>
    </row>
    <row r="61" spans="1:9" ht="48.6" customHeight="1" x14ac:dyDescent="0.25">
      <c r="A61" s="502" t="s">
        <v>421</v>
      </c>
      <c r="B61" s="222" t="s">
        <v>400</v>
      </c>
      <c r="C61" s="132" t="s">
        <v>206</v>
      </c>
      <c r="D61" s="514" t="s">
        <v>208</v>
      </c>
      <c r="E61" s="543"/>
      <c r="F61" s="514" t="s">
        <v>210</v>
      </c>
      <c r="G61" s="543"/>
      <c r="H61" s="113" t="s">
        <v>212</v>
      </c>
      <c r="I61" s="112" t="s">
        <v>213</v>
      </c>
    </row>
    <row r="62" spans="1:9" x14ac:dyDescent="0.25">
      <c r="A62" s="733"/>
      <c r="B62" s="313">
        <v>0.05</v>
      </c>
      <c r="C62" s="305"/>
      <c r="D62" s="544"/>
      <c r="E62" s="736"/>
      <c r="F62" s="544"/>
      <c r="G62" s="736"/>
      <c r="H62" s="303"/>
      <c r="I62" s="354"/>
    </row>
    <row r="63" spans="1:9" x14ac:dyDescent="0.25">
      <c r="B63" s="207">
        <f>B62+B60+B58+B56+B54+B52+B50+B48+B46+B44+B42+B40</f>
        <v>1</v>
      </c>
      <c r="C63" s="207">
        <f>C62+C60+C58+C56+C54+C52+C50+C48+C46+C44+C42+C40</f>
        <v>0.02</v>
      </c>
    </row>
    <row r="66" spans="1:11" ht="34.5" customHeight="1" x14ac:dyDescent="0.25">
      <c r="A66" s="926" t="s">
        <v>177</v>
      </c>
      <c r="B66" s="926"/>
      <c r="C66" s="926"/>
      <c r="D66" s="926"/>
      <c r="E66" s="926"/>
      <c r="F66" s="926"/>
      <c r="G66" s="926"/>
      <c r="H66" s="926"/>
      <c r="I66" s="926"/>
      <c r="J66" s="40"/>
      <c r="K66" s="40"/>
    </row>
    <row r="67" spans="1:11" ht="123.75" customHeight="1" x14ac:dyDescent="0.25">
      <c r="A67" s="340" t="s">
        <v>178</v>
      </c>
      <c r="B67" s="923" t="s">
        <v>553</v>
      </c>
      <c r="C67" s="923"/>
      <c r="D67" s="924" t="s">
        <v>554</v>
      </c>
      <c r="E67" s="925"/>
      <c r="F67" s="923" t="s">
        <v>555</v>
      </c>
      <c r="G67" s="923"/>
      <c r="H67" s="923" t="s">
        <v>425</v>
      </c>
      <c r="I67" s="923"/>
      <c r="J67" s="937"/>
      <c r="K67" s="937"/>
    </row>
    <row r="68" spans="1:11" ht="40.5" customHeight="1" x14ac:dyDescent="0.25">
      <c r="A68" s="340" t="s">
        <v>556</v>
      </c>
      <c r="B68" s="941">
        <v>0.04</v>
      </c>
      <c r="C68" s="941"/>
      <c r="D68" s="896">
        <v>0.08</v>
      </c>
      <c r="E68" s="897"/>
      <c r="F68" s="941">
        <v>0.08</v>
      </c>
      <c r="G68" s="941"/>
      <c r="H68" s="941">
        <v>0</v>
      </c>
      <c r="I68" s="941"/>
      <c r="J68" s="938"/>
      <c r="K68" s="938"/>
    </row>
    <row r="69" spans="1:11" ht="30" customHeight="1" x14ac:dyDescent="0.25">
      <c r="A69" s="904" t="s">
        <v>367</v>
      </c>
      <c r="B69" s="341" t="s">
        <v>99</v>
      </c>
      <c r="C69" s="341" t="s">
        <v>206</v>
      </c>
      <c r="D69" s="341" t="s">
        <v>99</v>
      </c>
      <c r="E69" s="341" t="s">
        <v>206</v>
      </c>
      <c r="F69" s="341" t="s">
        <v>99</v>
      </c>
      <c r="G69" s="341" t="s">
        <v>206</v>
      </c>
      <c r="H69" s="341" t="s">
        <v>99</v>
      </c>
      <c r="I69" s="341" t="s">
        <v>206</v>
      </c>
      <c r="J69" s="342"/>
      <c r="K69" s="342"/>
    </row>
    <row r="70" spans="1:11" ht="15" x14ac:dyDescent="0.25">
      <c r="A70" s="904"/>
      <c r="B70" s="394">
        <v>0</v>
      </c>
      <c r="C70" s="343">
        <v>0</v>
      </c>
      <c r="D70" s="394">
        <v>0</v>
      </c>
      <c r="E70" s="343">
        <v>0</v>
      </c>
      <c r="F70" s="394">
        <v>0</v>
      </c>
      <c r="G70" s="343">
        <v>0</v>
      </c>
      <c r="H70" s="394">
        <v>0</v>
      </c>
      <c r="I70" s="343"/>
      <c r="J70" s="344"/>
      <c r="K70" s="345"/>
    </row>
    <row r="71" spans="1:11" ht="27.95" customHeight="1" x14ac:dyDescent="0.25">
      <c r="A71" s="340" t="s">
        <v>426</v>
      </c>
      <c r="B71" s="817" t="s">
        <v>452</v>
      </c>
      <c r="C71" s="818"/>
      <c r="D71" s="817" t="s">
        <v>452</v>
      </c>
      <c r="E71" s="818"/>
      <c r="F71" s="817" t="s">
        <v>452</v>
      </c>
      <c r="G71" s="818"/>
      <c r="H71" s="898"/>
      <c r="I71" s="898"/>
      <c r="J71" s="939"/>
      <c r="K71" s="939"/>
    </row>
    <row r="72" spans="1:11" ht="15" x14ac:dyDescent="0.25">
      <c r="A72" s="340" t="s">
        <v>429</v>
      </c>
      <c r="B72" s="903" t="s">
        <v>305</v>
      </c>
      <c r="C72" s="903"/>
      <c r="D72" s="903" t="s">
        <v>305</v>
      </c>
      <c r="E72" s="903"/>
      <c r="F72" s="903" t="s">
        <v>305</v>
      </c>
      <c r="G72" s="903"/>
      <c r="H72" s="903"/>
      <c r="I72" s="903"/>
      <c r="J72" s="935"/>
      <c r="K72" s="935"/>
    </row>
    <row r="73" spans="1:11" ht="30.75" customHeight="1" x14ac:dyDescent="0.25">
      <c r="A73" s="904" t="s">
        <v>368</v>
      </c>
      <c r="B73" s="341" t="s">
        <v>99</v>
      </c>
      <c r="C73" s="341" t="s">
        <v>206</v>
      </c>
      <c r="D73" s="341" t="s">
        <v>99</v>
      </c>
      <c r="E73" s="341" t="s">
        <v>206</v>
      </c>
      <c r="F73" s="341" t="s">
        <v>99</v>
      </c>
      <c r="G73" s="341" t="s">
        <v>206</v>
      </c>
      <c r="H73" s="341" t="s">
        <v>99</v>
      </c>
      <c r="I73" s="341" t="s">
        <v>206</v>
      </c>
      <c r="J73" s="342"/>
      <c r="K73" s="342"/>
    </row>
    <row r="74" spans="1:11" ht="15" x14ac:dyDescent="0.25">
      <c r="A74" s="904"/>
      <c r="B74" s="394">
        <v>0</v>
      </c>
      <c r="C74" s="343">
        <v>0</v>
      </c>
      <c r="D74" s="394">
        <v>0.09</v>
      </c>
      <c r="E74" s="343">
        <v>0.09</v>
      </c>
      <c r="F74" s="394">
        <v>0.09</v>
      </c>
      <c r="G74" s="394">
        <v>0.09</v>
      </c>
      <c r="H74" s="469">
        <v>0</v>
      </c>
      <c r="I74" s="470"/>
      <c r="J74" s="344"/>
      <c r="K74" s="346"/>
    </row>
    <row r="75" spans="1:11" ht="297.60000000000002" customHeight="1" x14ac:dyDescent="0.25">
      <c r="A75" s="340" t="s">
        <v>426</v>
      </c>
      <c r="B75" s="817" t="s">
        <v>452</v>
      </c>
      <c r="C75" s="818"/>
      <c r="D75" s="898" t="s">
        <v>557</v>
      </c>
      <c r="E75" s="898"/>
      <c r="F75" s="898" t="s">
        <v>558</v>
      </c>
      <c r="G75" s="922"/>
      <c r="H75" s="472"/>
      <c r="I75" s="472"/>
      <c r="J75" s="940"/>
      <c r="K75" s="940"/>
    </row>
    <row r="76" spans="1:11" ht="28.15" customHeight="1" x14ac:dyDescent="0.25">
      <c r="A76" s="340" t="s">
        <v>429</v>
      </c>
      <c r="B76" s="903" t="s">
        <v>305</v>
      </c>
      <c r="C76" s="903"/>
      <c r="D76" s="918" t="s">
        <v>431</v>
      </c>
      <c r="E76" s="903"/>
      <c r="F76" s="918" t="s">
        <v>461</v>
      </c>
      <c r="G76" s="817"/>
      <c r="H76" s="472"/>
      <c r="I76" s="472"/>
      <c r="J76" s="935"/>
      <c r="K76" s="935"/>
    </row>
    <row r="77" spans="1:11" ht="30.75" customHeight="1" x14ac:dyDescent="0.25">
      <c r="A77" s="904" t="s">
        <v>369</v>
      </c>
      <c r="B77" s="341" t="s">
        <v>99</v>
      </c>
      <c r="C77" s="341" t="s">
        <v>206</v>
      </c>
      <c r="D77" s="341" t="s">
        <v>99</v>
      </c>
      <c r="E77" s="341" t="s">
        <v>206</v>
      </c>
      <c r="F77" s="341" t="s">
        <v>99</v>
      </c>
      <c r="G77" s="341" t="s">
        <v>206</v>
      </c>
      <c r="H77" s="471" t="s">
        <v>99</v>
      </c>
      <c r="I77" s="471" t="s">
        <v>206</v>
      </c>
      <c r="J77" s="342"/>
      <c r="K77" s="342"/>
    </row>
    <row r="78" spans="1:11" ht="15" x14ac:dyDescent="0.25">
      <c r="A78" s="904"/>
      <c r="B78" s="394">
        <v>0</v>
      </c>
      <c r="C78" s="343">
        <v>0</v>
      </c>
      <c r="D78" s="394">
        <v>0.09</v>
      </c>
      <c r="E78" s="343">
        <v>0.09</v>
      </c>
      <c r="F78" s="394">
        <v>0.09</v>
      </c>
      <c r="G78" s="343">
        <v>0.09</v>
      </c>
      <c r="H78" s="394">
        <v>0</v>
      </c>
      <c r="I78" s="343"/>
      <c r="J78" s="344"/>
      <c r="K78" s="346"/>
    </row>
    <row r="79" spans="1:11" ht="250.5" customHeight="1" x14ac:dyDescent="0.25">
      <c r="A79" s="340" t="s">
        <v>426</v>
      </c>
      <c r="B79" s="903" t="s">
        <v>452</v>
      </c>
      <c r="C79" s="903"/>
      <c r="D79" s="898" t="s">
        <v>559</v>
      </c>
      <c r="E79" s="898"/>
      <c r="F79" s="898" t="s">
        <v>560</v>
      </c>
      <c r="G79" s="898"/>
      <c r="H79" s="898"/>
      <c r="I79" s="898"/>
      <c r="J79" s="935"/>
      <c r="K79" s="935"/>
    </row>
    <row r="80" spans="1:11" ht="15" x14ac:dyDescent="0.25">
      <c r="A80" s="340" t="s">
        <v>429</v>
      </c>
      <c r="B80" s="903" t="s">
        <v>305</v>
      </c>
      <c r="C80" s="903"/>
      <c r="D80" s="921" t="s">
        <v>431</v>
      </c>
      <c r="E80" s="818"/>
      <c r="F80" s="918" t="s">
        <v>461</v>
      </c>
      <c r="G80" s="903"/>
      <c r="H80" s="903"/>
      <c r="I80" s="903"/>
      <c r="J80" s="935"/>
      <c r="K80" s="935"/>
    </row>
    <row r="81" spans="1:11" ht="30.75" customHeight="1" x14ac:dyDescent="0.25">
      <c r="A81" s="904" t="s">
        <v>371</v>
      </c>
      <c r="B81" s="341" t="s">
        <v>99</v>
      </c>
      <c r="C81" s="341" t="s">
        <v>206</v>
      </c>
      <c r="D81" s="341" t="s">
        <v>99</v>
      </c>
      <c r="E81" s="341" t="s">
        <v>206</v>
      </c>
      <c r="F81" s="341" t="s">
        <v>99</v>
      </c>
      <c r="G81" s="341" t="s">
        <v>206</v>
      </c>
      <c r="H81" s="341" t="s">
        <v>99</v>
      </c>
      <c r="I81" s="341" t="s">
        <v>206</v>
      </c>
      <c r="J81" s="342"/>
      <c r="K81" s="342"/>
    </row>
    <row r="82" spans="1:11" ht="15" x14ac:dyDescent="0.25">
      <c r="A82" s="904"/>
      <c r="B82" s="394">
        <v>0.11</v>
      </c>
      <c r="C82" s="343"/>
      <c r="D82" s="394">
        <v>0.09</v>
      </c>
      <c r="E82" s="343"/>
      <c r="F82" s="394">
        <v>0.09</v>
      </c>
      <c r="G82" s="343"/>
      <c r="H82" s="394">
        <v>0</v>
      </c>
      <c r="I82" s="343"/>
      <c r="J82" s="344"/>
      <c r="K82" s="346"/>
    </row>
    <row r="83" spans="1:11" ht="30" x14ac:dyDescent="0.25">
      <c r="A83" s="340" t="s">
        <v>426</v>
      </c>
      <c r="B83" s="919"/>
      <c r="C83" s="920"/>
      <c r="D83" s="430"/>
      <c r="E83" s="431"/>
      <c r="F83" s="919"/>
      <c r="G83" s="920"/>
      <c r="H83" s="919"/>
      <c r="I83" s="920"/>
      <c r="J83" s="935"/>
      <c r="K83" s="935"/>
    </row>
    <row r="84" spans="1:11" ht="15" x14ac:dyDescent="0.25">
      <c r="A84" s="340" t="s">
        <v>429</v>
      </c>
      <c r="B84" s="918"/>
      <c r="C84" s="918"/>
      <c r="D84" s="432"/>
      <c r="E84" s="432"/>
      <c r="F84" s="918"/>
      <c r="G84" s="918"/>
      <c r="H84" s="918"/>
      <c r="I84" s="918"/>
      <c r="J84" s="935"/>
      <c r="K84" s="935"/>
    </row>
    <row r="85" spans="1:11" ht="15" x14ac:dyDescent="0.25">
      <c r="A85" s="904" t="s">
        <v>373</v>
      </c>
      <c r="B85" s="341" t="s">
        <v>99</v>
      </c>
      <c r="C85" s="341" t="s">
        <v>206</v>
      </c>
      <c r="D85" s="341" t="s">
        <v>99</v>
      </c>
      <c r="E85" s="341" t="s">
        <v>206</v>
      </c>
      <c r="F85" s="341" t="s">
        <v>99</v>
      </c>
      <c r="G85" s="341" t="s">
        <v>206</v>
      </c>
      <c r="H85" s="341" t="s">
        <v>99</v>
      </c>
      <c r="I85" s="341" t="s">
        <v>206</v>
      </c>
      <c r="J85" s="342"/>
      <c r="K85" s="342"/>
    </row>
    <row r="86" spans="1:11" ht="15" x14ac:dyDescent="0.25">
      <c r="A86" s="904"/>
      <c r="B86" s="394">
        <v>0.11</v>
      </c>
      <c r="C86" s="343"/>
      <c r="D86" s="394">
        <v>0.09</v>
      </c>
      <c r="E86" s="343"/>
      <c r="F86" s="394">
        <v>0.09</v>
      </c>
      <c r="G86" s="343"/>
      <c r="H86" s="394">
        <v>0</v>
      </c>
      <c r="I86" s="343"/>
      <c r="J86" s="344"/>
      <c r="K86" s="346"/>
    </row>
    <row r="87" spans="1:11" ht="30" x14ac:dyDescent="0.25">
      <c r="A87" s="340" t="s">
        <v>426</v>
      </c>
      <c r="B87" s="898"/>
      <c r="C87" s="898"/>
      <c r="D87" s="817"/>
      <c r="E87" s="818"/>
      <c r="F87" s="898"/>
      <c r="G87" s="898"/>
      <c r="H87" s="898"/>
      <c r="I87" s="898"/>
      <c r="J87" s="934"/>
      <c r="K87" s="934"/>
    </row>
    <row r="88" spans="1:11" ht="15" x14ac:dyDescent="0.25">
      <c r="A88" s="340" t="s">
        <v>429</v>
      </c>
      <c r="B88" s="910"/>
      <c r="C88" s="910"/>
      <c r="D88" s="428"/>
      <c r="E88" s="428"/>
      <c r="F88" s="910"/>
      <c r="G88" s="910"/>
      <c r="H88" s="910"/>
      <c r="I88" s="910"/>
      <c r="J88" s="934"/>
      <c r="K88" s="934"/>
    </row>
    <row r="89" spans="1:11" ht="15" x14ac:dyDescent="0.25">
      <c r="A89" s="904" t="s">
        <v>374</v>
      </c>
      <c r="B89" s="341" t="s">
        <v>99</v>
      </c>
      <c r="C89" s="341" t="s">
        <v>206</v>
      </c>
      <c r="D89" s="341" t="s">
        <v>99</v>
      </c>
      <c r="E89" s="341" t="s">
        <v>206</v>
      </c>
      <c r="F89" s="341" t="s">
        <v>99</v>
      </c>
      <c r="G89" s="341" t="s">
        <v>206</v>
      </c>
      <c r="H89" s="341" t="s">
        <v>99</v>
      </c>
      <c r="I89" s="341" t="s">
        <v>206</v>
      </c>
      <c r="J89" s="342"/>
      <c r="K89" s="342"/>
    </row>
    <row r="90" spans="1:11" ht="15" x14ac:dyDescent="0.25">
      <c r="A90" s="904"/>
      <c r="B90" s="394">
        <v>0.12</v>
      </c>
      <c r="C90" s="343"/>
      <c r="D90" s="394">
        <v>0.09</v>
      </c>
      <c r="E90" s="343"/>
      <c r="F90" s="394">
        <v>0.09</v>
      </c>
      <c r="G90" s="343"/>
      <c r="H90" s="394">
        <v>0</v>
      </c>
      <c r="I90" s="343"/>
      <c r="J90" s="344"/>
      <c r="K90" s="346"/>
    </row>
    <row r="91" spans="1:11" ht="30" x14ac:dyDescent="0.2">
      <c r="A91" s="340" t="s">
        <v>426</v>
      </c>
      <c r="B91" s="912"/>
      <c r="C91" s="912"/>
      <c r="D91" s="899"/>
      <c r="E91" s="900"/>
      <c r="F91" s="912"/>
      <c r="G91" s="912"/>
      <c r="H91" s="912"/>
      <c r="I91" s="912"/>
      <c r="J91" s="936"/>
      <c r="K91" s="936"/>
    </row>
    <row r="92" spans="1:11" ht="15" x14ac:dyDescent="0.25">
      <c r="A92" s="340" t="s">
        <v>429</v>
      </c>
      <c r="B92" s="910"/>
      <c r="C92" s="910"/>
      <c r="D92" s="428"/>
      <c r="E92" s="428"/>
      <c r="F92" s="910"/>
      <c r="G92" s="910"/>
      <c r="H92" s="910"/>
      <c r="I92" s="910"/>
      <c r="J92" s="934"/>
      <c r="K92" s="934"/>
    </row>
    <row r="93" spans="1:11" ht="15" x14ac:dyDescent="0.25">
      <c r="A93" s="904" t="s">
        <v>375</v>
      </c>
      <c r="B93" s="341" t="s">
        <v>99</v>
      </c>
      <c r="C93" s="341" t="s">
        <v>206</v>
      </c>
      <c r="D93" s="341" t="s">
        <v>99</v>
      </c>
      <c r="E93" s="341" t="s">
        <v>206</v>
      </c>
      <c r="F93" s="341" t="s">
        <v>99</v>
      </c>
      <c r="G93" s="341" t="s">
        <v>206</v>
      </c>
      <c r="H93" s="341" t="s">
        <v>99</v>
      </c>
      <c r="I93" s="341" t="s">
        <v>206</v>
      </c>
      <c r="J93" s="342"/>
      <c r="K93" s="342"/>
    </row>
    <row r="94" spans="1:11" ht="15" x14ac:dyDescent="0.25">
      <c r="A94" s="904"/>
      <c r="B94" s="394">
        <v>0.11</v>
      </c>
      <c r="C94" s="343"/>
      <c r="D94" s="394">
        <v>0.09</v>
      </c>
      <c r="E94" s="343"/>
      <c r="F94" s="394">
        <v>0.09</v>
      </c>
      <c r="G94" s="343"/>
      <c r="H94" s="394">
        <v>0</v>
      </c>
      <c r="I94" s="343"/>
      <c r="J94" s="344"/>
      <c r="K94" s="346"/>
    </row>
    <row r="95" spans="1:11" ht="30" x14ac:dyDescent="0.2">
      <c r="A95" s="340" t="s">
        <v>426</v>
      </c>
      <c r="B95" s="912"/>
      <c r="C95" s="912"/>
      <c r="D95" s="899"/>
      <c r="E95" s="900"/>
      <c r="F95" s="912"/>
      <c r="G95" s="912"/>
      <c r="H95" s="912"/>
      <c r="I95" s="912"/>
      <c r="J95" s="936"/>
      <c r="K95" s="936"/>
    </row>
    <row r="96" spans="1:11" ht="15" x14ac:dyDescent="0.25">
      <c r="A96" s="340" t="s">
        <v>429</v>
      </c>
      <c r="B96" s="910"/>
      <c r="C96" s="910"/>
      <c r="D96" s="428"/>
      <c r="E96" s="428"/>
      <c r="F96" s="910"/>
      <c r="G96" s="910"/>
      <c r="H96" s="910"/>
      <c r="I96" s="910"/>
      <c r="J96" s="934"/>
      <c r="K96" s="934"/>
    </row>
    <row r="97" spans="1:11" ht="15" x14ac:dyDescent="0.25">
      <c r="A97" s="904" t="s">
        <v>376</v>
      </c>
      <c r="B97" s="341" t="s">
        <v>99</v>
      </c>
      <c r="C97" s="341" t="s">
        <v>206</v>
      </c>
      <c r="D97" s="341" t="s">
        <v>99</v>
      </c>
      <c r="E97" s="341" t="s">
        <v>206</v>
      </c>
      <c r="F97" s="341" t="s">
        <v>99</v>
      </c>
      <c r="G97" s="341" t="s">
        <v>206</v>
      </c>
      <c r="H97" s="341" t="s">
        <v>99</v>
      </c>
      <c r="I97" s="341" t="s">
        <v>206</v>
      </c>
      <c r="J97" s="342"/>
      <c r="K97" s="342"/>
    </row>
    <row r="98" spans="1:11" ht="15" x14ac:dyDescent="0.25">
      <c r="A98" s="904"/>
      <c r="B98" s="394">
        <v>0.11</v>
      </c>
      <c r="C98" s="343"/>
      <c r="D98" s="394">
        <v>0.09</v>
      </c>
      <c r="E98" s="343"/>
      <c r="F98" s="394">
        <v>0.09</v>
      </c>
      <c r="G98" s="343"/>
      <c r="H98" s="394">
        <v>0</v>
      </c>
      <c r="I98" s="343"/>
      <c r="J98" s="344"/>
      <c r="K98" s="346"/>
    </row>
    <row r="99" spans="1:11" ht="30" x14ac:dyDescent="0.2">
      <c r="A99" s="340" t="s">
        <v>426</v>
      </c>
      <c r="B99" s="907"/>
      <c r="C99" s="907"/>
      <c r="D99" s="899"/>
      <c r="E99" s="900"/>
      <c r="F99" s="907"/>
      <c r="G99" s="907"/>
      <c r="H99" s="907"/>
      <c r="I99" s="907"/>
      <c r="J99" s="936"/>
      <c r="K99" s="936"/>
    </row>
    <row r="100" spans="1:11" ht="15" x14ac:dyDescent="0.25">
      <c r="A100" s="340" t="s">
        <v>429</v>
      </c>
      <c r="B100" s="910"/>
      <c r="C100" s="910"/>
      <c r="D100" s="428"/>
      <c r="E100" s="428"/>
      <c r="F100" s="910"/>
      <c r="G100" s="910"/>
      <c r="H100" s="910"/>
      <c r="I100" s="910"/>
      <c r="J100" s="934"/>
      <c r="K100" s="934"/>
    </row>
    <row r="101" spans="1:11" ht="15" x14ac:dyDescent="0.25">
      <c r="A101" s="904" t="s">
        <v>378</v>
      </c>
      <c r="B101" s="341" t="s">
        <v>99</v>
      </c>
      <c r="C101" s="341" t="s">
        <v>206</v>
      </c>
      <c r="D101" s="341" t="s">
        <v>99</v>
      </c>
      <c r="E101" s="341" t="s">
        <v>206</v>
      </c>
      <c r="F101" s="341" t="s">
        <v>99</v>
      </c>
      <c r="G101" s="341" t="s">
        <v>206</v>
      </c>
      <c r="H101" s="341" t="s">
        <v>99</v>
      </c>
      <c r="I101" s="341" t="s">
        <v>206</v>
      </c>
      <c r="J101" s="342"/>
      <c r="K101" s="342"/>
    </row>
    <row r="102" spans="1:11" ht="15" x14ac:dyDescent="0.25">
      <c r="A102" s="904"/>
      <c r="B102" s="394">
        <v>0.11</v>
      </c>
      <c r="C102" s="343"/>
      <c r="D102" s="394">
        <v>0.09</v>
      </c>
      <c r="E102" s="343"/>
      <c r="F102" s="394">
        <v>0.09</v>
      </c>
      <c r="G102" s="343"/>
      <c r="H102" s="394">
        <v>0</v>
      </c>
      <c r="I102" s="343"/>
      <c r="J102" s="344"/>
      <c r="K102" s="346"/>
    </row>
    <row r="103" spans="1:11" ht="30" x14ac:dyDescent="0.2">
      <c r="A103" s="340" t="s">
        <v>426</v>
      </c>
      <c r="B103" s="914"/>
      <c r="C103" s="914"/>
      <c r="D103" s="901"/>
      <c r="E103" s="902"/>
      <c r="F103" s="914"/>
      <c r="G103" s="914"/>
      <c r="H103" s="914"/>
      <c r="I103" s="914"/>
      <c r="J103" s="936"/>
      <c r="K103" s="936"/>
    </row>
    <row r="104" spans="1:11" ht="15" x14ac:dyDescent="0.25">
      <c r="A104" s="340" t="s">
        <v>429</v>
      </c>
      <c r="B104" s="910"/>
      <c r="C104" s="910"/>
      <c r="D104" s="428"/>
      <c r="E104" s="428"/>
      <c r="F104" s="910"/>
      <c r="G104" s="910"/>
      <c r="H104" s="910"/>
      <c r="I104" s="910"/>
      <c r="J104" s="934"/>
      <c r="K104" s="934"/>
    </row>
    <row r="105" spans="1:11" ht="15" x14ac:dyDescent="0.25">
      <c r="A105" s="904" t="s">
        <v>379</v>
      </c>
      <c r="B105" s="341" t="s">
        <v>99</v>
      </c>
      <c r="C105" s="341" t="s">
        <v>206</v>
      </c>
      <c r="D105" s="341" t="s">
        <v>99</v>
      </c>
      <c r="E105" s="341" t="s">
        <v>206</v>
      </c>
      <c r="F105" s="341" t="s">
        <v>99</v>
      </c>
      <c r="G105" s="341" t="s">
        <v>206</v>
      </c>
      <c r="H105" s="341" t="s">
        <v>99</v>
      </c>
      <c r="I105" s="341" t="s">
        <v>206</v>
      </c>
      <c r="J105" s="342"/>
      <c r="K105" s="342"/>
    </row>
    <row r="106" spans="1:11" ht="15" x14ac:dyDescent="0.25">
      <c r="A106" s="904"/>
      <c r="B106" s="394">
        <v>0.11</v>
      </c>
      <c r="C106" s="343"/>
      <c r="D106" s="394">
        <v>0.09</v>
      </c>
      <c r="E106" s="343"/>
      <c r="F106" s="394">
        <v>0.09</v>
      </c>
      <c r="G106" s="343"/>
      <c r="H106" s="394">
        <v>0</v>
      </c>
      <c r="I106" s="343"/>
      <c r="J106" s="344"/>
      <c r="K106" s="346"/>
    </row>
    <row r="107" spans="1:11" ht="30" x14ac:dyDescent="0.2">
      <c r="A107" s="340" t="s">
        <v>426</v>
      </c>
      <c r="B107" s="915"/>
      <c r="C107" s="914"/>
      <c r="D107" s="916"/>
      <c r="E107" s="917"/>
      <c r="F107" s="915"/>
      <c r="G107" s="914"/>
      <c r="H107" s="915"/>
      <c r="I107" s="914"/>
      <c r="J107" s="936"/>
      <c r="K107" s="936"/>
    </row>
    <row r="108" spans="1:11" ht="15" x14ac:dyDescent="0.25">
      <c r="A108" s="340" t="s">
        <v>429</v>
      </c>
      <c r="B108" s="910"/>
      <c r="C108" s="911"/>
      <c r="D108" s="428"/>
      <c r="E108" s="429"/>
      <c r="F108" s="910"/>
      <c r="G108" s="911"/>
      <c r="H108" s="910"/>
      <c r="I108" s="911"/>
      <c r="J108" s="934"/>
      <c r="K108" s="934"/>
    </row>
    <row r="109" spans="1:11" ht="15" x14ac:dyDescent="0.25">
      <c r="A109" s="904" t="s">
        <v>380</v>
      </c>
      <c r="B109" s="341" t="s">
        <v>99</v>
      </c>
      <c r="C109" s="341" t="s">
        <v>206</v>
      </c>
      <c r="D109" s="341" t="s">
        <v>99</v>
      </c>
      <c r="E109" s="341" t="s">
        <v>206</v>
      </c>
      <c r="F109" s="341" t="s">
        <v>99</v>
      </c>
      <c r="G109" s="341" t="s">
        <v>206</v>
      </c>
      <c r="H109" s="341" t="s">
        <v>99</v>
      </c>
      <c r="I109" s="341" t="s">
        <v>206</v>
      </c>
      <c r="J109" s="342"/>
      <c r="K109" s="342"/>
    </row>
    <row r="110" spans="1:11" ht="15" x14ac:dyDescent="0.25">
      <c r="A110" s="904"/>
      <c r="B110" s="394">
        <v>0.11</v>
      </c>
      <c r="C110" s="343"/>
      <c r="D110" s="394">
        <v>0.09</v>
      </c>
      <c r="E110" s="343"/>
      <c r="F110" s="394">
        <v>0.09</v>
      </c>
      <c r="G110" s="343"/>
      <c r="H110" s="394">
        <v>0</v>
      </c>
      <c r="I110" s="343"/>
      <c r="J110" s="344"/>
      <c r="K110" s="346"/>
    </row>
    <row r="111" spans="1:11" ht="30" x14ac:dyDescent="0.2">
      <c r="A111" s="340" t="s">
        <v>426</v>
      </c>
      <c r="B111" s="912"/>
      <c r="C111" s="912"/>
      <c r="D111" s="899"/>
      <c r="E111" s="900"/>
      <c r="F111" s="912"/>
      <c r="G111" s="912"/>
      <c r="H111" s="912"/>
      <c r="I111" s="912"/>
      <c r="J111" s="936"/>
      <c r="K111" s="936"/>
    </row>
    <row r="112" spans="1:11" ht="15" x14ac:dyDescent="0.25">
      <c r="A112" s="340" t="s">
        <v>429</v>
      </c>
      <c r="B112" s="910"/>
      <c r="C112" s="910"/>
      <c r="D112" s="428"/>
      <c r="E112" s="428"/>
      <c r="F112" s="910"/>
      <c r="G112" s="910"/>
      <c r="H112" s="910"/>
      <c r="I112" s="910"/>
      <c r="J112" s="934"/>
      <c r="K112" s="934"/>
    </row>
    <row r="113" spans="1:11" ht="15" x14ac:dyDescent="0.25">
      <c r="A113" s="904" t="s">
        <v>381</v>
      </c>
      <c r="B113" s="341" t="s">
        <v>99</v>
      </c>
      <c r="C113" s="341" t="s">
        <v>206</v>
      </c>
      <c r="D113" s="341" t="s">
        <v>99</v>
      </c>
      <c r="E113" s="341" t="s">
        <v>206</v>
      </c>
      <c r="F113" s="341" t="s">
        <v>99</v>
      </c>
      <c r="G113" s="341" t="s">
        <v>206</v>
      </c>
      <c r="H113" s="341" t="s">
        <v>99</v>
      </c>
      <c r="I113" s="341" t="s">
        <v>206</v>
      </c>
      <c r="J113" s="342"/>
      <c r="K113" s="342"/>
    </row>
    <row r="114" spans="1:11" ht="15" x14ac:dyDescent="0.25">
      <c r="A114" s="904"/>
      <c r="B114" s="446">
        <v>0.11</v>
      </c>
      <c r="C114" s="347"/>
      <c r="D114" s="446">
        <v>0.1</v>
      </c>
      <c r="E114" s="347"/>
      <c r="F114" s="446">
        <v>0.1</v>
      </c>
      <c r="G114" s="347"/>
      <c r="H114" s="394">
        <v>0</v>
      </c>
      <c r="I114" s="347"/>
      <c r="J114" s="348"/>
      <c r="K114" s="349"/>
    </row>
    <row r="115" spans="1:11" ht="30" x14ac:dyDescent="0.2">
      <c r="A115" s="340" t="s">
        <v>426</v>
      </c>
      <c r="B115" s="905"/>
      <c r="C115" s="906"/>
      <c r="D115" s="913"/>
      <c r="E115" s="900"/>
      <c r="F115" s="907"/>
      <c r="G115" s="908"/>
      <c r="H115" s="907"/>
      <c r="I115" s="908"/>
      <c r="J115" s="933"/>
      <c r="K115" s="933"/>
    </row>
    <row r="116" spans="1:11" ht="15" x14ac:dyDescent="0.25">
      <c r="A116" s="392" t="s">
        <v>429</v>
      </c>
      <c r="B116" s="909"/>
      <c r="C116" s="909"/>
      <c r="D116" s="433"/>
      <c r="E116" s="434"/>
      <c r="F116" s="910"/>
      <c r="G116" s="911"/>
      <c r="H116" s="910"/>
      <c r="I116" s="911"/>
      <c r="J116" s="934"/>
      <c r="K116" s="934"/>
    </row>
    <row r="117" spans="1:11" ht="15" x14ac:dyDescent="0.25">
      <c r="A117" s="350" t="s">
        <v>436</v>
      </c>
      <c r="B117" s="393">
        <f t="shared" ref="B117:I117" si="1">(B70+B74+B78+B82+B86+B90+B94+B98+B102+B106+B110+B114)</f>
        <v>0.99999999999999989</v>
      </c>
      <c r="C117" s="393">
        <f t="shared" si="1"/>
        <v>0</v>
      </c>
      <c r="D117" s="351">
        <f t="shared" ref="D117:G117" si="2">(D70+D74+D78+D82+D86+D90+D94+D98+D102+D106+D110+D114)</f>
        <v>0.99999999999999978</v>
      </c>
      <c r="E117" s="351">
        <f t="shared" si="2"/>
        <v>0.18</v>
      </c>
      <c r="F117" s="351">
        <f t="shared" si="2"/>
        <v>0.99999999999999978</v>
      </c>
      <c r="G117" s="352">
        <f t="shared" si="2"/>
        <v>0.18</v>
      </c>
      <c r="H117" s="351">
        <f t="shared" si="1"/>
        <v>0</v>
      </c>
      <c r="I117" s="352">
        <f t="shared" si="1"/>
        <v>0</v>
      </c>
      <c r="J117" s="353"/>
      <c r="K117" s="353"/>
    </row>
  </sheetData>
  <mergeCells count="225">
    <mergeCell ref="J79:K79"/>
    <mergeCell ref="J80:K80"/>
    <mergeCell ref="J83:K83"/>
    <mergeCell ref="B6:K6"/>
    <mergeCell ref="M6:O6"/>
    <mergeCell ref="J108:K108"/>
    <mergeCell ref="J111:K111"/>
    <mergeCell ref="J112:K112"/>
    <mergeCell ref="J67:K67"/>
    <mergeCell ref="J68:K68"/>
    <mergeCell ref="J71:K71"/>
    <mergeCell ref="J72:K72"/>
    <mergeCell ref="J75:K75"/>
    <mergeCell ref="J76:K76"/>
    <mergeCell ref="B68:C68"/>
    <mergeCell ref="F68:G68"/>
    <mergeCell ref="H68:I68"/>
    <mergeCell ref="H107:I107"/>
    <mergeCell ref="B108:C108"/>
    <mergeCell ref="F108:G108"/>
    <mergeCell ref="H108:I108"/>
    <mergeCell ref="B76:C76"/>
    <mergeCell ref="D76:E76"/>
    <mergeCell ref="F76:G76"/>
    <mergeCell ref="J115:K115"/>
    <mergeCell ref="J116:K116"/>
    <mergeCell ref="J84:K84"/>
    <mergeCell ref="J87:K87"/>
    <mergeCell ref="J88:K88"/>
    <mergeCell ref="J91:K91"/>
    <mergeCell ref="J92:K92"/>
    <mergeCell ref="J95:K95"/>
    <mergeCell ref="J96:K96"/>
    <mergeCell ref="J99:K99"/>
    <mergeCell ref="J100:K100"/>
    <mergeCell ref="J103:K103"/>
    <mergeCell ref="J104:K104"/>
    <mergeCell ref="J107:K107"/>
    <mergeCell ref="A1:A4"/>
    <mergeCell ref="B1:L1"/>
    <mergeCell ref="M1:O1"/>
    <mergeCell ref="B2:L2"/>
    <mergeCell ref="M2:O2"/>
    <mergeCell ref="B3:L3"/>
    <mergeCell ref="M3:O3"/>
    <mergeCell ref="B4:L4"/>
    <mergeCell ref="M4:O4"/>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A41:A42"/>
    <mergeCell ref="D41:E41"/>
    <mergeCell ref="F41:G41"/>
    <mergeCell ref="D42:E42"/>
    <mergeCell ref="F42:G42"/>
    <mergeCell ref="B38:C38"/>
    <mergeCell ref="D38:I38"/>
    <mergeCell ref="A39:A40"/>
    <mergeCell ref="D39:E39"/>
    <mergeCell ref="F39:G39"/>
    <mergeCell ref="D40:E40"/>
    <mergeCell ref="F40:G40"/>
    <mergeCell ref="A43:A44"/>
    <mergeCell ref="D43:E43"/>
    <mergeCell ref="F43:G43"/>
    <mergeCell ref="D44:E44"/>
    <mergeCell ref="F44:G44"/>
    <mergeCell ref="A45:A46"/>
    <mergeCell ref="D45:E45"/>
    <mergeCell ref="F45:G45"/>
    <mergeCell ref="D46:E46"/>
    <mergeCell ref="F46:G46"/>
    <mergeCell ref="A47:A48"/>
    <mergeCell ref="D47:E47"/>
    <mergeCell ref="F47:G47"/>
    <mergeCell ref="D48:E48"/>
    <mergeCell ref="F48:G48"/>
    <mergeCell ref="A49:A50"/>
    <mergeCell ref="D49:E49"/>
    <mergeCell ref="F49:G49"/>
    <mergeCell ref="D50:E50"/>
    <mergeCell ref="F50:G50"/>
    <mergeCell ref="A51:A52"/>
    <mergeCell ref="D51:E51"/>
    <mergeCell ref="F51:G51"/>
    <mergeCell ref="D52:E52"/>
    <mergeCell ref="F52:G52"/>
    <mergeCell ref="A53:A54"/>
    <mergeCell ref="D53:E53"/>
    <mergeCell ref="F53:G53"/>
    <mergeCell ref="D54:E54"/>
    <mergeCell ref="F54:G54"/>
    <mergeCell ref="A55:A56"/>
    <mergeCell ref="D55:E55"/>
    <mergeCell ref="F55:G55"/>
    <mergeCell ref="D56:E56"/>
    <mergeCell ref="F56:G56"/>
    <mergeCell ref="A57:A58"/>
    <mergeCell ref="D57:E57"/>
    <mergeCell ref="F57:G57"/>
    <mergeCell ref="D58:E58"/>
    <mergeCell ref="F58:G58"/>
    <mergeCell ref="A59:A60"/>
    <mergeCell ref="D59:E59"/>
    <mergeCell ref="F59:G59"/>
    <mergeCell ref="D60:E60"/>
    <mergeCell ref="F60:G60"/>
    <mergeCell ref="B67:C67"/>
    <mergeCell ref="D67:E67"/>
    <mergeCell ref="F67:G67"/>
    <mergeCell ref="H67:I67"/>
    <mergeCell ref="A61:A62"/>
    <mergeCell ref="D61:E61"/>
    <mergeCell ref="F61:G61"/>
    <mergeCell ref="D62:E62"/>
    <mergeCell ref="F62:G62"/>
    <mergeCell ref="A66:I66"/>
    <mergeCell ref="A69:A70"/>
    <mergeCell ref="B71:C71"/>
    <mergeCell ref="F71:G71"/>
    <mergeCell ref="H71:I71"/>
    <mergeCell ref="B72:C72"/>
    <mergeCell ref="F72:G72"/>
    <mergeCell ref="H72:I72"/>
    <mergeCell ref="A73:A74"/>
    <mergeCell ref="B75:C75"/>
    <mergeCell ref="D75:E75"/>
    <mergeCell ref="F75:G75"/>
    <mergeCell ref="A77:A78"/>
    <mergeCell ref="B79:C79"/>
    <mergeCell ref="F79:G79"/>
    <mergeCell ref="H79:I79"/>
    <mergeCell ref="B80:C80"/>
    <mergeCell ref="F80:G80"/>
    <mergeCell ref="H80:I80"/>
    <mergeCell ref="A81:A82"/>
    <mergeCell ref="B83:C83"/>
    <mergeCell ref="F83:G83"/>
    <mergeCell ref="H83:I83"/>
    <mergeCell ref="D80:E80"/>
    <mergeCell ref="B84:C84"/>
    <mergeCell ref="F84:G84"/>
    <mergeCell ref="H84:I84"/>
    <mergeCell ref="A85:A86"/>
    <mergeCell ref="B87:C87"/>
    <mergeCell ref="F87:G87"/>
    <mergeCell ref="H87:I87"/>
    <mergeCell ref="B88:C88"/>
    <mergeCell ref="F88:G88"/>
    <mergeCell ref="H88:I88"/>
    <mergeCell ref="A89:A90"/>
    <mergeCell ref="B91:C91"/>
    <mergeCell ref="F91:G91"/>
    <mergeCell ref="H91:I91"/>
    <mergeCell ref="B92:C92"/>
    <mergeCell ref="F92:G92"/>
    <mergeCell ref="H92:I92"/>
    <mergeCell ref="A93:A94"/>
    <mergeCell ref="B95:C95"/>
    <mergeCell ref="F95:G95"/>
    <mergeCell ref="H95:I95"/>
    <mergeCell ref="B96:C96"/>
    <mergeCell ref="F96:G96"/>
    <mergeCell ref="H96:I96"/>
    <mergeCell ref="A97:A98"/>
    <mergeCell ref="B99:C99"/>
    <mergeCell ref="F99:G99"/>
    <mergeCell ref="H99:I99"/>
    <mergeCell ref="B100:C100"/>
    <mergeCell ref="F100:G100"/>
    <mergeCell ref="H100:I100"/>
    <mergeCell ref="A101:A102"/>
    <mergeCell ref="B103:C103"/>
    <mergeCell ref="F103:G103"/>
    <mergeCell ref="H103:I103"/>
    <mergeCell ref="B104:C104"/>
    <mergeCell ref="F104:G104"/>
    <mergeCell ref="H104:I104"/>
    <mergeCell ref="A105:A106"/>
    <mergeCell ref="B107:C107"/>
    <mergeCell ref="F107:G107"/>
    <mergeCell ref="D107:E107"/>
    <mergeCell ref="A113:A114"/>
    <mergeCell ref="B115:C115"/>
    <mergeCell ref="F115:G115"/>
    <mergeCell ref="H115:I115"/>
    <mergeCell ref="B116:C116"/>
    <mergeCell ref="F116:G116"/>
    <mergeCell ref="H116:I116"/>
    <mergeCell ref="A109:A110"/>
    <mergeCell ref="B111:C111"/>
    <mergeCell ref="F111:G111"/>
    <mergeCell ref="H111:I111"/>
    <mergeCell ref="B112:C112"/>
    <mergeCell ref="F112:G112"/>
    <mergeCell ref="H112:I112"/>
    <mergeCell ref="D111:E111"/>
    <mergeCell ref="D115:E115"/>
    <mergeCell ref="D68:E68"/>
    <mergeCell ref="D71:E71"/>
    <mergeCell ref="D79:E79"/>
    <mergeCell ref="D87:E87"/>
    <mergeCell ref="D91:E91"/>
    <mergeCell ref="D95:E95"/>
    <mergeCell ref="D99:E99"/>
    <mergeCell ref="D103:E103"/>
    <mergeCell ref="D72:E72"/>
  </mergeCells>
  <phoneticPr fontId="38" type="noConversion"/>
  <hyperlinks>
    <hyperlink ref="D76" r:id="rId1" xr:uid="{5404BF6F-0EF8-47B2-B8CD-9B80CEE2A221}"/>
    <hyperlink ref="F76" r:id="rId2" xr:uid="{18237756-1537-4D8C-9C67-DD53EFC79FFF}"/>
    <hyperlink ref="D80" r:id="rId3" xr:uid="{35A5122E-78CA-4807-99E8-ABDF21310F23}"/>
    <hyperlink ref="F80" r:id="rId4" xr:uid="{AF0948ED-142D-4010-8F16-644C23B9EAA5}"/>
  </hyperlinks>
  <pageMargins left="0.25" right="0.25" top="0.75" bottom="0.75" header="0.3" footer="0.3"/>
  <pageSetup paperSize="5" scale="33" fitToHeight="0" orientation="landscape" r:id="rId5"/>
  <drawing r:id="rId6"/>
  <legacyDrawing r:id="rId7"/>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62C692C6-C290-4E25-9366-C1D0F51B650F}">
          <x14:formula1>
            <xm:f>Listas!$B$2:$B$4</xm:f>
          </x14:formula1>
          <xm:sqref>H36:I37</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AJ69"/>
  <sheetViews>
    <sheetView showGridLines="0" topLeftCell="A32" zoomScale="80" zoomScaleNormal="80" workbookViewId="0">
      <selection activeCell="C34" activeCellId="2" sqref="C28:C29 C31:C32 C34"/>
    </sheetView>
  </sheetViews>
  <sheetFormatPr baseColWidth="10" defaultColWidth="10.85546875" defaultRowHeight="14.25" x14ac:dyDescent="0.25"/>
  <cols>
    <col min="1" max="1" width="42.42578125" style="39" customWidth="1"/>
    <col min="2" max="2" width="35.7109375" style="39" customWidth="1"/>
    <col min="3" max="3" width="43.28515625" style="39" customWidth="1"/>
    <col min="4" max="4" width="44.42578125" style="39" customWidth="1"/>
    <col min="5" max="5" width="43.85546875" style="39" customWidth="1"/>
    <col min="6" max="6" width="45.140625" style="39" customWidth="1"/>
    <col min="7" max="7" width="43.140625" style="39" customWidth="1"/>
    <col min="8" max="8" width="35.7109375" style="39" customWidth="1"/>
    <col min="9" max="9" width="55.140625" style="39" customWidth="1"/>
    <col min="10" max="13" width="35.7109375" style="39" customWidth="1"/>
    <col min="14" max="21" width="18.140625" style="39" customWidth="1"/>
    <col min="22" max="22" width="22.7109375" style="39" customWidth="1"/>
    <col min="23" max="23" width="19" style="39" customWidth="1"/>
    <col min="24" max="24" width="19.42578125" style="39" customWidth="1"/>
    <col min="25" max="25" width="20.42578125" style="39" customWidth="1"/>
    <col min="26" max="26" width="22.85546875" style="39" customWidth="1"/>
    <col min="27" max="27" width="18.42578125" style="39" bestFit="1" customWidth="1"/>
    <col min="28" max="28" width="8.42578125" style="39" customWidth="1"/>
    <col min="29" max="29" width="18.42578125" style="39" bestFit="1" customWidth="1"/>
    <col min="30" max="30" width="5.7109375" style="39" customWidth="1"/>
    <col min="31" max="31" width="18.42578125" style="39" bestFit="1" customWidth="1"/>
    <col min="32" max="32" width="4.7109375" style="39" customWidth="1"/>
    <col min="33" max="33" width="23" style="39" bestFit="1" customWidth="1"/>
    <col min="34" max="34" width="10.85546875" style="39"/>
    <col min="35" max="35" width="18.42578125" style="39" bestFit="1" customWidth="1"/>
    <col min="36" max="36" width="16.140625" style="39" customWidth="1"/>
    <col min="37" max="16384" width="10.85546875" style="39"/>
  </cols>
  <sheetData>
    <row r="1" spans="1:24" ht="24" customHeight="1" thickBot="1" x14ac:dyDescent="0.3">
      <c r="A1" s="551"/>
      <c r="B1" s="556" t="s">
        <v>357</v>
      </c>
      <c r="C1" s="557"/>
      <c r="D1" s="557"/>
      <c r="E1" s="557"/>
      <c r="F1" s="557"/>
      <c r="G1" s="557"/>
      <c r="H1" s="558"/>
      <c r="I1" s="61" t="s">
        <v>561</v>
      </c>
      <c r="J1" s="524" t="s">
        <v>358</v>
      </c>
      <c r="K1" s="525"/>
      <c r="L1" s="526"/>
      <c r="M1" s="80"/>
    </row>
    <row r="2" spans="1:24" ht="24" customHeight="1" thickBot="1" x14ac:dyDescent="0.3">
      <c r="A2" s="552"/>
      <c r="B2" s="559" t="s">
        <v>359</v>
      </c>
      <c r="C2" s="560"/>
      <c r="D2" s="560"/>
      <c r="E2" s="560"/>
      <c r="F2" s="560"/>
      <c r="G2" s="560"/>
      <c r="H2" s="561"/>
      <c r="I2" s="61" t="s">
        <v>562</v>
      </c>
      <c r="J2" s="524" t="s">
        <v>360</v>
      </c>
      <c r="K2" s="525"/>
      <c r="L2" s="526"/>
      <c r="M2" s="80"/>
    </row>
    <row r="3" spans="1:24" ht="24" customHeight="1" thickBot="1" x14ac:dyDescent="0.3">
      <c r="A3" s="552"/>
      <c r="B3" s="559" t="s">
        <v>120</v>
      </c>
      <c r="C3" s="560"/>
      <c r="D3" s="560"/>
      <c r="E3" s="560"/>
      <c r="F3" s="560"/>
      <c r="G3" s="560"/>
      <c r="H3" s="561"/>
      <c r="I3" s="61" t="s">
        <v>563</v>
      </c>
      <c r="J3" s="524" t="s">
        <v>361</v>
      </c>
      <c r="K3" s="525"/>
      <c r="L3" s="526"/>
      <c r="M3" s="80"/>
    </row>
    <row r="4" spans="1:24" ht="24" customHeight="1" thickBot="1" x14ac:dyDescent="0.3">
      <c r="A4" s="553"/>
      <c r="B4" s="562" t="s">
        <v>564</v>
      </c>
      <c r="C4" s="563"/>
      <c r="D4" s="563"/>
      <c r="E4" s="563"/>
      <c r="F4" s="563"/>
      <c r="G4" s="563"/>
      <c r="H4" s="564"/>
      <c r="I4" s="61" t="s">
        <v>565</v>
      </c>
      <c r="J4" s="524" t="s">
        <v>566</v>
      </c>
      <c r="K4" s="525"/>
      <c r="L4" s="526"/>
      <c r="M4" s="80"/>
    </row>
    <row r="6" spans="1:24" ht="12.95" customHeight="1" x14ac:dyDescent="0.25">
      <c r="A6" s="540" t="s">
        <v>124</v>
      </c>
      <c r="B6" s="539" t="s">
        <v>365</v>
      </c>
      <c r="C6" s="539"/>
      <c r="D6" s="539"/>
      <c r="E6" s="539"/>
      <c r="F6" s="539"/>
      <c r="G6" s="539"/>
      <c r="H6" s="539"/>
      <c r="I6" s="540" t="s">
        <v>366</v>
      </c>
      <c r="J6" s="541">
        <v>2024110010289</v>
      </c>
      <c r="K6" s="43"/>
      <c r="L6" s="43"/>
      <c r="M6" s="43"/>
      <c r="N6" s="43"/>
      <c r="O6" s="43"/>
      <c r="P6" s="43"/>
      <c r="Q6" s="43"/>
      <c r="R6" s="43"/>
      <c r="S6" s="43"/>
      <c r="T6" s="43"/>
      <c r="U6" s="43"/>
      <c r="V6" s="43"/>
      <c r="W6" s="43"/>
      <c r="X6" s="43"/>
    </row>
    <row r="7" spans="1:24" ht="12.95" customHeight="1" x14ac:dyDescent="0.25">
      <c r="A7" s="540"/>
      <c r="B7" s="539"/>
      <c r="C7" s="539"/>
      <c r="D7" s="539"/>
      <c r="E7" s="539"/>
      <c r="F7" s="539"/>
      <c r="G7" s="539"/>
      <c r="H7" s="539"/>
      <c r="I7" s="540"/>
      <c r="J7" s="541"/>
      <c r="K7" s="43"/>
      <c r="L7" s="43"/>
      <c r="M7" s="43"/>
      <c r="N7" s="43"/>
      <c r="O7" s="43"/>
      <c r="P7" s="43"/>
      <c r="Q7" s="43"/>
      <c r="R7" s="43"/>
      <c r="S7" s="43"/>
      <c r="T7" s="43"/>
      <c r="U7" s="43"/>
      <c r="V7" s="43"/>
      <c r="W7" s="43"/>
      <c r="X7" s="43"/>
    </row>
    <row r="8" spans="1:24" ht="12.95" customHeight="1" x14ac:dyDescent="0.25">
      <c r="A8" s="540"/>
      <c r="B8" s="539"/>
      <c r="C8" s="539"/>
      <c r="D8" s="539"/>
      <c r="E8" s="539"/>
      <c r="F8" s="539"/>
      <c r="G8" s="539"/>
      <c r="H8" s="539"/>
      <c r="I8" s="540"/>
      <c r="J8" s="541"/>
      <c r="K8" s="43"/>
      <c r="L8" s="43"/>
      <c r="M8" s="43"/>
      <c r="N8" s="43"/>
      <c r="O8" s="43"/>
      <c r="P8" s="43"/>
      <c r="Q8" s="43"/>
      <c r="R8" s="43"/>
      <c r="S8" s="43"/>
      <c r="T8" s="43"/>
      <c r="U8" s="43"/>
      <c r="V8" s="43"/>
      <c r="W8" s="43"/>
      <c r="X8" s="43"/>
    </row>
    <row r="9" spans="1:24" ht="12.95" customHeight="1" x14ac:dyDescent="0.25">
      <c r="A9" s="540"/>
      <c r="B9" s="539"/>
      <c r="C9" s="539"/>
      <c r="D9" s="539"/>
      <c r="E9" s="539"/>
      <c r="F9" s="539"/>
      <c r="G9" s="539"/>
      <c r="H9" s="539"/>
      <c r="I9" s="540"/>
      <c r="J9" s="541"/>
      <c r="K9" s="43"/>
      <c r="L9" s="43"/>
      <c r="M9" s="43"/>
      <c r="N9" s="43"/>
      <c r="O9" s="43"/>
      <c r="P9" s="43"/>
      <c r="Q9" s="43"/>
      <c r="R9" s="43"/>
      <c r="S9" s="43"/>
      <c r="T9" s="43"/>
      <c r="U9" s="43"/>
      <c r="V9" s="43"/>
      <c r="W9" s="43"/>
      <c r="X9" s="43"/>
    </row>
    <row r="10" spans="1:24" ht="9" customHeight="1" thickBot="1" x14ac:dyDescent="0.3">
      <c r="A10" s="47"/>
      <c r="B10" s="74"/>
      <c r="C10" s="43"/>
      <c r="D10" s="43"/>
      <c r="E10" s="43"/>
      <c r="F10" s="43"/>
      <c r="G10" s="43"/>
      <c r="H10" s="43"/>
      <c r="I10" s="43"/>
      <c r="J10" s="43"/>
      <c r="K10" s="43"/>
      <c r="L10" s="43"/>
      <c r="M10" s="43"/>
      <c r="N10" s="43"/>
      <c r="O10" s="43"/>
      <c r="P10" s="43"/>
      <c r="Q10" s="43"/>
      <c r="R10" s="43"/>
      <c r="S10" s="43"/>
      <c r="T10" s="43"/>
      <c r="U10" s="43"/>
      <c r="V10" s="43"/>
      <c r="W10" s="43"/>
      <c r="X10" s="43"/>
    </row>
    <row r="11" spans="1:24" s="75" customFormat="1" ht="21.75" customHeight="1" thickBot="1" x14ac:dyDescent="0.3">
      <c r="A11" s="555" t="s">
        <v>126</v>
      </c>
      <c r="B11" s="129" t="s">
        <v>367</v>
      </c>
      <c r="C11" s="147"/>
      <c r="D11" s="129" t="s">
        <v>368</v>
      </c>
      <c r="E11" s="147"/>
      <c r="F11" s="129" t="s">
        <v>369</v>
      </c>
      <c r="G11" s="147" t="s">
        <v>370</v>
      </c>
      <c r="H11" s="129" t="s">
        <v>371</v>
      </c>
      <c r="I11" s="81"/>
    </row>
    <row r="12" spans="1:24" s="75" customFormat="1" ht="21.75" customHeight="1" thickBot="1" x14ac:dyDescent="0.3">
      <c r="A12" s="555"/>
      <c r="B12" s="130" t="s">
        <v>373</v>
      </c>
      <c r="C12" s="81"/>
      <c r="D12" s="129" t="s">
        <v>374</v>
      </c>
      <c r="E12" s="81"/>
      <c r="F12" s="129" t="s">
        <v>375</v>
      </c>
      <c r="G12" s="81"/>
      <c r="H12" s="129" t="s">
        <v>376</v>
      </c>
      <c r="I12" s="81"/>
    </row>
    <row r="13" spans="1:24" s="75" customFormat="1" ht="21.75" customHeight="1" x14ac:dyDescent="0.25">
      <c r="A13" s="555"/>
      <c r="B13" s="129" t="s">
        <v>378</v>
      </c>
      <c r="C13" s="147"/>
      <c r="D13" s="129" t="s">
        <v>379</v>
      </c>
      <c r="E13" s="81"/>
      <c r="F13" s="129" t="s">
        <v>380</v>
      </c>
      <c r="G13" s="81"/>
      <c r="H13" s="129" t="s">
        <v>381</v>
      </c>
      <c r="I13" s="81"/>
    </row>
    <row r="14" spans="1:24" s="75" customFormat="1" ht="21.75" customHeight="1" thickBot="1" x14ac:dyDescent="0.3">
      <c r="A14" s="39"/>
      <c r="B14" s="39"/>
      <c r="C14" s="39"/>
      <c r="D14" s="39"/>
      <c r="E14" s="39"/>
      <c r="F14" s="39"/>
      <c r="G14" s="39"/>
      <c r="H14" s="39"/>
      <c r="I14" s="39"/>
      <c r="J14" s="39"/>
      <c r="K14" s="39"/>
      <c r="L14" s="82"/>
      <c r="M14" s="83"/>
      <c r="N14" s="83"/>
      <c r="O14" s="83"/>
    </row>
    <row r="15" spans="1:24" s="75" customFormat="1" ht="21.75" customHeight="1" thickBot="1" x14ac:dyDescent="0.3">
      <c r="A15" s="542" t="s">
        <v>128</v>
      </c>
      <c r="B15" s="542"/>
      <c r="C15" s="144" t="s">
        <v>372</v>
      </c>
      <c r="D15" s="527"/>
      <c r="E15" s="527"/>
      <c r="F15" s="527"/>
      <c r="G15" s="39"/>
      <c r="H15" s="39"/>
      <c r="I15" s="39"/>
      <c r="J15" s="39"/>
      <c r="K15" s="39"/>
      <c r="L15" s="82"/>
      <c r="M15" s="83"/>
      <c r="N15" s="83"/>
      <c r="O15" s="83"/>
    </row>
    <row r="16" spans="1:24" s="75" customFormat="1" ht="21.75" customHeight="1" x14ac:dyDescent="0.25">
      <c r="A16" s="542"/>
      <c r="B16" s="542"/>
      <c r="C16" s="144" t="s">
        <v>377</v>
      </c>
      <c r="D16" s="527"/>
      <c r="E16" s="527"/>
      <c r="F16" s="527"/>
      <c r="G16" s="39"/>
      <c r="H16" s="39"/>
      <c r="I16" s="39"/>
      <c r="J16" s="39"/>
      <c r="K16" s="39"/>
      <c r="L16" s="82"/>
      <c r="M16" s="83"/>
      <c r="N16" s="83"/>
      <c r="O16" s="83"/>
    </row>
    <row r="17" spans="1:15" s="75" customFormat="1" ht="21.75" customHeight="1" thickBot="1" x14ac:dyDescent="0.3">
      <c r="A17" s="542"/>
      <c r="B17" s="542"/>
      <c r="C17" s="144" t="s">
        <v>382</v>
      </c>
      <c r="D17" s="527" t="s">
        <v>370</v>
      </c>
      <c r="E17" s="527"/>
      <c r="F17" s="527"/>
      <c r="G17" s="39"/>
      <c r="H17" s="39"/>
      <c r="I17" s="39"/>
      <c r="J17" s="39"/>
      <c r="K17" s="39"/>
      <c r="L17" s="82"/>
      <c r="M17" s="83"/>
      <c r="N17" s="83"/>
      <c r="O17" s="83"/>
    </row>
    <row r="18" spans="1:15" s="75" customFormat="1" ht="21.75" customHeight="1" x14ac:dyDescent="0.25">
      <c r="A18" s="39"/>
      <c r="B18" s="39"/>
      <c r="C18" s="39"/>
      <c r="D18" s="39"/>
      <c r="E18" s="39"/>
      <c r="F18" s="39"/>
      <c r="G18" s="39"/>
      <c r="H18" s="39"/>
      <c r="I18" s="39"/>
      <c r="J18" s="39"/>
      <c r="K18" s="39"/>
      <c r="L18" s="82"/>
      <c r="M18" s="83"/>
      <c r="N18" s="83"/>
      <c r="O18" s="83"/>
    </row>
    <row r="19" spans="1:15" s="56" customFormat="1" ht="16.5" customHeight="1" x14ac:dyDescent="0.2"/>
    <row r="20" spans="1:15" ht="5.25" customHeight="1" thickBot="1" x14ac:dyDescent="0.3"/>
    <row r="21" spans="1:15" ht="48" customHeight="1" thickBot="1" x14ac:dyDescent="0.3">
      <c r="A21" s="534" t="s">
        <v>567</v>
      </c>
      <c r="B21" s="534"/>
      <c r="C21" s="534"/>
      <c r="D21" s="534"/>
      <c r="E21" s="534"/>
      <c r="F21" s="534"/>
      <c r="G21" s="534"/>
      <c r="H21" s="534"/>
      <c r="I21" s="534"/>
      <c r="J21" s="534"/>
    </row>
    <row r="22" spans="1:15" ht="69.95" customHeight="1" thickBot="1" x14ac:dyDescent="0.3">
      <c r="A22" s="132" t="s">
        <v>141</v>
      </c>
      <c r="B22" s="505" t="s">
        <v>475</v>
      </c>
      <c r="C22" s="505"/>
      <c r="D22" s="505"/>
      <c r="E22" s="133" t="s">
        <v>192</v>
      </c>
      <c r="F22" s="134" t="s">
        <v>568</v>
      </c>
      <c r="G22" s="133" t="s">
        <v>194</v>
      </c>
      <c r="H22" s="544" t="s">
        <v>569</v>
      </c>
      <c r="I22" s="544"/>
      <c r="J22" s="554"/>
    </row>
    <row r="23" spans="1:15" ht="38.450000000000003" customHeight="1" thickBot="1" x14ac:dyDescent="0.3">
      <c r="A23" s="222" t="s">
        <v>196</v>
      </c>
      <c r="B23" s="505" t="s">
        <v>570</v>
      </c>
      <c r="C23" s="505"/>
      <c r="D23" s="505"/>
      <c r="E23" s="505"/>
      <c r="F23" s="505"/>
      <c r="G23" s="505"/>
      <c r="H23" s="505"/>
      <c r="I23" s="505"/>
      <c r="J23" s="506"/>
    </row>
    <row r="24" spans="1:15" ht="38.1" customHeight="1" thickBot="1" x14ac:dyDescent="0.3">
      <c r="A24" s="502" t="s">
        <v>198</v>
      </c>
      <c r="B24" s="135">
        <v>2024</v>
      </c>
      <c r="C24" s="136">
        <v>2025</v>
      </c>
      <c r="D24" s="136">
        <v>2026</v>
      </c>
      <c r="E24" s="136">
        <v>2027</v>
      </c>
      <c r="F24" s="137" t="s">
        <v>93</v>
      </c>
      <c r="G24" s="138" t="s">
        <v>200</v>
      </c>
      <c r="H24" s="503" t="s">
        <v>202</v>
      </c>
      <c r="I24" s="503"/>
      <c r="J24" s="504"/>
    </row>
    <row r="25" spans="1:15" ht="31.5" customHeight="1" thickBot="1" x14ac:dyDescent="0.3">
      <c r="A25" s="502"/>
      <c r="B25" s="208">
        <v>7.4999999999999997E-2</v>
      </c>
      <c r="C25" s="208" t="s">
        <v>571</v>
      </c>
      <c r="D25" s="139" t="s">
        <v>572</v>
      </c>
      <c r="E25" s="139" t="s">
        <v>573</v>
      </c>
      <c r="F25" s="140">
        <f>B25+C25+D25+E25</f>
        <v>0.75</v>
      </c>
      <c r="G25" s="209">
        <f>B25+C25</f>
        <v>0.3</v>
      </c>
      <c r="H25" s="505" t="s">
        <v>21</v>
      </c>
      <c r="I25" s="505"/>
      <c r="J25" s="506"/>
    </row>
    <row r="26" spans="1:15" ht="39" customHeight="1" thickBot="1" x14ac:dyDescent="0.3">
      <c r="A26" s="222"/>
      <c r="B26" s="507" t="s">
        <v>574</v>
      </c>
      <c r="C26" s="507"/>
      <c r="D26" s="507"/>
      <c r="E26" s="507"/>
      <c r="F26" s="507"/>
      <c r="G26" s="507"/>
      <c r="H26" s="507"/>
      <c r="I26" s="507"/>
      <c r="J26" s="508"/>
    </row>
    <row r="27" spans="1:15" s="58" customFormat="1" ht="58.15" customHeight="1" thickBot="1" x14ac:dyDescent="0.3">
      <c r="A27" s="502" t="s">
        <v>399</v>
      </c>
      <c r="B27" s="113" t="s">
        <v>400</v>
      </c>
      <c r="C27" s="132" t="s">
        <v>206</v>
      </c>
      <c r="D27" s="514" t="s">
        <v>208</v>
      </c>
      <c r="E27" s="514"/>
      <c r="F27" s="514" t="s">
        <v>210</v>
      </c>
      <c r="G27" s="514"/>
      <c r="H27" s="113" t="s">
        <v>212</v>
      </c>
      <c r="I27" s="112" t="s">
        <v>213</v>
      </c>
      <c r="J27" s="112" t="s">
        <v>215</v>
      </c>
    </row>
    <row r="28" spans="1:15" s="58" customFormat="1" ht="144" customHeight="1" thickBot="1" x14ac:dyDescent="0.3">
      <c r="A28" s="509"/>
      <c r="B28" s="515">
        <v>6.0000000000000001E-3</v>
      </c>
      <c r="C28" s="517">
        <v>6.0000000000000001E-3</v>
      </c>
      <c r="D28" s="498" t="s">
        <v>575</v>
      </c>
      <c r="E28" s="499"/>
      <c r="F28" s="498" t="s">
        <v>576</v>
      </c>
      <c r="G28" s="499"/>
      <c r="H28" s="518" t="s">
        <v>403</v>
      </c>
      <c r="I28" s="496" t="s">
        <v>577</v>
      </c>
      <c r="J28" s="518" t="s">
        <v>578</v>
      </c>
    </row>
    <row r="29" spans="1:15" ht="324.60000000000002" customHeight="1" x14ac:dyDescent="0.25">
      <c r="A29" s="509"/>
      <c r="B29" s="516"/>
      <c r="C29" s="516"/>
      <c r="D29" s="500"/>
      <c r="E29" s="501"/>
      <c r="F29" s="500"/>
      <c r="G29" s="501"/>
      <c r="H29" s="519"/>
      <c r="I29" s="497"/>
      <c r="J29" s="519"/>
    </row>
    <row r="30" spans="1:15" s="58" customFormat="1" ht="58.15" customHeight="1" thickBot="1" x14ac:dyDescent="0.3">
      <c r="A30" s="502" t="s">
        <v>405</v>
      </c>
      <c r="B30" s="307" t="s">
        <v>400</v>
      </c>
      <c r="C30" s="113" t="s">
        <v>206</v>
      </c>
      <c r="D30" s="514" t="s">
        <v>208</v>
      </c>
      <c r="E30" s="514"/>
      <c r="F30" s="514" t="s">
        <v>210</v>
      </c>
      <c r="G30" s="514"/>
      <c r="H30" s="302" t="s">
        <v>212</v>
      </c>
      <c r="I30" s="112" t="s">
        <v>213</v>
      </c>
      <c r="J30" s="356" t="s">
        <v>215</v>
      </c>
    </row>
    <row r="31" spans="1:15" s="58" customFormat="1" ht="148.9" customHeight="1" thickBot="1" x14ac:dyDescent="0.3">
      <c r="A31" s="509"/>
      <c r="B31" s="517">
        <v>1.4999999999999999E-2</v>
      </c>
      <c r="C31" s="517">
        <v>1.4999999999999999E-2</v>
      </c>
      <c r="D31" s="498" t="s">
        <v>579</v>
      </c>
      <c r="E31" s="499"/>
      <c r="F31" s="498" t="s">
        <v>580</v>
      </c>
      <c r="G31" s="499"/>
      <c r="H31" s="494" t="s">
        <v>403</v>
      </c>
      <c r="I31" s="496" t="s">
        <v>581</v>
      </c>
      <c r="J31" s="537" t="s">
        <v>578</v>
      </c>
    </row>
    <row r="32" spans="1:15" ht="378.6" customHeight="1" x14ac:dyDescent="0.25">
      <c r="A32" s="509"/>
      <c r="B32" s="516"/>
      <c r="C32" s="516"/>
      <c r="D32" s="500"/>
      <c r="E32" s="501"/>
      <c r="F32" s="500"/>
      <c r="G32" s="501"/>
      <c r="H32" s="495"/>
      <c r="I32" s="497"/>
      <c r="J32" s="538"/>
    </row>
    <row r="33" spans="1:10" s="58" customFormat="1" ht="58.15" customHeight="1" x14ac:dyDescent="0.25">
      <c r="A33" s="502" t="s">
        <v>409</v>
      </c>
      <c r="B33" s="307" t="s">
        <v>400</v>
      </c>
      <c r="C33" s="113" t="s">
        <v>206</v>
      </c>
      <c r="D33" s="509" t="s">
        <v>208</v>
      </c>
      <c r="E33" s="509"/>
      <c r="F33" s="510" t="s">
        <v>210</v>
      </c>
      <c r="G33" s="511"/>
      <c r="H33" s="474" t="s">
        <v>212</v>
      </c>
      <c r="I33" s="468" t="s">
        <v>213</v>
      </c>
      <c r="J33" s="474" t="s">
        <v>215</v>
      </c>
    </row>
    <row r="34" spans="1:10" ht="192.75" customHeight="1" x14ac:dyDescent="0.2">
      <c r="A34" s="509"/>
      <c r="B34" s="450">
        <v>2.3E-2</v>
      </c>
      <c r="C34" s="484">
        <v>2.3E-2</v>
      </c>
      <c r="D34" s="512" t="s">
        <v>582</v>
      </c>
      <c r="E34" s="513"/>
      <c r="F34" s="532" t="s">
        <v>808</v>
      </c>
      <c r="G34" s="533"/>
      <c r="H34" s="485" t="s">
        <v>403</v>
      </c>
      <c r="I34" s="210" t="s">
        <v>583</v>
      </c>
      <c r="J34" s="211" t="s">
        <v>578</v>
      </c>
    </row>
    <row r="35" spans="1:10" s="58" customFormat="1" ht="58.15" customHeight="1" thickBot="1" x14ac:dyDescent="0.3">
      <c r="A35" s="502" t="s">
        <v>413</v>
      </c>
      <c r="B35" s="307" t="s">
        <v>400</v>
      </c>
      <c r="C35" s="220" t="s">
        <v>206</v>
      </c>
      <c r="D35" s="522" t="s">
        <v>208</v>
      </c>
      <c r="E35" s="522"/>
      <c r="F35" s="530" t="s">
        <v>210</v>
      </c>
      <c r="G35" s="531"/>
      <c r="H35" s="483" t="s">
        <v>212</v>
      </c>
      <c r="I35" s="112" t="s">
        <v>213</v>
      </c>
      <c r="J35" s="112" t="s">
        <v>215</v>
      </c>
    </row>
    <row r="36" spans="1:10" ht="16.5" thickBot="1" x14ac:dyDescent="0.3">
      <c r="A36" s="509"/>
      <c r="B36" s="450">
        <v>2.3E-2</v>
      </c>
      <c r="C36" s="447"/>
      <c r="D36" s="572"/>
      <c r="E36" s="572"/>
      <c r="F36" s="492"/>
      <c r="G36" s="493"/>
      <c r="H36" s="482"/>
      <c r="I36" s="142"/>
      <c r="J36" s="301"/>
    </row>
    <row r="37" spans="1:10" s="58" customFormat="1" ht="58.15" customHeight="1" thickBot="1" x14ac:dyDescent="0.3">
      <c r="A37" s="502" t="s">
        <v>414</v>
      </c>
      <c r="B37" s="307" t="s">
        <v>400</v>
      </c>
      <c r="C37" s="113" t="s">
        <v>206</v>
      </c>
      <c r="D37" s="514" t="s">
        <v>208</v>
      </c>
      <c r="E37" s="514"/>
      <c r="F37" s="522" t="s">
        <v>210</v>
      </c>
      <c r="G37" s="529"/>
      <c r="H37" s="113" t="s">
        <v>212</v>
      </c>
      <c r="I37" s="112" t="s">
        <v>213</v>
      </c>
      <c r="J37" s="356" t="s">
        <v>215</v>
      </c>
    </row>
    <row r="38" spans="1:10" ht="15.75" x14ac:dyDescent="0.25">
      <c r="A38" s="509"/>
      <c r="B38" s="450">
        <v>2.3E-2</v>
      </c>
      <c r="C38" s="448"/>
      <c r="D38" s="523"/>
      <c r="E38" s="523"/>
      <c r="F38" s="480"/>
      <c r="G38" s="479"/>
      <c r="H38" s="143"/>
      <c r="I38" s="357"/>
      <c r="J38" s="355"/>
    </row>
    <row r="39" spans="1:10" s="58" customFormat="1" ht="58.15" customHeight="1" x14ac:dyDescent="0.25">
      <c r="A39" s="502" t="s">
        <v>415</v>
      </c>
      <c r="B39" s="307" t="s">
        <v>400</v>
      </c>
      <c r="C39" s="113" t="s">
        <v>206</v>
      </c>
      <c r="D39" s="509" t="s">
        <v>208</v>
      </c>
      <c r="E39" s="509"/>
      <c r="F39" s="509" t="s">
        <v>210</v>
      </c>
      <c r="G39" s="528"/>
      <c r="H39" s="112" t="s">
        <v>212</v>
      </c>
      <c r="I39" s="112" t="s">
        <v>213</v>
      </c>
      <c r="J39" s="188" t="s">
        <v>215</v>
      </c>
    </row>
    <row r="40" spans="1:10" ht="15.75" x14ac:dyDescent="0.25">
      <c r="A40" s="509"/>
      <c r="B40" s="450">
        <v>2.3E-2</v>
      </c>
      <c r="C40" s="449"/>
      <c r="D40" s="520"/>
      <c r="E40" s="521"/>
      <c r="F40" s="480"/>
      <c r="G40" s="475"/>
      <c r="H40" s="143"/>
      <c r="I40" s="357"/>
      <c r="J40" s="355"/>
    </row>
    <row r="41" spans="1:10" ht="58.15" customHeight="1" x14ac:dyDescent="0.25">
      <c r="A41" s="509" t="s">
        <v>416</v>
      </c>
      <c r="B41" s="192" t="s">
        <v>400</v>
      </c>
      <c r="C41" s="188" t="s">
        <v>206</v>
      </c>
      <c r="D41" s="522" t="s">
        <v>208</v>
      </c>
      <c r="E41" s="522"/>
      <c r="F41" s="514" t="s">
        <v>210</v>
      </c>
      <c r="G41" s="514"/>
      <c r="H41" s="113" t="s">
        <v>212</v>
      </c>
      <c r="I41" s="112" t="s">
        <v>213</v>
      </c>
      <c r="J41" s="112" t="s">
        <v>215</v>
      </c>
    </row>
    <row r="42" spans="1:10" ht="15.75" x14ac:dyDescent="0.25">
      <c r="A42" s="509"/>
      <c r="B42" s="450">
        <v>2.3E-2</v>
      </c>
      <c r="C42" s="191"/>
      <c r="D42" s="535"/>
      <c r="E42" s="536"/>
      <c r="F42" s="480"/>
      <c r="G42" s="475"/>
      <c r="H42" s="218"/>
      <c r="I42" s="366"/>
      <c r="J42" s="355"/>
    </row>
    <row r="43" spans="1:10" ht="58.15" customHeight="1" x14ac:dyDescent="0.25">
      <c r="A43" s="509" t="s">
        <v>417</v>
      </c>
      <c r="B43" s="192" t="s">
        <v>400</v>
      </c>
      <c r="C43" s="188" t="s">
        <v>206</v>
      </c>
      <c r="D43" s="514" t="s">
        <v>208</v>
      </c>
      <c r="E43" s="514"/>
      <c r="F43" s="514" t="s">
        <v>210</v>
      </c>
      <c r="G43" s="514"/>
      <c r="H43" s="113" t="s">
        <v>212</v>
      </c>
      <c r="I43" s="112" t="s">
        <v>213</v>
      </c>
      <c r="J43" s="112" t="s">
        <v>215</v>
      </c>
    </row>
    <row r="44" spans="1:10" ht="15.75" x14ac:dyDescent="0.25">
      <c r="A44" s="509"/>
      <c r="B44" s="450">
        <v>2.3E-2</v>
      </c>
      <c r="C44" s="191"/>
      <c r="D44" s="586"/>
      <c r="E44" s="587"/>
      <c r="F44" s="480"/>
      <c r="G44" s="476"/>
      <c r="H44" s="367"/>
      <c r="I44" s="368"/>
      <c r="J44" s="303"/>
    </row>
    <row r="45" spans="1:10" ht="58.15" customHeight="1" x14ac:dyDescent="0.25">
      <c r="A45" s="565" t="s">
        <v>418</v>
      </c>
      <c r="B45" s="192" t="s">
        <v>400</v>
      </c>
      <c r="C45" s="188" t="s">
        <v>206</v>
      </c>
      <c r="D45" s="514" t="s">
        <v>208</v>
      </c>
      <c r="E45" s="514"/>
      <c r="F45" s="514" t="s">
        <v>210</v>
      </c>
      <c r="G45" s="514"/>
      <c r="H45" s="113" t="s">
        <v>212</v>
      </c>
      <c r="I45" s="112" t="s">
        <v>213</v>
      </c>
      <c r="J45" s="112" t="s">
        <v>215</v>
      </c>
    </row>
    <row r="46" spans="1:10" ht="15.75" x14ac:dyDescent="0.25">
      <c r="A46" s="511"/>
      <c r="B46" s="517">
        <v>0.03</v>
      </c>
      <c r="C46" s="566"/>
      <c r="D46" s="568"/>
      <c r="E46" s="569"/>
      <c r="F46" s="480"/>
      <c r="G46" s="477"/>
      <c r="H46" s="551"/>
      <c r="I46" s="496"/>
      <c r="J46" s="518"/>
    </row>
    <row r="47" spans="1:10" ht="15.75" x14ac:dyDescent="0.25">
      <c r="A47" s="522"/>
      <c r="B47" s="516"/>
      <c r="C47" s="567"/>
      <c r="D47" s="570"/>
      <c r="E47" s="571"/>
      <c r="F47" s="481"/>
      <c r="G47" s="478"/>
      <c r="H47" s="553"/>
      <c r="I47" s="497"/>
      <c r="J47" s="519"/>
    </row>
    <row r="48" spans="1:10" ht="58.15" customHeight="1" x14ac:dyDescent="0.25">
      <c r="A48" s="565" t="s">
        <v>419</v>
      </c>
      <c r="B48" s="192" t="s">
        <v>400</v>
      </c>
      <c r="C48" s="188" t="s">
        <v>206</v>
      </c>
      <c r="D48" s="514" t="s">
        <v>208</v>
      </c>
      <c r="E48" s="514"/>
      <c r="F48" s="514" t="s">
        <v>210</v>
      </c>
      <c r="G48" s="514"/>
      <c r="H48" s="113" t="s">
        <v>212</v>
      </c>
      <c r="I48" s="112" t="s">
        <v>213</v>
      </c>
      <c r="J48" s="112" t="s">
        <v>215</v>
      </c>
    </row>
    <row r="49" spans="1:36" ht="14.1" customHeight="1" x14ac:dyDescent="0.25">
      <c r="A49" s="511"/>
      <c r="B49" s="517">
        <v>0.03</v>
      </c>
      <c r="C49" s="566"/>
      <c r="D49" s="582"/>
      <c r="E49" s="583"/>
      <c r="F49" s="582"/>
      <c r="G49" s="583"/>
      <c r="H49" s="387"/>
      <c r="I49" s="573"/>
      <c r="J49" s="590"/>
    </row>
    <row r="50" spans="1:36" ht="14.45" customHeight="1" thickBot="1" x14ac:dyDescent="0.3">
      <c r="A50" s="522"/>
      <c r="B50" s="516"/>
      <c r="C50" s="567"/>
      <c r="D50" s="584"/>
      <c r="E50" s="585"/>
      <c r="F50" s="588"/>
      <c r="G50" s="589"/>
      <c r="H50" s="388"/>
      <c r="I50" s="574"/>
      <c r="J50" s="591"/>
    </row>
    <row r="51" spans="1:36" ht="58.15" customHeight="1" thickBot="1" x14ac:dyDescent="0.3">
      <c r="A51" s="509" t="s">
        <v>420</v>
      </c>
      <c r="B51" s="435" t="s">
        <v>400</v>
      </c>
      <c r="C51" s="188" t="s">
        <v>206</v>
      </c>
      <c r="D51" s="514" t="s">
        <v>208</v>
      </c>
      <c r="E51" s="514"/>
      <c r="F51" s="514" t="s">
        <v>210</v>
      </c>
      <c r="G51" s="592"/>
      <c r="H51" s="113" t="s">
        <v>212</v>
      </c>
      <c r="I51" s="112" t="s">
        <v>213</v>
      </c>
      <c r="J51" s="112" t="s">
        <v>215</v>
      </c>
    </row>
    <row r="52" spans="1:36" x14ac:dyDescent="0.25">
      <c r="A52" s="511"/>
      <c r="B52" s="517">
        <v>0.03</v>
      </c>
      <c r="C52" s="576"/>
      <c r="D52" s="578"/>
      <c r="E52" s="579"/>
      <c r="F52" s="547"/>
      <c r="G52" s="548"/>
      <c r="H52" s="551"/>
      <c r="I52" s="573"/>
      <c r="J52" s="496"/>
    </row>
    <row r="53" spans="1:36" ht="15" thickBot="1" x14ac:dyDescent="0.3">
      <c r="A53" s="522"/>
      <c r="B53" s="516"/>
      <c r="C53" s="577"/>
      <c r="D53" s="580"/>
      <c r="E53" s="581"/>
      <c r="F53" s="549"/>
      <c r="G53" s="550"/>
      <c r="H53" s="553"/>
      <c r="I53" s="574"/>
      <c r="J53" s="497"/>
    </row>
    <row r="54" spans="1:36" ht="58.15" customHeight="1" x14ac:dyDescent="0.25">
      <c r="A54" s="509" t="s">
        <v>421</v>
      </c>
      <c r="B54" s="192" t="s">
        <v>400</v>
      </c>
      <c r="C54" s="188" t="s">
        <v>206</v>
      </c>
      <c r="D54" s="514" t="s">
        <v>208</v>
      </c>
      <c r="E54" s="514"/>
      <c r="F54" s="514" t="s">
        <v>210</v>
      </c>
      <c r="G54" s="543"/>
      <c r="H54" s="113" t="s">
        <v>212</v>
      </c>
      <c r="I54" s="112" t="s">
        <v>213</v>
      </c>
      <c r="J54" s="112" t="s">
        <v>215</v>
      </c>
    </row>
    <row r="55" spans="1:36" ht="27.95" customHeight="1" x14ac:dyDescent="0.25">
      <c r="A55" s="514"/>
      <c r="B55" s="450">
        <v>1.35E-2</v>
      </c>
      <c r="C55" s="191"/>
      <c r="D55" s="544"/>
      <c r="E55" s="545"/>
      <c r="F55" s="544"/>
      <c r="G55" s="546"/>
      <c r="H55" s="218"/>
      <c r="I55" s="370"/>
      <c r="J55" s="303"/>
    </row>
    <row r="56" spans="1:36" x14ac:dyDescent="0.25">
      <c r="B56" s="397">
        <f>B28+B31+B34+B36+B38+B40+B42+B44+B46+B49+B52+B55</f>
        <v>0.26249999999999996</v>
      </c>
      <c r="C56" s="396"/>
    </row>
    <row r="57" spans="1:36" s="201" customFormat="1" x14ac:dyDescent="0.25">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row>
    <row r="60" spans="1:36" ht="23.25" x14ac:dyDescent="0.25">
      <c r="A60" s="575" t="s">
        <v>584</v>
      </c>
      <c r="B60" s="59" t="s">
        <v>367</v>
      </c>
      <c r="C60" s="59" t="s">
        <v>368</v>
      </c>
      <c r="D60" s="59" t="s">
        <v>369</v>
      </c>
      <c r="E60" s="59" t="s">
        <v>371</v>
      </c>
      <c r="F60" s="59" t="s">
        <v>373</v>
      </c>
      <c r="G60" s="59" t="s">
        <v>374</v>
      </c>
      <c r="H60" s="59" t="s">
        <v>375</v>
      </c>
      <c r="I60" s="59" t="s">
        <v>376</v>
      </c>
      <c r="J60" s="59" t="s">
        <v>378</v>
      </c>
      <c r="K60" s="59" t="s">
        <v>379</v>
      </c>
      <c r="L60" s="59" t="s">
        <v>380</v>
      </c>
      <c r="M60" s="59" t="s">
        <v>381</v>
      </c>
    </row>
    <row r="61" spans="1:36" ht="24.75" customHeight="1" x14ac:dyDescent="0.25">
      <c r="A61" s="575"/>
      <c r="B61" s="466">
        <v>6.0000000000000001E-3</v>
      </c>
      <c r="C61" s="466">
        <f>C31</f>
        <v>1.4999999999999999E-2</v>
      </c>
      <c r="D61" s="217">
        <v>2.3E-2</v>
      </c>
      <c r="E61" s="217">
        <f>C36</f>
        <v>0</v>
      </c>
      <c r="F61" s="217">
        <f>C38</f>
        <v>0</v>
      </c>
      <c r="G61" s="217">
        <f>C40</f>
        <v>0</v>
      </c>
      <c r="H61" s="217">
        <f>C42</f>
        <v>0</v>
      </c>
      <c r="I61" s="217">
        <f>C44</f>
        <v>0</v>
      </c>
      <c r="J61" s="217">
        <f>C46</f>
        <v>0</v>
      </c>
      <c r="K61" s="217">
        <f>C49</f>
        <v>0</v>
      </c>
      <c r="L61" s="217">
        <f>C52</f>
        <v>0</v>
      </c>
      <c r="M61" s="60">
        <f>C55</f>
        <v>0</v>
      </c>
    </row>
    <row r="62" spans="1:36" s="201" customFormat="1" ht="24.75" customHeight="1" x14ac:dyDescent="0.25">
      <c r="A62" s="39"/>
      <c r="B62" s="46"/>
      <c r="C62" s="46"/>
      <c r="D62" s="46"/>
      <c r="E62" s="46"/>
      <c r="F62" s="46"/>
      <c r="G62" s="46"/>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row>
    <row r="63" spans="1:36" s="202" customFormat="1" ht="30" customHeight="1" thickBot="1" x14ac:dyDescent="0.3">
      <c r="A63" s="39"/>
      <c r="B63" s="39"/>
      <c r="C63" s="39"/>
      <c r="D63" s="39"/>
      <c r="E63" s="39"/>
      <c r="F63" s="39"/>
      <c r="G63" s="39"/>
      <c r="H63" s="39"/>
      <c r="I63" s="39"/>
      <c r="J63" s="203"/>
      <c r="K63" s="203"/>
      <c r="L63" s="203"/>
      <c r="M63" s="203"/>
      <c r="N63" s="203"/>
      <c r="O63" s="203"/>
      <c r="P63" s="203"/>
      <c r="Q63" s="203"/>
      <c r="R63" s="203"/>
      <c r="S63" s="203"/>
      <c r="T63" s="203"/>
      <c r="U63" s="203"/>
      <c r="V63" s="203"/>
      <c r="W63" s="203"/>
      <c r="X63" s="203"/>
      <c r="Y63" s="203"/>
      <c r="Z63" s="203"/>
      <c r="AA63" s="203"/>
      <c r="AB63" s="203"/>
      <c r="AC63" s="203"/>
      <c r="AD63" s="203"/>
      <c r="AE63" s="203"/>
      <c r="AF63" s="203"/>
      <c r="AG63" s="203"/>
      <c r="AH63" s="203"/>
      <c r="AI63" s="203"/>
      <c r="AJ63" s="203"/>
    </row>
    <row r="64" spans="1:36" ht="66.599999999999994" customHeight="1" thickBot="1" x14ac:dyDescent="0.3">
      <c r="A64" s="249" t="s">
        <v>585</v>
      </c>
      <c r="B64" s="250" t="s">
        <v>586</v>
      </c>
      <c r="C64" s="148"/>
      <c r="D64" s="369" t="s">
        <v>587</v>
      </c>
      <c r="E64" s="250" t="s">
        <v>586</v>
      </c>
      <c r="F64" s="148"/>
      <c r="G64" s="369" t="s">
        <v>588</v>
      </c>
      <c r="H64" s="250" t="s">
        <v>589</v>
      </c>
      <c r="I64" s="221"/>
      <c r="J64" s="143"/>
    </row>
    <row r="65" spans="1:10" ht="15" x14ac:dyDescent="0.25">
      <c r="A65" s="251"/>
      <c r="B65" s="250" t="s">
        <v>590</v>
      </c>
      <c r="C65" s="148" t="s">
        <v>591</v>
      </c>
      <c r="D65" s="252"/>
      <c r="E65" s="250" t="s">
        <v>590</v>
      </c>
      <c r="F65" s="148" t="s">
        <v>592</v>
      </c>
      <c r="G65" s="252"/>
      <c r="H65" s="250" t="s">
        <v>593</v>
      </c>
      <c r="I65" s="253"/>
      <c r="J65" s="143"/>
    </row>
    <row r="66" spans="1:10" ht="37.15" customHeight="1" x14ac:dyDescent="0.25">
      <c r="A66" s="251"/>
      <c r="B66" s="250" t="s">
        <v>594</v>
      </c>
      <c r="C66" s="196" t="s">
        <v>595</v>
      </c>
      <c r="D66" s="252"/>
      <c r="E66" s="250" t="s">
        <v>594</v>
      </c>
      <c r="F66" s="196" t="s">
        <v>596</v>
      </c>
      <c r="G66" s="252"/>
      <c r="H66" s="250" t="s">
        <v>597</v>
      </c>
      <c r="I66" s="253"/>
      <c r="J66" s="143"/>
    </row>
    <row r="67" spans="1:10" ht="39.75" customHeight="1" x14ac:dyDescent="0.25">
      <c r="A67" s="251"/>
      <c r="B67" s="250" t="s">
        <v>586</v>
      </c>
      <c r="C67" s="148"/>
      <c r="D67" s="252"/>
      <c r="E67" s="250" t="s">
        <v>586</v>
      </c>
      <c r="F67" s="148"/>
      <c r="G67" s="252"/>
      <c r="H67" s="250" t="s">
        <v>589</v>
      </c>
      <c r="I67" s="221"/>
      <c r="J67" s="143"/>
    </row>
    <row r="68" spans="1:10" ht="15" x14ac:dyDescent="0.25">
      <c r="A68" s="251"/>
      <c r="B68" s="250" t="s">
        <v>590</v>
      </c>
      <c r="C68" s="148" t="s">
        <v>598</v>
      </c>
      <c r="D68" s="252"/>
      <c r="E68" s="250" t="s">
        <v>590</v>
      </c>
      <c r="F68" s="148"/>
      <c r="G68" s="252"/>
      <c r="H68" s="250" t="s">
        <v>593</v>
      </c>
      <c r="I68" s="221"/>
      <c r="J68" s="143"/>
    </row>
    <row r="69" spans="1:10" ht="34.5" customHeight="1" x14ac:dyDescent="0.25">
      <c r="A69" s="254"/>
      <c r="B69" s="250" t="s">
        <v>594</v>
      </c>
      <c r="C69" s="148" t="s">
        <v>599</v>
      </c>
      <c r="D69" s="255"/>
      <c r="E69" s="250" t="s">
        <v>594</v>
      </c>
      <c r="F69" s="196"/>
      <c r="G69" s="255"/>
      <c r="H69" s="250" t="s">
        <v>597</v>
      </c>
      <c r="I69" s="221"/>
      <c r="J69" s="143"/>
    </row>
  </sheetData>
  <mergeCells count="106">
    <mergeCell ref="D44:E44"/>
    <mergeCell ref="D45:E45"/>
    <mergeCell ref="F45:G45"/>
    <mergeCell ref="H52:H53"/>
    <mergeCell ref="I52:I53"/>
    <mergeCell ref="J52:J53"/>
    <mergeCell ref="I46:I47"/>
    <mergeCell ref="J46:J47"/>
    <mergeCell ref="F49:G50"/>
    <mergeCell ref="F48:G48"/>
    <mergeCell ref="J49:J50"/>
    <mergeCell ref="F51:G51"/>
    <mergeCell ref="A60:A61"/>
    <mergeCell ref="D51:E51"/>
    <mergeCell ref="A54:A55"/>
    <mergeCell ref="D54:E54"/>
    <mergeCell ref="A51:A53"/>
    <mergeCell ref="B52:B53"/>
    <mergeCell ref="C52:C53"/>
    <mergeCell ref="D52:E53"/>
    <mergeCell ref="C49:C50"/>
    <mergeCell ref="D49:E50"/>
    <mergeCell ref="A48:A50"/>
    <mergeCell ref="B49:B50"/>
    <mergeCell ref="D48:E48"/>
    <mergeCell ref="A15:B17"/>
    <mergeCell ref="F54:G54"/>
    <mergeCell ref="D55:E55"/>
    <mergeCell ref="F55:G55"/>
    <mergeCell ref="F52:G53"/>
    <mergeCell ref="A1:A4"/>
    <mergeCell ref="B23:J23"/>
    <mergeCell ref="A6:A9"/>
    <mergeCell ref="H22:J22"/>
    <mergeCell ref="A11:A13"/>
    <mergeCell ref="B1:H1"/>
    <mergeCell ref="B2:H2"/>
    <mergeCell ref="B3:H3"/>
    <mergeCell ref="D15:F15"/>
    <mergeCell ref="D16:F16"/>
    <mergeCell ref="B4:H4"/>
    <mergeCell ref="B22:D22"/>
    <mergeCell ref="A45:A47"/>
    <mergeCell ref="B46:B47"/>
    <mergeCell ref="C46:C47"/>
    <mergeCell ref="D46:E47"/>
    <mergeCell ref="D36:E36"/>
    <mergeCell ref="H46:H47"/>
    <mergeCell ref="I49:I50"/>
    <mergeCell ref="J1:L1"/>
    <mergeCell ref="J2:L2"/>
    <mergeCell ref="J3:L3"/>
    <mergeCell ref="J4:L4"/>
    <mergeCell ref="D17:F17"/>
    <mergeCell ref="F43:G43"/>
    <mergeCell ref="F41:G41"/>
    <mergeCell ref="F39:G39"/>
    <mergeCell ref="F37:G37"/>
    <mergeCell ref="F35:G35"/>
    <mergeCell ref="F34:G34"/>
    <mergeCell ref="A21:J21"/>
    <mergeCell ref="A35:A36"/>
    <mergeCell ref="A41:A42"/>
    <mergeCell ref="D41:E41"/>
    <mergeCell ref="D42:E42"/>
    <mergeCell ref="J31:J32"/>
    <mergeCell ref="A43:A44"/>
    <mergeCell ref="D43:E43"/>
    <mergeCell ref="H28:H29"/>
    <mergeCell ref="B6:H9"/>
    <mergeCell ref="I6:I9"/>
    <mergeCell ref="J6:J9"/>
    <mergeCell ref="F28:G29"/>
    <mergeCell ref="B31:B32"/>
    <mergeCell ref="C31:C32"/>
    <mergeCell ref="A37:A38"/>
    <mergeCell ref="D37:E37"/>
    <mergeCell ref="A39:A40"/>
    <mergeCell ref="D39:E39"/>
    <mergeCell ref="D40:E40"/>
    <mergeCell ref="D35:E35"/>
    <mergeCell ref="D38:E38"/>
    <mergeCell ref="F36:G36"/>
    <mergeCell ref="H31:H32"/>
    <mergeCell ref="I31:I32"/>
    <mergeCell ref="D31:E32"/>
    <mergeCell ref="F31:G32"/>
    <mergeCell ref="A24:A25"/>
    <mergeCell ref="H24:J24"/>
    <mergeCell ref="H25:J25"/>
    <mergeCell ref="B26:J26"/>
    <mergeCell ref="A33:A34"/>
    <mergeCell ref="D33:E33"/>
    <mergeCell ref="F33:G33"/>
    <mergeCell ref="D34:E34"/>
    <mergeCell ref="F27:G27"/>
    <mergeCell ref="A30:A32"/>
    <mergeCell ref="D30:E30"/>
    <mergeCell ref="F30:G30"/>
    <mergeCell ref="A27:A29"/>
    <mergeCell ref="D27:E27"/>
    <mergeCell ref="B28:B29"/>
    <mergeCell ref="C28:C29"/>
    <mergeCell ref="I28:I29"/>
    <mergeCell ref="J28:J29"/>
    <mergeCell ref="D28:E29"/>
  </mergeCells>
  <printOptions horizontalCentered="1" verticalCentered="1"/>
  <pageMargins left="0.23622047244094491" right="0.23622047244094491" top="0.23622047244094491" bottom="0.23622047244094491" header="0.31496062992125984" footer="0.11811023622047245"/>
  <pageSetup paperSize="5" scale="32"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52E3955-10F7-4770-8A91-5F4747E11A48}">
          <x14:formula1>
            <xm:f>Listas!$B$2:$B$4</xm:f>
          </x14:formula1>
          <xm:sqref>H25:J25</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X52"/>
  <sheetViews>
    <sheetView showGridLines="0" topLeftCell="D15" zoomScale="70" zoomScaleNormal="70" workbookViewId="0">
      <selection activeCell="J18" sqref="J18:K22"/>
    </sheetView>
  </sheetViews>
  <sheetFormatPr baseColWidth="10" defaultColWidth="10.85546875" defaultRowHeight="14.25" x14ac:dyDescent="0.25"/>
  <cols>
    <col min="1" max="1" width="49.7109375" style="39" customWidth="1"/>
    <col min="2"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10.85546875" style="39"/>
    <col min="23" max="23" width="18.42578125" style="39" bestFit="1" customWidth="1"/>
    <col min="24" max="24" width="16.140625" style="39" customWidth="1"/>
    <col min="25" max="16384" width="10.85546875" style="39"/>
  </cols>
  <sheetData>
    <row r="1" spans="1:24" s="75" customFormat="1" ht="32.25" customHeight="1" thickBot="1" x14ac:dyDescent="0.3">
      <c r="A1" s="770"/>
      <c r="B1" s="556" t="s">
        <v>357</v>
      </c>
      <c r="C1" s="557"/>
      <c r="D1" s="557"/>
      <c r="E1" s="557"/>
      <c r="F1" s="557"/>
      <c r="G1" s="557"/>
      <c r="H1" s="557"/>
      <c r="I1" s="558"/>
      <c r="J1" s="524" t="s">
        <v>358</v>
      </c>
      <c r="K1" s="525"/>
      <c r="L1" s="526"/>
    </row>
    <row r="2" spans="1:24" s="75" customFormat="1" ht="30.75" customHeight="1" thickBot="1" x14ac:dyDescent="0.3">
      <c r="A2" s="771"/>
      <c r="B2" s="559" t="s">
        <v>359</v>
      </c>
      <c r="C2" s="560"/>
      <c r="D2" s="560"/>
      <c r="E2" s="560"/>
      <c r="F2" s="560"/>
      <c r="G2" s="560"/>
      <c r="H2" s="560"/>
      <c r="I2" s="561"/>
      <c r="J2" s="524" t="s">
        <v>360</v>
      </c>
      <c r="K2" s="525"/>
      <c r="L2" s="526"/>
    </row>
    <row r="3" spans="1:24" s="75" customFormat="1" ht="24" customHeight="1" thickBot="1" x14ac:dyDescent="0.3">
      <c r="A3" s="771"/>
      <c r="B3" s="559" t="s">
        <v>120</v>
      </c>
      <c r="C3" s="560"/>
      <c r="D3" s="560"/>
      <c r="E3" s="560"/>
      <c r="F3" s="560"/>
      <c r="G3" s="560"/>
      <c r="H3" s="560"/>
      <c r="I3" s="561"/>
      <c r="J3" s="524" t="s">
        <v>361</v>
      </c>
      <c r="K3" s="525"/>
      <c r="L3" s="526"/>
    </row>
    <row r="4" spans="1:24" s="75" customFormat="1" ht="21.75" customHeight="1" thickBot="1" x14ac:dyDescent="0.3">
      <c r="A4" s="772"/>
      <c r="B4" s="562" t="s">
        <v>600</v>
      </c>
      <c r="C4" s="563"/>
      <c r="D4" s="563"/>
      <c r="E4" s="563"/>
      <c r="F4" s="563"/>
      <c r="G4" s="563"/>
      <c r="H4" s="563"/>
      <c r="I4" s="564"/>
      <c r="J4" s="524" t="s">
        <v>601</v>
      </c>
      <c r="K4" s="525"/>
      <c r="L4" s="526"/>
    </row>
    <row r="5" spans="1:24" s="75" customFormat="1" ht="21.75" customHeight="1" x14ac:dyDescent="0.25">
      <c r="A5" s="76"/>
      <c r="B5" s="77"/>
      <c r="C5" s="77"/>
      <c r="D5" s="77"/>
      <c r="E5" s="77"/>
      <c r="F5" s="77"/>
      <c r="G5" s="77"/>
      <c r="H5" s="77"/>
      <c r="I5" s="77"/>
      <c r="J5" s="78"/>
      <c r="K5" s="78"/>
      <c r="L5" s="78"/>
    </row>
    <row r="6" spans="1:24" ht="9" customHeight="1" x14ac:dyDescent="0.25">
      <c r="A6" s="540" t="s">
        <v>124</v>
      </c>
      <c r="B6" s="539" t="s">
        <v>365</v>
      </c>
      <c r="C6" s="539"/>
      <c r="D6" s="539"/>
      <c r="E6" s="539"/>
      <c r="F6" s="539"/>
      <c r="G6" s="539"/>
      <c r="H6" s="539"/>
      <c r="I6" s="539"/>
      <c r="J6" s="539"/>
      <c r="K6" s="540" t="s">
        <v>366</v>
      </c>
      <c r="L6" s="541">
        <v>2024110010289</v>
      </c>
      <c r="M6" s="43"/>
      <c r="N6" s="43"/>
      <c r="O6" s="43"/>
      <c r="P6" s="43"/>
      <c r="Q6" s="43"/>
      <c r="R6" s="43"/>
      <c r="S6" s="43"/>
      <c r="T6" s="43"/>
      <c r="U6" s="43"/>
      <c r="V6" s="43"/>
      <c r="W6" s="43"/>
      <c r="X6" s="43"/>
    </row>
    <row r="7" spans="1:24" ht="9" customHeight="1" x14ac:dyDescent="0.25">
      <c r="A7" s="540"/>
      <c r="B7" s="539"/>
      <c r="C7" s="539"/>
      <c r="D7" s="539"/>
      <c r="E7" s="539"/>
      <c r="F7" s="539"/>
      <c r="G7" s="539"/>
      <c r="H7" s="539"/>
      <c r="I7" s="539"/>
      <c r="J7" s="539"/>
      <c r="K7" s="540"/>
      <c r="L7" s="541"/>
      <c r="M7" s="43"/>
      <c r="N7" s="43"/>
      <c r="O7" s="43"/>
      <c r="P7" s="43"/>
      <c r="Q7" s="43"/>
      <c r="R7" s="43"/>
      <c r="S7" s="43"/>
      <c r="T7" s="43"/>
      <c r="U7" s="43"/>
      <c r="V7" s="43"/>
      <c r="W7" s="43"/>
      <c r="X7" s="43"/>
    </row>
    <row r="8" spans="1:24" ht="9" customHeight="1" x14ac:dyDescent="0.25">
      <c r="A8" s="540"/>
      <c r="B8" s="539"/>
      <c r="C8" s="539"/>
      <c r="D8" s="539"/>
      <c r="E8" s="539"/>
      <c r="F8" s="539"/>
      <c r="G8" s="539"/>
      <c r="H8" s="539"/>
      <c r="I8" s="539"/>
      <c r="J8" s="539"/>
      <c r="K8" s="540"/>
      <c r="L8" s="541"/>
      <c r="M8" s="43"/>
      <c r="N8" s="43"/>
      <c r="O8" s="43"/>
      <c r="P8" s="43"/>
      <c r="Q8" s="43"/>
      <c r="R8" s="43"/>
      <c r="S8" s="43"/>
      <c r="T8" s="43"/>
      <c r="U8" s="43"/>
      <c r="V8" s="43"/>
      <c r="W8" s="43"/>
      <c r="X8" s="43"/>
    </row>
    <row r="9" spans="1:24" ht="9" customHeight="1" x14ac:dyDescent="0.25">
      <c r="A9" s="540"/>
      <c r="B9" s="539"/>
      <c r="C9" s="539"/>
      <c r="D9" s="539"/>
      <c r="E9" s="539"/>
      <c r="F9" s="539"/>
      <c r="G9" s="539"/>
      <c r="H9" s="539"/>
      <c r="I9" s="539"/>
      <c r="J9" s="539"/>
      <c r="K9" s="540"/>
      <c r="L9" s="541"/>
      <c r="M9" s="43"/>
      <c r="N9" s="43"/>
      <c r="O9" s="43"/>
      <c r="P9" s="43"/>
      <c r="Q9" s="43"/>
      <c r="R9" s="43"/>
      <c r="S9" s="43"/>
      <c r="T9" s="43"/>
      <c r="U9" s="43"/>
      <c r="V9" s="43"/>
      <c r="W9" s="43"/>
      <c r="X9" s="43"/>
    </row>
    <row r="10" spans="1:24" s="75" customFormat="1" ht="21.75" customHeight="1" thickBot="1" x14ac:dyDescent="0.3">
      <c r="A10" s="76"/>
      <c r="B10" s="77"/>
      <c r="C10" s="77"/>
      <c r="D10" s="77"/>
      <c r="E10" s="77"/>
      <c r="F10" s="77"/>
      <c r="G10" s="77"/>
      <c r="H10" s="77"/>
      <c r="I10" s="77"/>
      <c r="J10" s="77"/>
      <c r="K10" s="77"/>
      <c r="L10" s="77"/>
      <c r="M10" s="78"/>
      <c r="N10" s="78"/>
      <c r="O10" s="78"/>
    </row>
    <row r="11" spans="1:24" s="75" customFormat="1" ht="21.75" customHeight="1" x14ac:dyDescent="0.25">
      <c r="A11" s="995" t="s">
        <v>126</v>
      </c>
      <c r="B11" s="145" t="s">
        <v>367</v>
      </c>
      <c r="C11" s="114"/>
      <c r="D11" s="145" t="s">
        <v>368</v>
      </c>
      <c r="E11" s="114"/>
      <c r="F11" s="145" t="s">
        <v>369</v>
      </c>
      <c r="G11" s="114" t="s">
        <v>370</v>
      </c>
      <c r="H11" s="145" t="s">
        <v>371</v>
      </c>
      <c r="I11" s="115"/>
      <c r="J11" s="999" t="s">
        <v>128</v>
      </c>
      <c r="K11" s="144" t="s">
        <v>372</v>
      </c>
      <c r="L11" s="187"/>
      <c r="M11" s="1006"/>
      <c r="N11" s="1006"/>
      <c r="O11" s="1006"/>
    </row>
    <row r="12" spans="1:24" s="75" customFormat="1" ht="21.75" customHeight="1" x14ac:dyDescent="0.25">
      <c r="A12" s="995"/>
      <c r="B12" s="146" t="s">
        <v>373</v>
      </c>
      <c r="C12" s="116"/>
      <c r="D12" s="145" t="s">
        <v>374</v>
      </c>
      <c r="E12" s="116"/>
      <c r="F12" s="145" t="s">
        <v>375</v>
      </c>
      <c r="G12" s="116"/>
      <c r="H12" s="145" t="s">
        <v>376</v>
      </c>
      <c r="I12" s="115"/>
      <c r="J12" s="999"/>
      <c r="K12" s="144" t="s">
        <v>377</v>
      </c>
      <c r="L12" s="79"/>
      <c r="M12" s="1006"/>
      <c r="N12" s="1006"/>
      <c r="O12" s="1006"/>
    </row>
    <row r="13" spans="1:24" s="75" customFormat="1" ht="21.75" customHeight="1" x14ac:dyDescent="0.25">
      <c r="A13" s="995"/>
      <c r="B13" s="145" t="s">
        <v>378</v>
      </c>
      <c r="C13" s="114"/>
      <c r="D13" s="145" t="s">
        <v>379</v>
      </c>
      <c r="E13" s="116"/>
      <c r="F13" s="145" t="s">
        <v>380</v>
      </c>
      <c r="G13" s="116"/>
      <c r="H13" s="145" t="s">
        <v>381</v>
      </c>
      <c r="I13" s="115"/>
      <c r="J13" s="999"/>
      <c r="K13" s="144" t="s">
        <v>382</v>
      </c>
      <c r="L13" s="187" t="s">
        <v>370</v>
      </c>
      <c r="M13" s="1006"/>
      <c r="N13" s="1006"/>
      <c r="O13" s="1006"/>
    </row>
    <row r="14" spans="1:24" ht="16.5" customHeight="1" thickBot="1" x14ac:dyDescent="0.3">
      <c r="A14" s="72"/>
      <c r="B14" s="73"/>
      <c r="C14" s="73"/>
      <c r="D14" s="73"/>
      <c r="E14" s="73"/>
      <c r="F14" s="73"/>
      <c r="G14" s="73"/>
      <c r="H14" s="73"/>
      <c r="I14" s="73"/>
      <c r="J14" s="73"/>
      <c r="K14" s="73"/>
      <c r="L14" s="73"/>
      <c r="M14" s="73"/>
    </row>
    <row r="15" spans="1:24" ht="32.1" customHeight="1" x14ac:dyDescent="0.25">
      <c r="A15" s="996" t="s">
        <v>602</v>
      </c>
      <c r="B15" s="997"/>
      <c r="C15" s="997"/>
      <c r="D15" s="997"/>
      <c r="E15" s="997"/>
      <c r="F15" s="997"/>
      <c r="G15" s="997"/>
      <c r="H15" s="997"/>
      <c r="I15" s="997"/>
      <c r="J15" s="997"/>
      <c r="K15" s="997"/>
      <c r="L15" s="998"/>
    </row>
    <row r="16" spans="1:24" ht="32.1" customHeight="1" x14ac:dyDescent="0.25">
      <c r="A16" s="1003" t="s">
        <v>603</v>
      </c>
      <c r="B16" s="990" t="s">
        <v>221</v>
      </c>
      <c r="C16" s="981" t="s">
        <v>133</v>
      </c>
      <c r="D16" s="978" t="s">
        <v>399</v>
      </c>
      <c r="E16" s="979"/>
      <c r="F16" s="980"/>
      <c r="G16" s="978" t="s">
        <v>405</v>
      </c>
      <c r="H16" s="979"/>
      <c r="I16" s="980"/>
      <c r="J16" s="756" t="s">
        <v>409</v>
      </c>
      <c r="K16" s="757"/>
      <c r="L16" s="989"/>
    </row>
    <row r="17" spans="1:14" ht="32.1" customHeight="1" thickBot="1" x14ac:dyDescent="0.3">
      <c r="A17" s="1004"/>
      <c r="B17" s="1005"/>
      <c r="C17" s="982"/>
      <c r="D17" s="111" t="s">
        <v>146</v>
      </c>
      <c r="E17" s="109" t="s">
        <v>148</v>
      </c>
      <c r="F17" s="110" t="s">
        <v>226</v>
      </c>
      <c r="G17" s="111" t="s">
        <v>146</v>
      </c>
      <c r="H17" s="109" t="s">
        <v>148</v>
      </c>
      <c r="I17" s="110" t="s">
        <v>226</v>
      </c>
      <c r="J17" s="111" t="s">
        <v>146</v>
      </c>
      <c r="K17" s="109" t="s">
        <v>148</v>
      </c>
      <c r="L17" s="174" t="s">
        <v>226</v>
      </c>
    </row>
    <row r="18" spans="1:14" ht="119.25" customHeight="1" x14ac:dyDescent="0.25">
      <c r="A18" s="957" t="s">
        <v>604</v>
      </c>
      <c r="B18" s="176" t="s">
        <v>384</v>
      </c>
      <c r="C18" s="960" t="s">
        <v>605</v>
      </c>
      <c r="D18" s="962">
        <f>ACTIVIDAD_1!B26+ACTIVIDAD_2!B26</f>
        <v>800963000</v>
      </c>
      <c r="E18" s="964">
        <v>0</v>
      </c>
      <c r="F18" s="1000">
        <f>ACTIVIDAD_1!C40</f>
        <v>0.05</v>
      </c>
      <c r="G18" s="962">
        <f>+ACTIVIDAD_1!C26+ACTIVIDAD_2!C26</f>
        <v>0</v>
      </c>
      <c r="H18" s="964">
        <f>+ACTIVIDAD_1!C27+ACTIVIDAD_2!C27</f>
        <v>24018215</v>
      </c>
      <c r="I18" s="1000">
        <f>ACTIVIDAD_1!C42</f>
        <v>0.05</v>
      </c>
      <c r="J18" s="962">
        <f>ACTIVIDAD_1!D26+ACTIVIDAD_2!D26</f>
        <v>-4419212</v>
      </c>
      <c r="K18" s="962">
        <f>ACTIVIDAD_1!D27+ACTIVIDAD_2!D27</f>
        <v>74546335</v>
      </c>
      <c r="L18" s="1007">
        <f>ACTIVIDAD_1!C44</f>
        <v>0.3</v>
      </c>
      <c r="N18" s="177"/>
    </row>
    <row r="19" spans="1:14" ht="94.5" customHeight="1" x14ac:dyDescent="0.25">
      <c r="A19" s="958"/>
      <c r="B19" s="108" t="s">
        <v>606</v>
      </c>
      <c r="C19" s="961"/>
      <c r="D19" s="963"/>
      <c r="E19" s="965"/>
      <c r="F19" s="1001"/>
      <c r="G19" s="963"/>
      <c r="H19" s="965"/>
      <c r="I19" s="1001"/>
      <c r="J19" s="963"/>
      <c r="K19" s="963"/>
      <c r="L19" s="1008"/>
    </row>
    <row r="20" spans="1:14" ht="69" customHeight="1" x14ac:dyDescent="0.25">
      <c r="A20" s="958"/>
      <c r="B20" s="173" t="s">
        <v>488</v>
      </c>
      <c r="C20" s="972" t="s">
        <v>607</v>
      </c>
      <c r="D20" s="945">
        <f>+ACTIVIDAD_3!B26+ACTIVIDAD_4!B26+ACTIVIDAD_5!B26</f>
        <v>1235449000</v>
      </c>
      <c r="E20" s="948">
        <v>0</v>
      </c>
      <c r="F20" s="1002">
        <f>ACTIVIDAD_3!C40+ACTIVIDAD_4!C40+ACTIVIDAD_5!C40</f>
        <v>0.04</v>
      </c>
      <c r="G20" s="945">
        <f>+ACTIVIDAD_3!C26+ACTIVIDAD_4!C26+ACTIVIDAD_5!C26</f>
        <v>0</v>
      </c>
      <c r="H20" s="948">
        <f>+ACTIVIDAD_3!C27+ACTIVIDAD_4!C27+ACTIVIDAD_5!C27</f>
        <v>32351117</v>
      </c>
      <c r="I20" s="975">
        <f>ACTIVIDAD_3!C43+ACTIVIDAD_4!C42+ACTIVIDAD_5!C42</f>
        <v>0.1</v>
      </c>
      <c r="J20" s="945">
        <f>ACTIVIDAD_3!D26+ACTIVIDAD_4!D26+ACTIVIDAD_5!D26</f>
        <v>-12131190</v>
      </c>
      <c r="K20" s="948">
        <f>ACTIVIDAD_3!D27+ACTIVIDAD_4!D27+ACTIVIDAD_5!D27</f>
        <v>111749466</v>
      </c>
      <c r="L20" s="975">
        <f>ACTIVIDAD_3!C45+ACTIVIDAD_4!C44+ACTIVIDAD_5!C44</f>
        <v>0.2</v>
      </c>
    </row>
    <row r="21" spans="1:14" ht="72.75" customHeight="1" x14ac:dyDescent="0.25">
      <c r="A21" s="958"/>
      <c r="B21" s="173" t="s">
        <v>608</v>
      </c>
      <c r="C21" s="973"/>
      <c r="D21" s="946"/>
      <c r="E21" s="949"/>
      <c r="F21" s="976"/>
      <c r="G21" s="946"/>
      <c r="H21" s="949"/>
      <c r="I21" s="976"/>
      <c r="J21" s="946"/>
      <c r="K21" s="949"/>
      <c r="L21" s="976"/>
    </row>
    <row r="22" spans="1:14" ht="127.5" customHeight="1" x14ac:dyDescent="0.25">
      <c r="A22" s="959"/>
      <c r="B22" s="175" t="s">
        <v>546</v>
      </c>
      <c r="C22" s="974"/>
      <c r="D22" s="947"/>
      <c r="E22" s="950"/>
      <c r="F22" s="977"/>
      <c r="G22" s="947"/>
      <c r="H22" s="950"/>
      <c r="I22" s="977"/>
      <c r="J22" s="947"/>
      <c r="K22" s="950"/>
      <c r="L22" s="977"/>
    </row>
    <row r="23" spans="1:14" s="56" customFormat="1" ht="16.5" customHeight="1" x14ac:dyDescent="0.2">
      <c r="E23" s="56">
        <v>0</v>
      </c>
      <c r="M23" s="39"/>
    </row>
    <row r="24" spans="1:14" ht="15" thickBot="1" x14ac:dyDescent="0.3"/>
    <row r="25" spans="1:14" ht="35.1" customHeight="1" thickBot="1" x14ac:dyDescent="0.3">
      <c r="A25" s="983" t="s">
        <v>609</v>
      </c>
      <c r="B25" s="984"/>
      <c r="C25" s="984"/>
      <c r="D25" s="984"/>
      <c r="E25" s="984"/>
      <c r="F25" s="984"/>
      <c r="G25" s="984"/>
      <c r="H25" s="984"/>
      <c r="I25" s="984"/>
      <c r="J25" s="984"/>
      <c r="K25" s="984"/>
      <c r="L25" s="985"/>
    </row>
    <row r="26" spans="1:14" ht="35.1" customHeight="1" x14ac:dyDescent="0.25">
      <c r="A26" s="993" t="s">
        <v>603</v>
      </c>
      <c r="B26" s="990" t="s">
        <v>221</v>
      </c>
      <c r="C26" s="981" t="s">
        <v>133</v>
      </c>
      <c r="D26" s="978" t="s">
        <v>413</v>
      </c>
      <c r="E26" s="979"/>
      <c r="F26" s="980"/>
      <c r="G26" s="978" t="s">
        <v>414</v>
      </c>
      <c r="H26" s="979"/>
      <c r="I26" s="980"/>
      <c r="J26" s="978" t="s">
        <v>415</v>
      </c>
      <c r="K26" s="979"/>
      <c r="L26" s="980"/>
    </row>
    <row r="27" spans="1:14" ht="35.1" customHeight="1" x14ac:dyDescent="0.25">
      <c r="A27" s="994"/>
      <c r="B27" s="991"/>
      <c r="C27" s="992"/>
      <c r="D27" s="111" t="s">
        <v>146</v>
      </c>
      <c r="E27" s="109" t="s">
        <v>148</v>
      </c>
      <c r="F27" s="110" t="s">
        <v>226</v>
      </c>
      <c r="G27" s="111" t="s">
        <v>146</v>
      </c>
      <c r="H27" s="109" t="s">
        <v>148</v>
      </c>
      <c r="I27" s="110" t="s">
        <v>226</v>
      </c>
      <c r="J27" s="111" t="s">
        <v>146</v>
      </c>
      <c r="K27" s="109" t="s">
        <v>148</v>
      </c>
      <c r="L27" s="110" t="s">
        <v>226</v>
      </c>
    </row>
    <row r="28" spans="1:14" ht="108" customHeight="1" x14ac:dyDescent="0.25">
      <c r="A28" s="957" t="s">
        <v>604</v>
      </c>
      <c r="B28" s="176" t="s">
        <v>384</v>
      </c>
      <c r="C28" s="960" t="s">
        <v>605</v>
      </c>
      <c r="D28" s="968"/>
      <c r="E28" s="970"/>
      <c r="F28" s="966"/>
      <c r="G28" s="968"/>
      <c r="H28" s="970"/>
      <c r="I28" s="966"/>
      <c r="J28" s="968"/>
      <c r="K28" s="970"/>
      <c r="L28" s="966"/>
    </row>
    <row r="29" spans="1:14" ht="85.5" x14ac:dyDescent="0.25">
      <c r="A29" s="958"/>
      <c r="B29" s="108" t="s">
        <v>606</v>
      </c>
      <c r="C29" s="961"/>
      <c r="D29" s="969"/>
      <c r="E29" s="971"/>
      <c r="F29" s="967"/>
      <c r="G29" s="969"/>
      <c r="H29" s="971"/>
      <c r="I29" s="967"/>
      <c r="J29" s="969"/>
      <c r="K29" s="971"/>
      <c r="L29" s="967"/>
    </row>
    <row r="30" spans="1:14" ht="68.45" customHeight="1" x14ac:dyDescent="0.25">
      <c r="A30" s="958"/>
      <c r="B30" s="173" t="s">
        <v>488</v>
      </c>
      <c r="C30" s="972" t="s">
        <v>607</v>
      </c>
      <c r="D30" s="951"/>
      <c r="E30" s="954"/>
      <c r="F30" s="942"/>
      <c r="G30" s="951"/>
      <c r="H30" s="954"/>
      <c r="I30" s="942"/>
      <c r="J30" s="951"/>
      <c r="K30" s="954"/>
      <c r="L30" s="942"/>
    </row>
    <row r="31" spans="1:14" ht="71.25" x14ac:dyDescent="0.25">
      <c r="A31" s="958"/>
      <c r="B31" s="173" t="s">
        <v>608</v>
      </c>
      <c r="C31" s="973"/>
      <c r="D31" s="952"/>
      <c r="E31" s="955"/>
      <c r="F31" s="943"/>
      <c r="G31" s="952"/>
      <c r="H31" s="955"/>
      <c r="I31" s="943"/>
      <c r="J31" s="952"/>
      <c r="K31" s="955"/>
      <c r="L31" s="943"/>
    </row>
    <row r="32" spans="1:14" ht="102.95" customHeight="1" thickBot="1" x14ac:dyDescent="0.3">
      <c r="A32" s="959"/>
      <c r="B32" s="175" t="s">
        <v>546</v>
      </c>
      <c r="C32" s="974"/>
      <c r="D32" s="953"/>
      <c r="E32" s="956"/>
      <c r="F32" s="944"/>
      <c r="G32" s="953"/>
      <c r="H32" s="956"/>
      <c r="I32" s="944"/>
      <c r="J32" s="953"/>
      <c r="K32" s="956"/>
      <c r="L32" s="944"/>
    </row>
    <row r="34" spans="1:12" ht="15" thickBot="1" x14ac:dyDescent="0.3"/>
    <row r="35" spans="1:12" ht="35.1" customHeight="1" thickBot="1" x14ac:dyDescent="0.3">
      <c r="A35" s="986" t="s">
        <v>610</v>
      </c>
      <c r="B35" s="987"/>
      <c r="C35" s="987"/>
      <c r="D35" s="987"/>
      <c r="E35" s="987"/>
      <c r="F35" s="987"/>
      <c r="G35" s="987"/>
      <c r="H35" s="987"/>
      <c r="I35" s="987"/>
      <c r="J35" s="987"/>
      <c r="K35" s="987"/>
      <c r="L35" s="988"/>
    </row>
    <row r="36" spans="1:12" ht="35.1" customHeight="1" x14ac:dyDescent="0.25">
      <c r="A36" s="993" t="s">
        <v>603</v>
      </c>
      <c r="B36" s="990" t="s">
        <v>221</v>
      </c>
      <c r="C36" s="981" t="s">
        <v>133</v>
      </c>
      <c r="D36" s="978" t="s">
        <v>416</v>
      </c>
      <c r="E36" s="979"/>
      <c r="F36" s="980"/>
      <c r="G36" s="978" t="s">
        <v>417</v>
      </c>
      <c r="H36" s="979"/>
      <c r="I36" s="980"/>
      <c r="J36" s="978" t="s">
        <v>418</v>
      </c>
      <c r="K36" s="979"/>
      <c r="L36" s="980"/>
    </row>
    <row r="37" spans="1:12" ht="35.1" customHeight="1" x14ac:dyDescent="0.25">
      <c r="A37" s="994"/>
      <c r="B37" s="991"/>
      <c r="C37" s="992"/>
      <c r="D37" s="111" t="s">
        <v>146</v>
      </c>
      <c r="E37" s="109" t="s">
        <v>148</v>
      </c>
      <c r="F37" s="110" t="s">
        <v>226</v>
      </c>
      <c r="G37" s="111" t="s">
        <v>146</v>
      </c>
      <c r="H37" s="109" t="s">
        <v>148</v>
      </c>
      <c r="I37" s="110" t="s">
        <v>226</v>
      </c>
      <c r="J37" s="111" t="s">
        <v>146</v>
      </c>
      <c r="K37" s="109" t="s">
        <v>148</v>
      </c>
      <c r="L37" s="110" t="s">
        <v>226</v>
      </c>
    </row>
    <row r="38" spans="1:12" ht="112.5" customHeight="1" x14ac:dyDescent="0.25">
      <c r="A38" s="957" t="s">
        <v>604</v>
      </c>
      <c r="B38" s="176" t="s">
        <v>384</v>
      </c>
      <c r="C38" s="960" t="s">
        <v>605</v>
      </c>
      <c r="D38" s="968"/>
      <c r="E38" s="970"/>
      <c r="F38" s="966"/>
      <c r="G38" s="968"/>
      <c r="H38" s="970"/>
      <c r="I38" s="966"/>
      <c r="J38" s="968"/>
      <c r="K38" s="970"/>
      <c r="L38" s="966"/>
    </row>
    <row r="39" spans="1:12" ht="85.5" x14ac:dyDescent="0.25">
      <c r="A39" s="958"/>
      <c r="B39" s="108" t="s">
        <v>606</v>
      </c>
      <c r="C39" s="961"/>
      <c r="D39" s="969"/>
      <c r="E39" s="971"/>
      <c r="F39" s="967"/>
      <c r="G39" s="969"/>
      <c r="H39" s="971"/>
      <c r="I39" s="967"/>
      <c r="J39" s="969"/>
      <c r="K39" s="971"/>
      <c r="L39" s="967"/>
    </row>
    <row r="40" spans="1:12" ht="71.25" x14ac:dyDescent="0.25">
      <c r="A40" s="958"/>
      <c r="B40" s="173" t="s">
        <v>488</v>
      </c>
      <c r="C40" s="972" t="s">
        <v>607</v>
      </c>
      <c r="D40" s="951"/>
      <c r="E40" s="954"/>
      <c r="F40" s="942"/>
      <c r="G40" s="951"/>
      <c r="H40" s="954"/>
      <c r="I40" s="942"/>
      <c r="J40" s="951"/>
      <c r="K40" s="948"/>
      <c r="L40" s="942"/>
    </row>
    <row r="41" spans="1:12" ht="71.25" x14ac:dyDescent="0.25">
      <c r="A41" s="958"/>
      <c r="B41" s="173" t="s">
        <v>608</v>
      </c>
      <c r="C41" s="973"/>
      <c r="D41" s="952"/>
      <c r="E41" s="955"/>
      <c r="F41" s="943"/>
      <c r="G41" s="952"/>
      <c r="H41" s="955"/>
      <c r="I41" s="943"/>
      <c r="J41" s="952"/>
      <c r="K41" s="949"/>
      <c r="L41" s="943"/>
    </row>
    <row r="42" spans="1:12" ht="111" customHeight="1" thickBot="1" x14ac:dyDescent="0.3">
      <c r="A42" s="959"/>
      <c r="B42" s="175" t="s">
        <v>546</v>
      </c>
      <c r="C42" s="974"/>
      <c r="D42" s="953"/>
      <c r="E42" s="956"/>
      <c r="F42" s="944"/>
      <c r="G42" s="953"/>
      <c r="H42" s="956"/>
      <c r="I42" s="944"/>
      <c r="J42" s="953"/>
      <c r="K42" s="950"/>
      <c r="L42" s="944"/>
    </row>
    <row r="44" spans="1:12" ht="15" thickBot="1" x14ac:dyDescent="0.3"/>
    <row r="45" spans="1:12" ht="35.1" customHeight="1" thickBot="1" x14ac:dyDescent="0.3">
      <c r="A45" s="986" t="s">
        <v>611</v>
      </c>
      <c r="B45" s="987"/>
      <c r="C45" s="987"/>
      <c r="D45" s="987"/>
      <c r="E45" s="987"/>
      <c r="F45" s="987"/>
      <c r="G45" s="987"/>
      <c r="H45" s="987"/>
      <c r="I45" s="987"/>
      <c r="J45" s="987"/>
      <c r="K45" s="987"/>
      <c r="L45" s="988"/>
    </row>
    <row r="46" spans="1:12" ht="35.1" customHeight="1" x14ac:dyDescent="0.25">
      <c r="A46" s="993" t="s">
        <v>603</v>
      </c>
      <c r="B46" s="990" t="s">
        <v>221</v>
      </c>
      <c r="C46" s="981" t="s">
        <v>133</v>
      </c>
      <c r="D46" s="978" t="s">
        <v>419</v>
      </c>
      <c r="E46" s="979"/>
      <c r="F46" s="980"/>
      <c r="G46" s="978" t="s">
        <v>612</v>
      </c>
      <c r="H46" s="979"/>
      <c r="I46" s="980"/>
      <c r="J46" s="978" t="s">
        <v>421</v>
      </c>
      <c r="K46" s="979"/>
      <c r="L46" s="980"/>
    </row>
    <row r="47" spans="1:12" ht="35.1" customHeight="1" x14ac:dyDescent="0.25">
      <c r="A47" s="994"/>
      <c r="B47" s="991"/>
      <c r="C47" s="992"/>
      <c r="D47" s="111" t="s">
        <v>146</v>
      </c>
      <c r="E47" s="109" t="s">
        <v>148</v>
      </c>
      <c r="F47" s="110" t="s">
        <v>226</v>
      </c>
      <c r="G47" s="111" t="s">
        <v>146</v>
      </c>
      <c r="H47" s="109" t="s">
        <v>148</v>
      </c>
      <c r="I47" s="110" t="s">
        <v>226</v>
      </c>
      <c r="J47" s="111" t="s">
        <v>146</v>
      </c>
      <c r="K47" s="109" t="s">
        <v>148</v>
      </c>
      <c r="L47" s="110" t="s">
        <v>226</v>
      </c>
    </row>
    <row r="48" spans="1:12" ht="107.45" customHeight="1" x14ac:dyDescent="0.25">
      <c r="A48" s="957" t="s">
        <v>604</v>
      </c>
      <c r="B48" s="176" t="s">
        <v>384</v>
      </c>
      <c r="C48" s="960" t="s">
        <v>605</v>
      </c>
      <c r="D48" s="962"/>
      <c r="E48" s="964"/>
      <c r="F48" s="966"/>
      <c r="G48" s="962"/>
      <c r="H48" s="964"/>
      <c r="I48" s="966"/>
      <c r="J48" s="968"/>
      <c r="K48" s="970"/>
      <c r="L48" s="966"/>
    </row>
    <row r="49" spans="1:12" ht="85.5" x14ac:dyDescent="0.25">
      <c r="A49" s="958"/>
      <c r="B49" s="108" t="s">
        <v>606</v>
      </c>
      <c r="C49" s="961"/>
      <c r="D49" s="963"/>
      <c r="E49" s="965"/>
      <c r="F49" s="967"/>
      <c r="G49" s="963"/>
      <c r="H49" s="965"/>
      <c r="I49" s="967"/>
      <c r="J49" s="969"/>
      <c r="K49" s="971"/>
      <c r="L49" s="967"/>
    </row>
    <row r="50" spans="1:12" ht="65.099999999999994" customHeight="1" x14ac:dyDescent="0.25">
      <c r="A50" s="958"/>
      <c r="B50" s="173" t="s">
        <v>488</v>
      </c>
      <c r="C50" s="972" t="s">
        <v>607</v>
      </c>
      <c r="D50" s="945"/>
      <c r="E50" s="948"/>
      <c r="F50" s="942"/>
      <c r="G50" s="945"/>
      <c r="H50" s="948"/>
      <c r="I50" s="942"/>
      <c r="J50" s="951"/>
      <c r="K50" s="954"/>
      <c r="L50" s="942"/>
    </row>
    <row r="51" spans="1:12" ht="75" customHeight="1" x14ac:dyDescent="0.25">
      <c r="A51" s="958"/>
      <c r="B51" s="173" t="s">
        <v>608</v>
      </c>
      <c r="C51" s="973"/>
      <c r="D51" s="946"/>
      <c r="E51" s="949"/>
      <c r="F51" s="943"/>
      <c r="G51" s="946"/>
      <c r="H51" s="949"/>
      <c r="I51" s="943"/>
      <c r="J51" s="952"/>
      <c r="K51" s="955"/>
      <c r="L51" s="943"/>
    </row>
    <row r="52" spans="1:12" ht="111.6" customHeight="1" thickBot="1" x14ac:dyDescent="0.3">
      <c r="A52" s="959"/>
      <c r="B52" s="175" t="s">
        <v>546</v>
      </c>
      <c r="C52" s="974"/>
      <c r="D52" s="947"/>
      <c r="E52" s="950"/>
      <c r="F52" s="944"/>
      <c r="G52" s="947"/>
      <c r="H52" s="950"/>
      <c r="I52" s="944"/>
      <c r="J52" s="953"/>
      <c r="K52" s="956"/>
      <c r="L52" s="944"/>
    </row>
  </sheetData>
  <mergeCells count="130">
    <mergeCell ref="M11:O11"/>
    <mergeCell ref="M12:O12"/>
    <mergeCell ref="M13:O13"/>
    <mergeCell ref="G18:G19"/>
    <mergeCell ref="H18:H19"/>
    <mergeCell ref="I18:I19"/>
    <mergeCell ref="J18:J19"/>
    <mergeCell ref="K18:K19"/>
    <mergeCell ref="L18:L19"/>
    <mergeCell ref="A16:A17"/>
    <mergeCell ref="B16:B17"/>
    <mergeCell ref="A1:A4"/>
    <mergeCell ref="J1:L1"/>
    <mergeCell ref="J2:L2"/>
    <mergeCell ref="J3:L3"/>
    <mergeCell ref="J4:L4"/>
    <mergeCell ref="B1:I1"/>
    <mergeCell ref="B2:I2"/>
    <mergeCell ref="B3:I3"/>
    <mergeCell ref="B4:I4"/>
    <mergeCell ref="A6:A9"/>
    <mergeCell ref="K6:K9"/>
    <mergeCell ref="L6:L9"/>
    <mergeCell ref="B6:J9"/>
    <mergeCell ref="K28:K29"/>
    <mergeCell ref="L28:L29"/>
    <mergeCell ref="A46:A47"/>
    <mergeCell ref="B46:B47"/>
    <mergeCell ref="A26:A27"/>
    <mergeCell ref="A36:A37"/>
    <mergeCell ref="A11:A13"/>
    <mergeCell ref="A15:L15"/>
    <mergeCell ref="A45:L45"/>
    <mergeCell ref="C46:C47"/>
    <mergeCell ref="D46:F46"/>
    <mergeCell ref="G46:I46"/>
    <mergeCell ref="J46:L46"/>
    <mergeCell ref="G26:I26"/>
    <mergeCell ref="B36:B37"/>
    <mergeCell ref="J11:J13"/>
    <mergeCell ref="C36:C37"/>
    <mergeCell ref="D36:F36"/>
    <mergeCell ref="D18:D19"/>
    <mergeCell ref="E18:E19"/>
    <mergeCell ref="F18:F19"/>
    <mergeCell ref="E20:E22"/>
    <mergeCell ref="F20:F22"/>
    <mergeCell ref="G36:I36"/>
    <mergeCell ref="K20:K22"/>
    <mergeCell ref="I30:I32"/>
    <mergeCell ref="J30:J32"/>
    <mergeCell ref="K30:K32"/>
    <mergeCell ref="C16:C17"/>
    <mergeCell ref="D16:F16"/>
    <mergeCell ref="G16:I16"/>
    <mergeCell ref="A25:L25"/>
    <mergeCell ref="A35:L35"/>
    <mergeCell ref="J26:L26"/>
    <mergeCell ref="J16:L16"/>
    <mergeCell ref="B26:B27"/>
    <mergeCell ref="C26:C27"/>
    <mergeCell ref="D26:F26"/>
    <mergeCell ref="C18:C19"/>
    <mergeCell ref="L20:L22"/>
    <mergeCell ref="A28:A32"/>
    <mergeCell ref="C28:C29"/>
    <mergeCell ref="D28:D29"/>
    <mergeCell ref="E28:E29"/>
    <mergeCell ref="F28:F29"/>
    <mergeCell ref="G28:G29"/>
    <mergeCell ref="H28:H29"/>
    <mergeCell ref="I28:I29"/>
    <mergeCell ref="K40:K42"/>
    <mergeCell ref="L30:L32"/>
    <mergeCell ref="A38:A42"/>
    <mergeCell ref="C38:C39"/>
    <mergeCell ref="D38:D39"/>
    <mergeCell ref="E38:E39"/>
    <mergeCell ref="F38:F39"/>
    <mergeCell ref="G38:G39"/>
    <mergeCell ref="H38:H39"/>
    <mergeCell ref="I38:I39"/>
    <mergeCell ref="J38:J39"/>
    <mergeCell ref="K38:K39"/>
    <mergeCell ref="L38:L39"/>
    <mergeCell ref="C40:C42"/>
    <mergeCell ref="D40:D42"/>
    <mergeCell ref="E40:E42"/>
    <mergeCell ref="F40:F42"/>
    <mergeCell ref="G30:G32"/>
    <mergeCell ref="H30:H32"/>
    <mergeCell ref="C30:C32"/>
    <mergeCell ref="D30:D32"/>
    <mergeCell ref="E30:E32"/>
    <mergeCell ref="F30:F32"/>
    <mergeCell ref="J36:L36"/>
    <mergeCell ref="A18:A22"/>
    <mergeCell ref="C20:C22"/>
    <mergeCell ref="D20:D22"/>
    <mergeCell ref="I40:I42"/>
    <mergeCell ref="J40:J42"/>
    <mergeCell ref="G20:G22"/>
    <mergeCell ref="H20:H22"/>
    <mergeCell ref="I20:I22"/>
    <mergeCell ref="J20:J22"/>
    <mergeCell ref="J28:J29"/>
    <mergeCell ref="L50:L52"/>
    <mergeCell ref="G50:G52"/>
    <mergeCell ref="H50:H52"/>
    <mergeCell ref="I50:I52"/>
    <mergeCell ref="J50:J52"/>
    <mergeCell ref="K50:K52"/>
    <mergeCell ref="L40:L42"/>
    <mergeCell ref="A48:A52"/>
    <mergeCell ref="C48:C49"/>
    <mergeCell ref="D48:D49"/>
    <mergeCell ref="E48:E49"/>
    <mergeCell ref="F48:F49"/>
    <mergeCell ref="G48:G49"/>
    <mergeCell ref="H48:H49"/>
    <mergeCell ref="I48:I49"/>
    <mergeCell ref="J48:J49"/>
    <mergeCell ref="K48:K49"/>
    <mergeCell ref="L48:L49"/>
    <mergeCell ref="C50:C52"/>
    <mergeCell ref="D50:D52"/>
    <mergeCell ref="E50:E52"/>
    <mergeCell ref="F50:F52"/>
    <mergeCell ref="G40:G42"/>
    <mergeCell ref="H40:H42"/>
  </mergeCells>
  <pageMargins left="0.25" right="0.25" top="0.75" bottom="0.75" header="0.3" footer="0.3"/>
  <pageSetup paperSize="5" scale="38" fitToHeight="0" orientation="landscape"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filterMode="1">
    <tabColor theme="9"/>
    <pageSetUpPr fitToPage="1"/>
  </sheetPr>
  <dimension ref="A1:CM38"/>
  <sheetViews>
    <sheetView tabSelected="1" topLeftCell="Q3" zoomScale="85" zoomScaleNormal="85" workbookViewId="0">
      <selection activeCell="W34" sqref="W34"/>
    </sheetView>
  </sheetViews>
  <sheetFormatPr baseColWidth="10" defaultColWidth="11.42578125" defaultRowHeight="15" x14ac:dyDescent="0.25"/>
  <cols>
    <col min="1" max="1" width="9.28515625" style="87" customWidth="1"/>
    <col min="2" max="2" width="35.42578125" style="87" customWidth="1"/>
    <col min="3" max="3" width="27.85546875" style="87" customWidth="1"/>
    <col min="4" max="4" width="12" style="87" customWidth="1"/>
    <col min="5" max="5" width="35" style="87" customWidth="1"/>
    <col min="6" max="6" width="17.28515625" style="87" customWidth="1"/>
    <col min="7" max="7" width="13.7109375" style="87" customWidth="1"/>
    <col min="8" max="8" width="13.42578125" style="87" customWidth="1"/>
    <col min="9" max="9" width="13.7109375" style="88" customWidth="1"/>
    <col min="10" max="10" width="11.42578125" style="88" customWidth="1"/>
    <col min="11" max="11" width="11.42578125" style="88"/>
    <col min="12" max="12" width="10.140625" style="88" customWidth="1"/>
    <col min="13" max="13" width="10.140625" style="87" customWidth="1"/>
    <col min="14" max="14" width="12.85546875" style="87" customWidth="1"/>
    <col min="15" max="16" width="10.140625" style="87" customWidth="1"/>
    <col min="17" max="17" width="46.42578125" style="87" customWidth="1"/>
    <col min="18" max="19" width="10.140625" style="87" customWidth="1"/>
    <col min="20" max="20" width="41.42578125" style="87" customWidth="1"/>
    <col min="21" max="21" width="10.140625" style="87" customWidth="1"/>
    <col min="22" max="22" width="12.28515625" style="87" customWidth="1"/>
    <col min="23" max="23" width="38.140625" style="87" customWidth="1"/>
    <col min="24" max="24" width="10.28515625" style="87" customWidth="1"/>
    <col min="25" max="25" width="9.85546875" style="87" customWidth="1"/>
    <col min="26" max="26" width="40.28515625" style="87" customWidth="1"/>
    <col min="27" max="28" width="10.28515625" style="87" customWidth="1"/>
    <col min="29" max="29" width="37.42578125" style="87" customWidth="1"/>
    <col min="30" max="31" width="10.28515625" style="87" customWidth="1"/>
    <col min="32" max="32" width="36.42578125" style="87" customWidth="1"/>
    <col min="33" max="34" width="10.28515625" style="87" customWidth="1"/>
    <col min="35" max="35" width="56" style="87" customWidth="1"/>
    <col min="36" max="37" width="10.28515625" style="87" customWidth="1"/>
    <col min="38" max="38" width="54.140625" style="87" customWidth="1"/>
    <col min="39" max="40" width="10.28515625" style="87" customWidth="1"/>
    <col min="41" max="41" width="66.140625" style="87" customWidth="1"/>
    <col min="42" max="43" width="10.28515625" style="87" customWidth="1"/>
    <col min="44" max="44" width="48.7109375" style="87" customWidth="1"/>
    <col min="45" max="46" width="10.28515625" style="87" customWidth="1"/>
    <col min="47" max="47" width="60.7109375" style="87" customWidth="1"/>
    <col min="48" max="48" width="14" style="87" customWidth="1"/>
    <col min="49" max="50" width="12" style="87" customWidth="1"/>
    <col min="51" max="91" width="11.42578125" style="107"/>
    <col min="92" max="16384" width="11.42578125" style="87"/>
  </cols>
  <sheetData>
    <row r="1" spans="1:91" s="75" customFormat="1" ht="25.5" customHeight="1" thickBot="1" x14ac:dyDescent="0.3">
      <c r="A1" s="771"/>
      <c r="B1" s="1026"/>
      <c r="C1" s="1031" t="s">
        <v>357</v>
      </c>
      <c r="D1" s="1031"/>
      <c r="E1" s="1031"/>
      <c r="F1" s="1031"/>
      <c r="G1" s="1031"/>
      <c r="H1" s="1031"/>
      <c r="I1" s="1031"/>
      <c r="J1" s="1031"/>
      <c r="K1" s="1031"/>
      <c r="L1" s="1031"/>
      <c r="M1" s="1031"/>
      <c r="N1" s="1031"/>
      <c r="O1" s="1031"/>
      <c r="P1" s="1031"/>
      <c r="Q1" s="1031"/>
      <c r="R1" s="1031"/>
      <c r="S1" s="1031"/>
      <c r="T1" s="1031"/>
      <c r="U1" s="1031"/>
      <c r="V1" s="1031"/>
      <c r="W1" s="1031"/>
      <c r="X1" s="1031"/>
      <c r="Y1" s="1031"/>
      <c r="Z1" s="1031"/>
      <c r="AA1" s="1031"/>
      <c r="AB1" s="1031"/>
      <c r="AC1" s="1031"/>
      <c r="AD1" s="1031"/>
      <c r="AE1" s="1031"/>
      <c r="AF1" s="1031"/>
      <c r="AG1" s="1031"/>
      <c r="AH1" s="1031"/>
      <c r="AI1" s="1031"/>
      <c r="AJ1" s="1031"/>
      <c r="AK1" s="1031"/>
      <c r="AL1" s="1031"/>
      <c r="AM1" s="1031"/>
      <c r="AN1" s="1031"/>
      <c r="AO1" s="1031"/>
      <c r="AP1" s="1031"/>
      <c r="AQ1" s="1031"/>
      <c r="AR1" s="1031"/>
      <c r="AS1" s="1031"/>
      <c r="AT1" s="1031"/>
      <c r="AU1" s="1031"/>
      <c r="AV1" s="524" t="s">
        <v>358</v>
      </c>
      <c r="AW1" s="525"/>
      <c r="AX1" s="526"/>
      <c r="AY1" s="117"/>
      <c r="AZ1" s="117"/>
      <c r="BA1" s="117"/>
      <c r="BB1" s="117"/>
      <c r="BC1" s="117"/>
      <c r="BD1" s="117"/>
      <c r="BE1" s="117"/>
      <c r="BF1" s="117"/>
      <c r="BG1" s="117"/>
      <c r="BH1" s="117"/>
      <c r="BI1" s="117"/>
      <c r="BJ1" s="117"/>
      <c r="BK1" s="117"/>
      <c r="BL1" s="117"/>
      <c r="BM1" s="117"/>
      <c r="BN1" s="117"/>
      <c r="BO1" s="117"/>
      <c r="BP1" s="117"/>
      <c r="BQ1" s="117"/>
      <c r="BR1" s="117"/>
      <c r="BS1" s="117"/>
      <c r="BT1" s="117"/>
      <c r="BU1" s="117"/>
      <c r="BV1" s="117"/>
      <c r="BW1" s="117"/>
      <c r="BX1" s="117"/>
      <c r="BY1" s="117"/>
      <c r="BZ1" s="117"/>
      <c r="CA1" s="85"/>
      <c r="CB1" s="85"/>
      <c r="CC1" s="85"/>
      <c r="CD1" s="85"/>
      <c r="CE1" s="85"/>
      <c r="CF1" s="85"/>
      <c r="CG1" s="85"/>
      <c r="CH1" s="85"/>
      <c r="CI1" s="85"/>
      <c r="CJ1" s="85"/>
      <c r="CK1" s="85"/>
      <c r="CL1" s="85"/>
      <c r="CM1" s="85"/>
    </row>
    <row r="2" spans="1:91" s="75" customFormat="1" ht="25.5" customHeight="1" thickBot="1" x14ac:dyDescent="0.3">
      <c r="A2" s="771"/>
      <c r="B2" s="1026"/>
      <c r="C2" s="1032" t="s">
        <v>359</v>
      </c>
      <c r="D2" s="1032"/>
      <c r="E2" s="1032"/>
      <c r="F2" s="1032"/>
      <c r="G2" s="1032"/>
      <c r="H2" s="1032"/>
      <c r="I2" s="1032"/>
      <c r="J2" s="1032"/>
      <c r="K2" s="1032"/>
      <c r="L2" s="1032"/>
      <c r="M2" s="1032"/>
      <c r="N2" s="1032"/>
      <c r="O2" s="1032"/>
      <c r="P2" s="1032"/>
      <c r="Q2" s="1032"/>
      <c r="R2" s="1032"/>
      <c r="S2" s="1032"/>
      <c r="T2" s="1032"/>
      <c r="U2" s="1032"/>
      <c r="V2" s="1032"/>
      <c r="W2" s="1032"/>
      <c r="X2" s="1032"/>
      <c r="Y2" s="1032"/>
      <c r="Z2" s="1032"/>
      <c r="AA2" s="1032"/>
      <c r="AB2" s="1032"/>
      <c r="AC2" s="1032"/>
      <c r="AD2" s="1032"/>
      <c r="AE2" s="1032"/>
      <c r="AF2" s="1032"/>
      <c r="AG2" s="1032"/>
      <c r="AH2" s="1032"/>
      <c r="AI2" s="1032"/>
      <c r="AJ2" s="1032"/>
      <c r="AK2" s="1032"/>
      <c r="AL2" s="1032"/>
      <c r="AM2" s="1032"/>
      <c r="AN2" s="1032"/>
      <c r="AO2" s="1032"/>
      <c r="AP2" s="1032"/>
      <c r="AQ2" s="1032"/>
      <c r="AR2" s="1032"/>
      <c r="AS2" s="1032"/>
      <c r="AT2" s="1032"/>
      <c r="AU2" s="1032"/>
      <c r="AV2" s="524" t="s">
        <v>360</v>
      </c>
      <c r="AW2" s="525"/>
      <c r="AX2" s="526"/>
      <c r="AY2" s="117"/>
      <c r="AZ2" s="117"/>
      <c r="BA2" s="117"/>
      <c r="BB2" s="117"/>
      <c r="BC2" s="117"/>
      <c r="BD2" s="117"/>
      <c r="BE2" s="117"/>
      <c r="BF2" s="117"/>
      <c r="BG2" s="117"/>
      <c r="BH2" s="117"/>
      <c r="BI2" s="117"/>
      <c r="BJ2" s="117"/>
      <c r="BK2" s="117"/>
      <c r="BL2" s="117"/>
      <c r="BM2" s="117"/>
      <c r="BN2" s="117"/>
      <c r="BO2" s="117"/>
      <c r="BP2" s="117"/>
      <c r="BQ2" s="117"/>
      <c r="BR2" s="117"/>
      <c r="BS2" s="117"/>
      <c r="BT2" s="117"/>
      <c r="BU2" s="117"/>
      <c r="BV2" s="117"/>
      <c r="BW2" s="117"/>
      <c r="BX2" s="117"/>
      <c r="BY2" s="117"/>
      <c r="BZ2" s="117"/>
      <c r="CA2" s="85"/>
      <c r="CB2" s="85"/>
      <c r="CC2" s="85"/>
      <c r="CD2" s="85"/>
      <c r="CE2" s="85"/>
      <c r="CF2" s="85"/>
      <c r="CG2" s="85"/>
      <c r="CH2" s="85"/>
      <c r="CI2" s="85"/>
      <c r="CJ2" s="85"/>
      <c r="CK2" s="85"/>
      <c r="CL2" s="85"/>
      <c r="CM2" s="85"/>
    </row>
    <row r="3" spans="1:91" s="75" customFormat="1" ht="25.5" customHeight="1" thickBot="1" x14ac:dyDescent="0.3">
      <c r="A3" s="771"/>
      <c r="B3" s="1026"/>
      <c r="C3" s="1032" t="s">
        <v>120</v>
      </c>
      <c r="D3" s="1032"/>
      <c r="E3" s="1032"/>
      <c r="F3" s="1032"/>
      <c r="G3" s="1032"/>
      <c r="H3" s="1032"/>
      <c r="I3" s="1032"/>
      <c r="J3" s="1032"/>
      <c r="K3" s="1032"/>
      <c r="L3" s="1032"/>
      <c r="M3" s="1032"/>
      <c r="N3" s="1032"/>
      <c r="O3" s="1032"/>
      <c r="P3" s="1032"/>
      <c r="Q3" s="1032"/>
      <c r="R3" s="1032"/>
      <c r="S3" s="1032"/>
      <c r="T3" s="1032"/>
      <c r="U3" s="1032"/>
      <c r="V3" s="1032"/>
      <c r="W3" s="1032"/>
      <c r="X3" s="1032"/>
      <c r="Y3" s="1032"/>
      <c r="Z3" s="1032"/>
      <c r="AA3" s="1032"/>
      <c r="AB3" s="1032"/>
      <c r="AC3" s="1032"/>
      <c r="AD3" s="1032"/>
      <c r="AE3" s="1032"/>
      <c r="AF3" s="1032"/>
      <c r="AG3" s="1032"/>
      <c r="AH3" s="1032"/>
      <c r="AI3" s="1032"/>
      <c r="AJ3" s="1032"/>
      <c r="AK3" s="1032"/>
      <c r="AL3" s="1032"/>
      <c r="AM3" s="1032"/>
      <c r="AN3" s="1032"/>
      <c r="AO3" s="1032"/>
      <c r="AP3" s="1032"/>
      <c r="AQ3" s="1032"/>
      <c r="AR3" s="1032"/>
      <c r="AS3" s="1032"/>
      <c r="AT3" s="1032"/>
      <c r="AU3" s="1032"/>
      <c r="AV3" s="524" t="s">
        <v>361</v>
      </c>
      <c r="AW3" s="525"/>
      <c r="AX3" s="526"/>
      <c r="AY3" s="117"/>
      <c r="AZ3" s="117"/>
      <c r="BA3" s="117"/>
      <c r="BB3" s="117"/>
      <c r="BC3" s="117"/>
      <c r="BD3" s="117"/>
      <c r="BE3" s="117"/>
      <c r="BF3" s="117"/>
      <c r="BG3" s="117"/>
      <c r="BH3" s="117"/>
      <c r="BI3" s="117"/>
      <c r="BJ3" s="117"/>
      <c r="BK3" s="117"/>
      <c r="BL3" s="117"/>
      <c r="BM3" s="117"/>
      <c r="BN3" s="117"/>
      <c r="BO3" s="117"/>
      <c r="BP3" s="117"/>
      <c r="BQ3" s="117"/>
      <c r="BR3" s="117"/>
      <c r="BS3" s="117"/>
      <c r="BT3" s="117"/>
      <c r="BU3" s="117"/>
      <c r="BV3" s="117"/>
      <c r="BW3" s="117"/>
      <c r="BX3" s="117"/>
      <c r="BY3" s="117"/>
      <c r="BZ3" s="117"/>
      <c r="CA3" s="85"/>
      <c r="CB3" s="85"/>
      <c r="CC3" s="85"/>
      <c r="CD3" s="85"/>
      <c r="CE3" s="85"/>
      <c r="CF3" s="85"/>
      <c r="CG3" s="85"/>
      <c r="CH3" s="85"/>
      <c r="CI3" s="85"/>
      <c r="CJ3" s="85"/>
      <c r="CK3" s="85"/>
      <c r="CL3" s="85"/>
      <c r="CM3" s="85"/>
    </row>
    <row r="4" spans="1:91" s="75" customFormat="1" ht="25.5" customHeight="1" thickBot="1" x14ac:dyDescent="0.3">
      <c r="A4" s="772"/>
      <c r="B4" s="1027"/>
      <c r="C4" s="1028" t="s">
        <v>613</v>
      </c>
      <c r="D4" s="1029"/>
      <c r="E4" s="1029"/>
      <c r="F4" s="1029"/>
      <c r="G4" s="1029"/>
      <c r="H4" s="1029"/>
      <c r="I4" s="1029"/>
      <c r="J4" s="1029"/>
      <c r="K4" s="1029"/>
      <c r="L4" s="1029"/>
      <c r="M4" s="1029"/>
      <c r="N4" s="1029"/>
      <c r="O4" s="1029"/>
      <c r="P4" s="1029"/>
      <c r="Q4" s="1029"/>
      <c r="R4" s="1029"/>
      <c r="S4" s="1029"/>
      <c r="T4" s="1029"/>
      <c r="U4" s="1029"/>
      <c r="V4" s="1029"/>
      <c r="W4" s="1029"/>
      <c r="X4" s="1029"/>
      <c r="Y4" s="1029"/>
      <c r="Z4" s="1029"/>
      <c r="AA4" s="1029"/>
      <c r="AB4" s="1029"/>
      <c r="AC4" s="1029"/>
      <c r="AD4" s="1029"/>
      <c r="AE4" s="1029"/>
      <c r="AF4" s="1029"/>
      <c r="AG4" s="1029"/>
      <c r="AH4" s="1029"/>
      <c r="AI4" s="1029"/>
      <c r="AJ4" s="1029"/>
      <c r="AK4" s="1029"/>
      <c r="AL4" s="1029"/>
      <c r="AM4" s="1029"/>
      <c r="AN4" s="1029"/>
      <c r="AO4" s="1029"/>
      <c r="AP4" s="1029"/>
      <c r="AQ4" s="1029"/>
      <c r="AR4" s="1029"/>
      <c r="AS4" s="1029"/>
      <c r="AT4" s="1029"/>
      <c r="AU4" s="1030"/>
      <c r="AV4" s="524" t="s">
        <v>614</v>
      </c>
      <c r="AW4" s="525"/>
      <c r="AX4" s="526"/>
      <c r="AY4" s="117"/>
      <c r="AZ4" s="117"/>
      <c r="BA4" s="117"/>
      <c r="BB4" s="117"/>
      <c r="BC4" s="117"/>
      <c r="BD4" s="117"/>
      <c r="BE4" s="117"/>
      <c r="BF4" s="117"/>
      <c r="BG4" s="117"/>
      <c r="BH4" s="117"/>
      <c r="BI4" s="117"/>
      <c r="BJ4" s="117"/>
      <c r="BK4" s="117"/>
      <c r="BL4" s="117"/>
      <c r="BM4" s="117"/>
      <c r="BN4" s="117"/>
      <c r="BO4" s="117"/>
      <c r="BP4" s="117"/>
      <c r="BQ4" s="117"/>
      <c r="BR4" s="117"/>
      <c r="BS4" s="117"/>
      <c r="BT4" s="117"/>
      <c r="BU4" s="117"/>
      <c r="BV4" s="117"/>
      <c r="BW4" s="117"/>
      <c r="BX4" s="117"/>
      <c r="BY4" s="117"/>
      <c r="BZ4" s="117"/>
      <c r="CA4" s="85"/>
      <c r="CB4" s="85"/>
      <c r="CC4" s="85"/>
      <c r="CD4" s="85"/>
      <c r="CE4" s="85"/>
      <c r="CF4" s="85"/>
      <c r="CG4" s="85"/>
      <c r="CH4" s="85"/>
      <c r="CI4" s="85"/>
      <c r="CJ4" s="85"/>
      <c r="CK4" s="85"/>
      <c r="CL4" s="85"/>
      <c r="CM4" s="85"/>
    </row>
    <row r="5" spans="1:91" s="75" customFormat="1" ht="25.5" customHeight="1" thickBot="1" x14ac:dyDescent="0.3">
      <c r="A5" s="85"/>
      <c r="B5" s="213"/>
      <c r="C5" s="86"/>
      <c r="D5" s="86"/>
      <c r="E5" s="86"/>
      <c r="F5" s="86"/>
      <c r="G5" s="86"/>
      <c r="H5" s="86"/>
      <c r="I5" s="86"/>
      <c r="J5" s="86"/>
      <c r="K5" s="86"/>
      <c r="L5" s="86"/>
      <c r="M5" s="86"/>
      <c r="N5" s="86"/>
      <c r="O5" s="86"/>
      <c r="P5" s="86"/>
      <c r="Q5" s="86"/>
      <c r="R5" s="86"/>
      <c r="S5" s="86"/>
      <c r="T5" s="86"/>
      <c r="U5" s="86"/>
      <c r="V5" s="86"/>
      <c r="W5" s="86"/>
      <c r="X5" s="86"/>
      <c r="Y5" s="86"/>
      <c r="Z5" s="86"/>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row>
    <row r="6" spans="1:91" s="39" customFormat="1" ht="29.45" customHeight="1" thickBot="1" x14ac:dyDescent="0.3">
      <c r="A6" s="542" t="s">
        <v>124</v>
      </c>
      <c r="B6" s="542"/>
      <c r="C6" s="1025" t="s">
        <v>365</v>
      </c>
      <c r="D6" s="1025"/>
      <c r="E6" s="1025"/>
      <c r="F6" s="1025"/>
      <c r="G6" s="1025"/>
      <c r="H6" s="1025"/>
      <c r="I6" s="1025"/>
      <c r="J6" s="1025"/>
      <c r="K6" s="1025"/>
      <c r="L6" s="1025"/>
      <c r="M6" s="1025"/>
      <c r="N6" s="1025"/>
      <c r="O6" s="1025"/>
      <c r="P6" s="1025"/>
      <c r="Q6" s="1025"/>
      <c r="R6" s="1025"/>
      <c r="S6" s="1025"/>
      <c r="T6" s="1025"/>
      <c r="U6" s="1023" t="s">
        <v>366</v>
      </c>
      <c r="V6" s="1023"/>
      <c r="W6" s="1023"/>
      <c r="X6" s="1024">
        <v>2024110010289</v>
      </c>
      <c r="Y6" s="1024"/>
      <c r="Z6" s="1024"/>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row>
    <row r="7" spans="1:91" s="85" customFormat="1" ht="29.45" customHeight="1" thickBot="1" x14ac:dyDescent="0.3"/>
    <row r="8" spans="1:91" s="75" customFormat="1" ht="21.75" customHeight="1" x14ac:dyDescent="0.25">
      <c r="A8" s="995" t="s">
        <v>126</v>
      </c>
      <c r="B8" s="995"/>
      <c r="C8" s="129" t="s">
        <v>367</v>
      </c>
      <c r="D8" s="147"/>
      <c r="E8" s="129" t="s">
        <v>368</v>
      </c>
      <c r="F8" s="147"/>
      <c r="G8" s="129" t="s">
        <v>369</v>
      </c>
      <c r="H8" s="358" t="s">
        <v>370</v>
      </c>
      <c r="I8" s="149" t="s">
        <v>371</v>
      </c>
      <c r="J8" s="194"/>
      <c r="K8" s="85"/>
      <c r="L8" s="85"/>
      <c r="M8" s="85"/>
      <c r="N8" s="1013" t="s">
        <v>128</v>
      </c>
      <c r="O8" s="1014"/>
      <c r="P8" s="1015"/>
      <c r="Q8" s="1022" t="s">
        <v>372</v>
      </c>
      <c r="R8" s="1022"/>
      <c r="S8" s="1022"/>
      <c r="T8" s="1009"/>
      <c r="U8" s="1010"/>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row>
    <row r="9" spans="1:91" s="75" customFormat="1" ht="21.75" customHeight="1" thickBot="1" x14ac:dyDescent="0.3">
      <c r="A9" s="995"/>
      <c r="B9" s="995"/>
      <c r="C9" s="130" t="s">
        <v>373</v>
      </c>
      <c r="D9" s="194"/>
      <c r="E9" s="129" t="s">
        <v>374</v>
      </c>
      <c r="F9" s="358"/>
      <c r="G9" s="129" t="s">
        <v>375</v>
      </c>
      <c r="H9" s="194"/>
      <c r="I9" s="149" t="s">
        <v>376</v>
      </c>
      <c r="J9" s="194"/>
      <c r="K9" s="85"/>
      <c r="L9" s="85"/>
      <c r="M9" s="85"/>
      <c r="N9" s="1016"/>
      <c r="O9" s="1017"/>
      <c r="P9" s="1018"/>
      <c r="Q9" s="1022" t="s">
        <v>377</v>
      </c>
      <c r="R9" s="1022"/>
      <c r="S9" s="1022"/>
      <c r="T9" s="1009"/>
      <c r="U9" s="1010"/>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row>
    <row r="10" spans="1:91" s="75" customFormat="1" ht="21.75" customHeight="1" x14ac:dyDescent="0.25">
      <c r="A10" s="995"/>
      <c r="B10" s="995"/>
      <c r="C10" s="129" t="s">
        <v>378</v>
      </c>
      <c r="D10" s="147"/>
      <c r="E10" s="129" t="s">
        <v>379</v>
      </c>
      <c r="F10" s="147"/>
      <c r="G10" s="129" t="s">
        <v>380</v>
      </c>
      <c r="H10" s="81"/>
      <c r="I10" s="149" t="s">
        <v>381</v>
      </c>
      <c r="J10" s="194"/>
      <c r="K10" s="85"/>
      <c r="L10" s="85"/>
      <c r="M10" s="85"/>
      <c r="N10" s="1019"/>
      <c r="O10" s="1020"/>
      <c r="P10" s="1021"/>
      <c r="Q10" s="1022" t="s">
        <v>382</v>
      </c>
      <c r="R10" s="1022"/>
      <c r="S10" s="1022"/>
      <c r="T10" s="1011" t="s">
        <v>370</v>
      </c>
      <c r="U10" s="1012"/>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c r="BM10" s="85"/>
      <c r="BN10" s="85"/>
      <c r="BO10" s="85"/>
      <c r="BP10" s="85"/>
      <c r="BQ10" s="85"/>
    </row>
    <row r="11" spans="1:91" s="85" customFormat="1" ht="21.75" customHeight="1" thickBot="1" x14ac:dyDescent="0.3">
      <c r="I11" s="150"/>
      <c r="J11" s="150"/>
      <c r="K11" s="150"/>
      <c r="L11" s="150"/>
    </row>
    <row r="12" spans="1:91" ht="23.45" customHeight="1" x14ac:dyDescent="0.25">
      <c r="A12" s="1047" t="s">
        <v>242</v>
      </c>
      <c r="B12" s="1035" t="s">
        <v>244</v>
      </c>
      <c r="C12" s="1033" t="s">
        <v>53</v>
      </c>
      <c r="D12" s="1033" t="s">
        <v>248</v>
      </c>
      <c r="E12" s="1033" t="s">
        <v>250</v>
      </c>
      <c r="F12" s="1033" t="s">
        <v>252</v>
      </c>
      <c r="G12" s="1035" t="s">
        <v>254</v>
      </c>
      <c r="H12" s="1035" t="s">
        <v>256</v>
      </c>
      <c r="I12" s="1037" t="s">
        <v>615</v>
      </c>
      <c r="J12" s="1037" t="s">
        <v>616</v>
      </c>
      <c r="K12" s="1045" t="s">
        <v>617</v>
      </c>
      <c r="L12" s="1041" t="s">
        <v>367</v>
      </c>
      <c r="M12" s="1042"/>
      <c r="N12" s="1043"/>
      <c r="O12" s="1044" t="s">
        <v>368</v>
      </c>
      <c r="P12" s="1042"/>
      <c r="Q12" s="1043"/>
      <c r="R12" s="1044" t="s">
        <v>369</v>
      </c>
      <c r="S12" s="1042"/>
      <c r="T12" s="1043"/>
      <c r="U12" s="1044" t="s">
        <v>371</v>
      </c>
      <c r="V12" s="1042"/>
      <c r="W12" s="1043"/>
      <c r="X12" s="1044" t="s">
        <v>373</v>
      </c>
      <c r="Y12" s="1042"/>
      <c r="Z12" s="1043"/>
      <c r="AA12" s="1044" t="s">
        <v>374</v>
      </c>
      <c r="AB12" s="1042"/>
      <c r="AC12" s="1043"/>
      <c r="AD12" s="1044" t="s">
        <v>375</v>
      </c>
      <c r="AE12" s="1042"/>
      <c r="AF12" s="1043"/>
      <c r="AG12" s="1044" t="s">
        <v>376</v>
      </c>
      <c r="AH12" s="1042"/>
      <c r="AI12" s="1043"/>
      <c r="AJ12" s="1044" t="s">
        <v>378</v>
      </c>
      <c r="AK12" s="1042"/>
      <c r="AL12" s="1043"/>
      <c r="AM12" s="1044" t="s">
        <v>379</v>
      </c>
      <c r="AN12" s="1042"/>
      <c r="AO12" s="1043"/>
      <c r="AP12" s="1044" t="s">
        <v>380</v>
      </c>
      <c r="AQ12" s="1042"/>
      <c r="AR12" s="1043"/>
      <c r="AS12" s="1044" t="s">
        <v>381</v>
      </c>
      <c r="AT12" s="1042"/>
      <c r="AU12" s="1043"/>
      <c r="AV12" s="1039" t="s">
        <v>618</v>
      </c>
      <c r="AW12" s="1050" t="s">
        <v>619</v>
      </c>
      <c r="AX12" s="1052"/>
      <c r="AY12" s="1049"/>
      <c r="AZ12" s="1049"/>
      <c r="BA12" s="1049"/>
      <c r="BB12" s="1049"/>
      <c r="BC12" s="1049"/>
      <c r="BD12" s="1049"/>
      <c r="BE12" s="1049"/>
      <c r="BF12" s="1049"/>
      <c r="BG12" s="1049"/>
    </row>
    <row r="13" spans="1:91" s="88" customFormat="1" ht="36.75" customHeight="1" thickBot="1" x14ac:dyDescent="0.3">
      <c r="A13" s="1048"/>
      <c r="B13" s="1036"/>
      <c r="C13" s="1034"/>
      <c r="D13" s="1034"/>
      <c r="E13" s="1034"/>
      <c r="F13" s="1034"/>
      <c r="G13" s="1036"/>
      <c r="H13" s="1036"/>
      <c r="I13" s="1038"/>
      <c r="J13" s="1038"/>
      <c r="K13" s="1046"/>
      <c r="L13" s="131" t="s">
        <v>620</v>
      </c>
      <c r="M13" s="227" t="s">
        <v>621</v>
      </c>
      <c r="N13" s="227" t="s">
        <v>267</v>
      </c>
      <c r="O13" s="131" t="s">
        <v>620</v>
      </c>
      <c r="P13" s="227" t="s">
        <v>621</v>
      </c>
      <c r="Q13" s="227" t="s">
        <v>267</v>
      </c>
      <c r="R13" s="131" t="s">
        <v>620</v>
      </c>
      <c r="S13" s="227" t="s">
        <v>621</v>
      </c>
      <c r="T13" s="227" t="s">
        <v>267</v>
      </c>
      <c r="U13" s="131" t="s">
        <v>620</v>
      </c>
      <c r="V13" s="227" t="s">
        <v>621</v>
      </c>
      <c r="W13" s="227" t="s">
        <v>267</v>
      </c>
      <c r="X13" s="131" t="s">
        <v>620</v>
      </c>
      <c r="Y13" s="227" t="s">
        <v>621</v>
      </c>
      <c r="Z13" s="227" t="s">
        <v>267</v>
      </c>
      <c r="AA13" s="131" t="s">
        <v>620</v>
      </c>
      <c r="AB13" s="227" t="s">
        <v>621</v>
      </c>
      <c r="AC13" s="227" t="s">
        <v>267</v>
      </c>
      <c r="AD13" s="131" t="s">
        <v>620</v>
      </c>
      <c r="AE13" s="227" t="s">
        <v>621</v>
      </c>
      <c r="AF13" s="227" t="s">
        <v>267</v>
      </c>
      <c r="AG13" s="131" t="s">
        <v>620</v>
      </c>
      <c r="AH13" s="227" t="s">
        <v>621</v>
      </c>
      <c r="AI13" s="227" t="s">
        <v>267</v>
      </c>
      <c r="AJ13" s="131" t="s">
        <v>620</v>
      </c>
      <c r="AK13" s="227" t="s">
        <v>621</v>
      </c>
      <c r="AL13" s="227" t="s">
        <v>267</v>
      </c>
      <c r="AM13" s="131" t="s">
        <v>620</v>
      </c>
      <c r="AN13" s="227" t="s">
        <v>621</v>
      </c>
      <c r="AO13" s="227" t="s">
        <v>267</v>
      </c>
      <c r="AP13" s="131" t="s">
        <v>620</v>
      </c>
      <c r="AQ13" s="227" t="s">
        <v>621</v>
      </c>
      <c r="AR13" s="227" t="s">
        <v>267</v>
      </c>
      <c r="AS13" s="131" t="s">
        <v>620</v>
      </c>
      <c r="AT13" s="227" t="s">
        <v>621</v>
      </c>
      <c r="AU13" s="227" t="s">
        <v>267</v>
      </c>
      <c r="AV13" s="1040"/>
      <c r="AW13" s="1051"/>
      <c r="AX13" s="1052"/>
      <c r="AY13" s="1049"/>
      <c r="AZ13" s="1049"/>
      <c r="BA13" s="1049"/>
      <c r="BB13" s="1049"/>
      <c r="BC13" s="1049"/>
      <c r="BD13" s="1049"/>
      <c r="BE13" s="1049"/>
      <c r="BF13" s="1049"/>
      <c r="BG13" s="1049"/>
      <c r="BH13" s="226"/>
      <c r="BI13" s="226"/>
      <c r="BJ13" s="226"/>
      <c r="BK13" s="226"/>
      <c r="BL13" s="226"/>
      <c r="BM13" s="226"/>
      <c r="BN13" s="226"/>
      <c r="BO13" s="226"/>
      <c r="BP13" s="226"/>
      <c r="BQ13" s="226"/>
      <c r="BR13" s="226"/>
      <c r="BS13" s="226"/>
      <c r="BT13" s="226"/>
      <c r="BU13" s="226"/>
      <c r="BV13" s="226"/>
      <c r="BW13" s="226"/>
      <c r="BX13" s="226"/>
      <c r="BY13" s="226"/>
      <c r="BZ13" s="226"/>
      <c r="CA13" s="226"/>
      <c r="CB13" s="226"/>
      <c r="CC13" s="226"/>
      <c r="CD13" s="226"/>
      <c r="CE13" s="226"/>
      <c r="CF13" s="226"/>
      <c r="CG13" s="226"/>
      <c r="CH13" s="226"/>
      <c r="CI13" s="226"/>
      <c r="CJ13" s="226"/>
      <c r="CK13" s="226"/>
      <c r="CL13" s="226"/>
      <c r="CM13" s="226"/>
    </row>
    <row r="14" spans="1:91" ht="51.75" hidden="1" customHeight="1" x14ac:dyDescent="0.25">
      <c r="A14" s="98" t="s">
        <v>622</v>
      </c>
      <c r="B14" s="99" t="s">
        <v>623</v>
      </c>
      <c r="C14" s="99" t="s">
        <v>624</v>
      </c>
      <c r="D14" s="100">
        <v>1</v>
      </c>
      <c r="E14" s="99" t="s">
        <v>625</v>
      </c>
      <c r="F14" s="99"/>
      <c r="G14" s="100" t="s">
        <v>626</v>
      </c>
      <c r="H14" s="100" t="s">
        <v>627</v>
      </c>
      <c r="I14" s="151">
        <v>3520</v>
      </c>
      <c r="J14" s="151">
        <v>9846</v>
      </c>
      <c r="K14" s="152">
        <v>1000</v>
      </c>
      <c r="L14" s="153">
        <v>42</v>
      </c>
      <c r="M14" s="118"/>
      <c r="N14" s="118"/>
      <c r="O14" s="119">
        <v>84</v>
      </c>
      <c r="P14" s="120"/>
      <c r="Q14" s="120"/>
      <c r="R14" s="119">
        <v>104</v>
      </c>
      <c r="S14" s="120"/>
      <c r="T14" s="120"/>
      <c r="U14" s="119">
        <v>104</v>
      </c>
      <c r="V14" s="120"/>
      <c r="W14" s="120"/>
      <c r="X14" s="119">
        <v>104</v>
      </c>
      <c r="Y14" s="120"/>
      <c r="Z14" s="120"/>
      <c r="AA14" s="119">
        <v>104</v>
      </c>
      <c r="AB14" s="120"/>
      <c r="AC14" s="120"/>
      <c r="AD14" s="119">
        <v>104</v>
      </c>
      <c r="AE14" s="120"/>
      <c r="AF14" s="120"/>
      <c r="AG14" s="119">
        <v>104</v>
      </c>
      <c r="AH14" s="120"/>
      <c r="AI14" s="120"/>
      <c r="AJ14" s="119">
        <v>104</v>
      </c>
      <c r="AK14" s="120"/>
      <c r="AL14" s="120"/>
      <c r="AM14" s="119">
        <v>104</v>
      </c>
      <c r="AN14" s="120"/>
      <c r="AO14" s="120"/>
      <c r="AP14" s="119">
        <v>42</v>
      </c>
      <c r="AQ14" s="120"/>
      <c r="AR14" s="120"/>
      <c r="AS14" s="119">
        <v>0</v>
      </c>
      <c r="AT14" s="120"/>
      <c r="AU14" s="120"/>
      <c r="AV14" s="101">
        <f>+L14+O14+R14+U14+X14+AA14+AD14+AG14+AJ14+AM14+AP14+AS14</f>
        <v>1000</v>
      </c>
      <c r="AW14" s="121">
        <f>+M14+P14+S14+V14+Y14+AB14+AE14+AH14+AK14+AN14+AQ14+AT14</f>
        <v>0</v>
      </c>
      <c r="AX14" s="102" t="s">
        <v>628</v>
      </c>
    </row>
    <row r="15" spans="1:91" ht="51.75" hidden="1" customHeight="1" x14ac:dyDescent="0.25">
      <c r="A15" s="92" t="s">
        <v>622</v>
      </c>
      <c r="B15" s="90" t="s">
        <v>623</v>
      </c>
      <c r="C15" s="90" t="s">
        <v>624</v>
      </c>
      <c r="D15" s="89">
        <v>2</v>
      </c>
      <c r="E15" s="90" t="s">
        <v>629</v>
      </c>
      <c r="F15" s="90"/>
      <c r="G15" s="89" t="s">
        <v>626</v>
      </c>
      <c r="H15" s="89" t="s">
        <v>627</v>
      </c>
      <c r="I15" s="91">
        <v>111340</v>
      </c>
      <c r="J15" s="91">
        <v>350292</v>
      </c>
      <c r="K15" s="154">
        <v>35000</v>
      </c>
      <c r="L15" s="155">
        <v>2916</v>
      </c>
      <c r="M15" s="122"/>
      <c r="N15" s="122"/>
      <c r="O15" s="123">
        <v>2916</v>
      </c>
      <c r="P15" s="124"/>
      <c r="Q15" s="124"/>
      <c r="R15" s="123">
        <v>2916</v>
      </c>
      <c r="S15" s="124"/>
      <c r="T15" s="124"/>
      <c r="U15" s="123">
        <v>2916</v>
      </c>
      <c r="V15" s="124"/>
      <c r="W15" s="124"/>
      <c r="X15" s="123">
        <v>2917</v>
      </c>
      <c r="Y15" s="124"/>
      <c r="Z15" s="124"/>
      <c r="AA15" s="123">
        <v>2917</v>
      </c>
      <c r="AB15" s="124"/>
      <c r="AC15" s="124"/>
      <c r="AD15" s="123">
        <v>2917</v>
      </c>
      <c r="AE15" s="124"/>
      <c r="AF15" s="124"/>
      <c r="AG15" s="123">
        <v>2917</v>
      </c>
      <c r="AH15" s="124"/>
      <c r="AI15" s="124"/>
      <c r="AJ15" s="123">
        <v>2917</v>
      </c>
      <c r="AK15" s="124"/>
      <c r="AL15" s="124"/>
      <c r="AM15" s="123">
        <v>2917</v>
      </c>
      <c r="AN15" s="124"/>
      <c r="AO15" s="124"/>
      <c r="AP15" s="123">
        <v>2917</v>
      </c>
      <c r="AQ15" s="124"/>
      <c r="AR15" s="124"/>
      <c r="AS15" s="123">
        <v>2917</v>
      </c>
      <c r="AT15" s="124"/>
      <c r="AU15" s="124"/>
      <c r="AV15" s="101">
        <f t="shared" ref="AV15:AV36" si="0">+L15+O15+R15+U15+X15+AA15+AD15+AG15+AJ15+AM15+AP15+AS15</f>
        <v>35000</v>
      </c>
      <c r="AW15" s="121">
        <f t="shared" ref="AW15:AW37" si="1">+M15+P15+S15+V15+Y15+AB15+AE15+AH15+AK15+AN15+AQ15+AT15</f>
        <v>0</v>
      </c>
      <c r="AX15" s="103" t="s">
        <v>630</v>
      </c>
    </row>
    <row r="16" spans="1:91" ht="51.75" hidden="1" customHeight="1" x14ac:dyDescent="0.25">
      <c r="A16" s="92" t="s">
        <v>622</v>
      </c>
      <c r="B16" s="90" t="s">
        <v>623</v>
      </c>
      <c r="C16" s="90" t="s">
        <v>624</v>
      </c>
      <c r="D16" s="89">
        <v>3</v>
      </c>
      <c r="E16" s="90" t="s">
        <v>631</v>
      </c>
      <c r="F16" s="90"/>
      <c r="G16" s="89" t="s">
        <v>626</v>
      </c>
      <c r="H16" s="89" t="s">
        <v>627</v>
      </c>
      <c r="I16" s="91">
        <v>196518110</v>
      </c>
      <c r="J16" s="91">
        <v>56451000</v>
      </c>
      <c r="K16" s="93">
        <v>5020000</v>
      </c>
      <c r="L16" s="155">
        <v>418000</v>
      </c>
      <c r="M16" s="122"/>
      <c r="N16" s="122"/>
      <c r="O16" s="123">
        <v>418000</v>
      </c>
      <c r="P16" s="124"/>
      <c r="Q16" s="124"/>
      <c r="R16" s="123">
        <v>418000</v>
      </c>
      <c r="S16" s="124"/>
      <c r="T16" s="124"/>
      <c r="U16" s="123">
        <v>550000</v>
      </c>
      <c r="V16" s="124"/>
      <c r="W16" s="124"/>
      <c r="X16" s="123">
        <v>418000</v>
      </c>
      <c r="Y16" s="124"/>
      <c r="Z16" s="124"/>
      <c r="AA16" s="123">
        <v>418000</v>
      </c>
      <c r="AB16" s="124"/>
      <c r="AC16" s="124"/>
      <c r="AD16" s="123">
        <v>418000</v>
      </c>
      <c r="AE16" s="124"/>
      <c r="AF16" s="124"/>
      <c r="AG16" s="123">
        <v>418000</v>
      </c>
      <c r="AH16" s="124"/>
      <c r="AI16" s="124"/>
      <c r="AJ16" s="123">
        <v>418000</v>
      </c>
      <c r="AK16" s="124"/>
      <c r="AL16" s="124"/>
      <c r="AM16" s="123">
        <v>418000</v>
      </c>
      <c r="AN16" s="124"/>
      <c r="AO16" s="124"/>
      <c r="AP16" s="123">
        <v>500000</v>
      </c>
      <c r="AQ16" s="124"/>
      <c r="AR16" s="124"/>
      <c r="AS16" s="123">
        <v>208000</v>
      </c>
      <c r="AT16" s="124"/>
      <c r="AU16" s="124"/>
      <c r="AV16" s="101">
        <f t="shared" si="0"/>
        <v>5020000</v>
      </c>
      <c r="AW16" s="121">
        <f t="shared" si="1"/>
        <v>0</v>
      </c>
      <c r="AX16" s="103" t="s">
        <v>632</v>
      </c>
    </row>
    <row r="17" spans="1:50" ht="51.75" hidden="1" customHeight="1" x14ac:dyDescent="0.25">
      <c r="A17" s="92" t="s">
        <v>622</v>
      </c>
      <c r="B17" s="90" t="s">
        <v>623</v>
      </c>
      <c r="C17" s="90" t="s">
        <v>624</v>
      </c>
      <c r="D17" s="89">
        <v>4</v>
      </c>
      <c r="E17" s="90" t="s">
        <v>633</v>
      </c>
      <c r="F17" s="90"/>
      <c r="G17" s="89" t="s">
        <v>626</v>
      </c>
      <c r="H17" s="89" t="s">
        <v>627</v>
      </c>
      <c r="I17" s="91">
        <v>3993</v>
      </c>
      <c r="J17" s="91">
        <v>9916</v>
      </c>
      <c r="K17" s="154">
        <v>1000</v>
      </c>
      <c r="L17" s="155">
        <v>0</v>
      </c>
      <c r="M17" s="122"/>
      <c r="N17" s="122"/>
      <c r="O17" s="123">
        <v>60</v>
      </c>
      <c r="P17" s="124"/>
      <c r="Q17" s="124"/>
      <c r="R17" s="123">
        <v>110</v>
      </c>
      <c r="S17" s="124"/>
      <c r="T17" s="124"/>
      <c r="U17" s="123">
        <v>110</v>
      </c>
      <c r="V17" s="124"/>
      <c r="W17" s="124"/>
      <c r="X17" s="123">
        <v>110</v>
      </c>
      <c r="Y17" s="124"/>
      <c r="Z17" s="124"/>
      <c r="AA17" s="123">
        <v>110</v>
      </c>
      <c r="AB17" s="124"/>
      <c r="AC17" s="124"/>
      <c r="AD17" s="123">
        <v>110</v>
      </c>
      <c r="AE17" s="124"/>
      <c r="AF17" s="124"/>
      <c r="AG17" s="123">
        <v>110</v>
      </c>
      <c r="AH17" s="124"/>
      <c r="AI17" s="124"/>
      <c r="AJ17" s="123">
        <v>110</v>
      </c>
      <c r="AK17" s="124"/>
      <c r="AL17" s="124"/>
      <c r="AM17" s="123">
        <v>110</v>
      </c>
      <c r="AN17" s="124"/>
      <c r="AO17" s="124"/>
      <c r="AP17" s="123">
        <v>60</v>
      </c>
      <c r="AQ17" s="124"/>
      <c r="AR17" s="124"/>
      <c r="AS17" s="123">
        <v>0</v>
      </c>
      <c r="AT17" s="124"/>
      <c r="AU17" s="124"/>
      <c r="AV17" s="101">
        <f t="shared" si="0"/>
        <v>1000</v>
      </c>
      <c r="AW17" s="121">
        <f t="shared" si="1"/>
        <v>0</v>
      </c>
      <c r="AX17" s="103" t="s">
        <v>630</v>
      </c>
    </row>
    <row r="18" spans="1:50" ht="51.75" hidden="1" customHeight="1" x14ac:dyDescent="0.25">
      <c r="A18" s="92" t="s">
        <v>622</v>
      </c>
      <c r="B18" s="90" t="s">
        <v>623</v>
      </c>
      <c r="C18" s="90" t="s">
        <v>624</v>
      </c>
      <c r="D18" s="89">
        <v>5</v>
      </c>
      <c r="E18" s="90" t="s">
        <v>634</v>
      </c>
      <c r="F18" s="90"/>
      <c r="G18" s="89" t="s">
        <v>626</v>
      </c>
      <c r="H18" s="89" t="s">
        <v>635</v>
      </c>
      <c r="I18" s="91">
        <v>90102</v>
      </c>
      <c r="J18" s="91">
        <v>286385</v>
      </c>
      <c r="K18" s="154">
        <v>29000</v>
      </c>
      <c r="L18" s="155">
        <v>0</v>
      </c>
      <c r="M18" s="122"/>
      <c r="N18" s="122"/>
      <c r="O18" s="123">
        <v>1500</v>
      </c>
      <c r="P18" s="124"/>
      <c r="Q18" s="124"/>
      <c r="R18" s="123">
        <v>3000</v>
      </c>
      <c r="S18" s="124"/>
      <c r="T18" s="124"/>
      <c r="U18" s="123">
        <v>3000</v>
      </c>
      <c r="V18" s="124"/>
      <c r="W18" s="124"/>
      <c r="X18" s="123">
        <v>3000</v>
      </c>
      <c r="Y18" s="124"/>
      <c r="Z18" s="124"/>
      <c r="AA18" s="123">
        <v>3000</v>
      </c>
      <c r="AB18" s="124"/>
      <c r="AC18" s="124"/>
      <c r="AD18" s="123">
        <v>3000</v>
      </c>
      <c r="AE18" s="124"/>
      <c r="AF18" s="124"/>
      <c r="AG18" s="123">
        <v>3000</v>
      </c>
      <c r="AH18" s="124"/>
      <c r="AI18" s="124"/>
      <c r="AJ18" s="123">
        <v>3000</v>
      </c>
      <c r="AK18" s="124"/>
      <c r="AL18" s="124"/>
      <c r="AM18" s="123">
        <v>3000</v>
      </c>
      <c r="AN18" s="124"/>
      <c r="AO18" s="124"/>
      <c r="AP18" s="123">
        <v>3500</v>
      </c>
      <c r="AQ18" s="124"/>
      <c r="AR18" s="124"/>
      <c r="AS18" s="123">
        <v>0</v>
      </c>
      <c r="AT18" s="124"/>
      <c r="AU18" s="124"/>
      <c r="AV18" s="101">
        <f t="shared" si="0"/>
        <v>29000</v>
      </c>
      <c r="AW18" s="121">
        <f t="shared" si="1"/>
        <v>0</v>
      </c>
      <c r="AX18" s="103" t="s">
        <v>630</v>
      </c>
    </row>
    <row r="19" spans="1:50" ht="51.75" hidden="1" customHeight="1" x14ac:dyDescent="0.25">
      <c r="A19" s="92" t="s">
        <v>622</v>
      </c>
      <c r="B19" s="90" t="s">
        <v>623</v>
      </c>
      <c r="C19" s="90" t="s">
        <v>624</v>
      </c>
      <c r="D19" s="89">
        <v>6</v>
      </c>
      <c r="E19" s="90" t="s">
        <v>636</v>
      </c>
      <c r="F19" s="90"/>
      <c r="G19" s="89" t="s">
        <v>626</v>
      </c>
      <c r="H19" s="89" t="s">
        <v>627</v>
      </c>
      <c r="I19" s="91">
        <v>3430</v>
      </c>
      <c r="J19" s="91">
        <v>11841</v>
      </c>
      <c r="K19" s="154">
        <v>1200</v>
      </c>
      <c r="L19" s="155">
        <v>100</v>
      </c>
      <c r="M19" s="122"/>
      <c r="N19" s="122"/>
      <c r="O19" s="123">
        <v>100</v>
      </c>
      <c r="P19" s="124"/>
      <c r="Q19" s="124"/>
      <c r="R19" s="123">
        <v>100</v>
      </c>
      <c r="S19" s="124"/>
      <c r="T19" s="124"/>
      <c r="U19" s="123">
        <v>100</v>
      </c>
      <c r="V19" s="124"/>
      <c r="W19" s="124"/>
      <c r="X19" s="123">
        <v>100</v>
      </c>
      <c r="Y19" s="124"/>
      <c r="Z19" s="124"/>
      <c r="AA19" s="123">
        <v>100</v>
      </c>
      <c r="AB19" s="124"/>
      <c r="AC19" s="124"/>
      <c r="AD19" s="123">
        <v>100</v>
      </c>
      <c r="AE19" s="124"/>
      <c r="AF19" s="124"/>
      <c r="AG19" s="123">
        <v>100</v>
      </c>
      <c r="AH19" s="124"/>
      <c r="AI19" s="124"/>
      <c r="AJ19" s="123">
        <v>100</v>
      </c>
      <c r="AK19" s="124"/>
      <c r="AL19" s="124"/>
      <c r="AM19" s="123">
        <v>100</v>
      </c>
      <c r="AN19" s="124"/>
      <c r="AO19" s="124"/>
      <c r="AP19" s="123">
        <v>100</v>
      </c>
      <c r="AQ19" s="124"/>
      <c r="AR19" s="124"/>
      <c r="AS19" s="123">
        <v>100</v>
      </c>
      <c r="AT19" s="124"/>
      <c r="AU19" s="124"/>
      <c r="AV19" s="101">
        <f t="shared" si="0"/>
        <v>1200</v>
      </c>
      <c r="AW19" s="121">
        <f t="shared" si="1"/>
        <v>0</v>
      </c>
      <c r="AX19" s="103" t="s">
        <v>630</v>
      </c>
    </row>
    <row r="20" spans="1:50" ht="51.75" hidden="1" customHeight="1" x14ac:dyDescent="0.25">
      <c r="A20" s="92" t="s">
        <v>622</v>
      </c>
      <c r="B20" s="90" t="s">
        <v>623</v>
      </c>
      <c r="C20" s="90" t="s">
        <v>624</v>
      </c>
      <c r="D20" s="89">
        <v>7</v>
      </c>
      <c r="E20" s="90" t="s">
        <v>637</v>
      </c>
      <c r="F20" s="90"/>
      <c r="G20" s="89" t="s">
        <v>626</v>
      </c>
      <c r="H20" s="89" t="s">
        <v>627</v>
      </c>
      <c r="I20" s="91">
        <v>13336</v>
      </c>
      <c r="J20" s="91">
        <v>12778</v>
      </c>
      <c r="K20" s="154">
        <v>1200</v>
      </c>
      <c r="L20" s="155">
        <v>0</v>
      </c>
      <c r="M20" s="122"/>
      <c r="N20" s="122"/>
      <c r="O20" s="123">
        <v>100</v>
      </c>
      <c r="P20" s="124"/>
      <c r="Q20" s="124"/>
      <c r="R20" s="123">
        <v>125</v>
      </c>
      <c r="S20" s="124"/>
      <c r="T20" s="124"/>
      <c r="U20" s="123">
        <v>125</v>
      </c>
      <c r="V20" s="124"/>
      <c r="W20" s="124"/>
      <c r="X20" s="123">
        <v>125</v>
      </c>
      <c r="Y20" s="124"/>
      <c r="Z20" s="124"/>
      <c r="AA20" s="123">
        <v>125</v>
      </c>
      <c r="AB20" s="124"/>
      <c r="AC20" s="124"/>
      <c r="AD20" s="123">
        <v>125</v>
      </c>
      <c r="AE20" s="124"/>
      <c r="AF20" s="124"/>
      <c r="AG20" s="123">
        <v>125</v>
      </c>
      <c r="AH20" s="124"/>
      <c r="AI20" s="124"/>
      <c r="AJ20" s="123">
        <v>125</v>
      </c>
      <c r="AK20" s="124"/>
      <c r="AL20" s="124"/>
      <c r="AM20" s="123">
        <v>125</v>
      </c>
      <c r="AN20" s="124"/>
      <c r="AO20" s="124"/>
      <c r="AP20" s="123">
        <v>100</v>
      </c>
      <c r="AQ20" s="124"/>
      <c r="AR20" s="124"/>
      <c r="AS20" s="123">
        <v>0</v>
      </c>
      <c r="AT20" s="124"/>
      <c r="AU20" s="124"/>
      <c r="AV20" s="101">
        <f t="shared" si="0"/>
        <v>1200</v>
      </c>
      <c r="AW20" s="121">
        <f t="shared" si="1"/>
        <v>0</v>
      </c>
      <c r="AX20" s="103" t="s">
        <v>630</v>
      </c>
    </row>
    <row r="21" spans="1:50" ht="51.75" hidden="1" customHeight="1" x14ac:dyDescent="0.25">
      <c r="A21" s="92" t="s">
        <v>622</v>
      </c>
      <c r="B21" s="90" t="s">
        <v>623</v>
      </c>
      <c r="C21" s="90" t="s">
        <v>624</v>
      </c>
      <c r="D21" s="89">
        <v>8</v>
      </c>
      <c r="E21" s="90" t="s">
        <v>638</v>
      </c>
      <c r="F21" s="90"/>
      <c r="G21" s="89" t="s">
        <v>626</v>
      </c>
      <c r="H21" s="89" t="s">
        <v>627</v>
      </c>
      <c r="I21" s="91">
        <v>14921</v>
      </c>
      <c r="J21" s="91">
        <v>24269</v>
      </c>
      <c r="K21" s="154">
        <v>2400</v>
      </c>
      <c r="L21" s="155">
        <v>0</v>
      </c>
      <c r="M21" s="122"/>
      <c r="N21" s="122"/>
      <c r="O21" s="123">
        <v>160</v>
      </c>
      <c r="P21" s="124"/>
      <c r="Q21" s="124"/>
      <c r="R21" s="123">
        <v>280</v>
      </c>
      <c r="S21" s="124"/>
      <c r="T21" s="124"/>
      <c r="U21" s="123">
        <v>280</v>
      </c>
      <c r="V21" s="124"/>
      <c r="W21" s="124"/>
      <c r="X21" s="123">
        <v>280</v>
      </c>
      <c r="Y21" s="124"/>
      <c r="Z21" s="124"/>
      <c r="AA21" s="123">
        <v>280</v>
      </c>
      <c r="AB21" s="124"/>
      <c r="AC21" s="124"/>
      <c r="AD21" s="123">
        <v>280</v>
      </c>
      <c r="AE21" s="124"/>
      <c r="AF21" s="124"/>
      <c r="AG21" s="123">
        <v>280</v>
      </c>
      <c r="AH21" s="124"/>
      <c r="AI21" s="124"/>
      <c r="AJ21" s="123">
        <v>280</v>
      </c>
      <c r="AK21" s="124"/>
      <c r="AL21" s="124"/>
      <c r="AM21" s="123">
        <v>280</v>
      </c>
      <c r="AN21" s="124"/>
      <c r="AO21" s="124"/>
      <c r="AP21" s="123">
        <v>0</v>
      </c>
      <c r="AQ21" s="124"/>
      <c r="AR21" s="124"/>
      <c r="AS21" s="123">
        <v>0</v>
      </c>
      <c r="AT21" s="124"/>
      <c r="AU21" s="124"/>
      <c r="AV21" s="101">
        <f t="shared" si="0"/>
        <v>2400</v>
      </c>
      <c r="AW21" s="121">
        <f t="shared" si="1"/>
        <v>0</v>
      </c>
      <c r="AX21" s="103" t="s">
        <v>630</v>
      </c>
    </row>
    <row r="22" spans="1:50" ht="51.75" hidden="1" customHeight="1" x14ac:dyDescent="0.25">
      <c r="A22" s="92" t="s">
        <v>622</v>
      </c>
      <c r="B22" s="90" t="s">
        <v>623</v>
      </c>
      <c r="C22" s="90" t="s">
        <v>624</v>
      </c>
      <c r="D22" s="89">
        <v>9</v>
      </c>
      <c r="E22" s="90" t="s">
        <v>639</v>
      </c>
      <c r="F22" s="90"/>
      <c r="G22" s="89" t="s">
        <v>626</v>
      </c>
      <c r="H22" s="89" t="s">
        <v>635</v>
      </c>
      <c r="I22" s="91">
        <v>34622</v>
      </c>
      <c r="J22" s="91">
        <v>116050</v>
      </c>
      <c r="K22" s="154">
        <v>11500</v>
      </c>
      <c r="L22" s="155">
        <v>479</v>
      </c>
      <c r="M22" s="122"/>
      <c r="N22" s="122"/>
      <c r="O22" s="123">
        <v>958</v>
      </c>
      <c r="P22" s="124"/>
      <c r="Q22" s="124"/>
      <c r="R22" s="123">
        <v>1150</v>
      </c>
      <c r="S22" s="124"/>
      <c r="T22" s="124"/>
      <c r="U22" s="123">
        <v>1150</v>
      </c>
      <c r="V22" s="124"/>
      <c r="W22" s="124"/>
      <c r="X22" s="123">
        <v>1150</v>
      </c>
      <c r="Y22" s="124"/>
      <c r="Z22" s="124"/>
      <c r="AA22" s="123">
        <v>1150</v>
      </c>
      <c r="AB22" s="124"/>
      <c r="AC22" s="124"/>
      <c r="AD22" s="123">
        <v>1150</v>
      </c>
      <c r="AE22" s="124"/>
      <c r="AF22" s="124"/>
      <c r="AG22" s="123">
        <v>1150</v>
      </c>
      <c r="AH22" s="124"/>
      <c r="AI22" s="124"/>
      <c r="AJ22" s="123">
        <v>1150</v>
      </c>
      <c r="AK22" s="124"/>
      <c r="AL22" s="124"/>
      <c r="AM22" s="123">
        <v>1150</v>
      </c>
      <c r="AN22" s="124"/>
      <c r="AO22" s="124"/>
      <c r="AP22" s="123">
        <v>479</v>
      </c>
      <c r="AQ22" s="124"/>
      <c r="AR22" s="124"/>
      <c r="AS22" s="123">
        <v>384</v>
      </c>
      <c r="AT22" s="124"/>
      <c r="AU22" s="124"/>
      <c r="AV22" s="101">
        <f t="shared" si="0"/>
        <v>11500</v>
      </c>
      <c r="AW22" s="121">
        <f t="shared" si="1"/>
        <v>0</v>
      </c>
      <c r="AX22" s="103" t="s">
        <v>628</v>
      </c>
    </row>
    <row r="23" spans="1:50" ht="51.75" hidden="1" customHeight="1" x14ac:dyDescent="0.25">
      <c r="A23" s="92" t="s">
        <v>640</v>
      </c>
      <c r="B23" s="90" t="s">
        <v>641</v>
      </c>
      <c r="C23" s="90" t="s">
        <v>642</v>
      </c>
      <c r="D23" s="89">
        <v>23</v>
      </c>
      <c r="E23" s="90" t="s">
        <v>643</v>
      </c>
      <c r="F23" s="90"/>
      <c r="G23" s="89" t="s">
        <v>626</v>
      </c>
      <c r="H23" s="89" t="s">
        <v>627</v>
      </c>
      <c r="I23" s="91">
        <v>15</v>
      </c>
      <c r="J23" s="91">
        <v>47</v>
      </c>
      <c r="K23" s="93">
        <v>4</v>
      </c>
      <c r="L23" s="155"/>
      <c r="M23" s="122"/>
      <c r="N23" s="122"/>
      <c r="O23" s="123"/>
      <c r="P23" s="124"/>
      <c r="Q23" s="124"/>
      <c r="R23" s="123">
        <v>1</v>
      </c>
      <c r="S23" s="124"/>
      <c r="T23" s="124"/>
      <c r="U23" s="123"/>
      <c r="V23" s="124"/>
      <c r="W23" s="124"/>
      <c r="X23" s="123"/>
      <c r="Y23" s="124"/>
      <c r="Z23" s="124"/>
      <c r="AA23" s="123"/>
      <c r="AB23" s="124"/>
      <c r="AC23" s="124"/>
      <c r="AD23" s="123"/>
      <c r="AE23" s="124"/>
      <c r="AF23" s="124"/>
      <c r="AG23" s="123"/>
      <c r="AH23" s="124"/>
      <c r="AI23" s="124"/>
      <c r="AJ23" s="123">
        <v>1</v>
      </c>
      <c r="AK23" s="124"/>
      <c r="AL23" s="124"/>
      <c r="AM23" s="123">
        <v>1</v>
      </c>
      <c r="AN23" s="124"/>
      <c r="AO23" s="124"/>
      <c r="AP23" s="123">
        <v>1</v>
      </c>
      <c r="AQ23" s="124"/>
      <c r="AR23" s="124"/>
      <c r="AS23" s="123"/>
      <c r="AT23" s="124"/>
      <c r="AU23" s="124"/>
      <c r="AV23" s="101">
        <f t="shared" si="0"/>
        <v>4</v>
      </c>
      <c r="AW23" s="121">
        <f t="shared" si="1"/>
        <v>0</v>
      </c>
      <c r="AX23" s="103" t="s">
        <v>644</v>
      </c>
    </row>
    <row r="24" spans="1:50" ht="51.75" hidden="1" customHeight="1" x14ac:dyDescent="0.25">
      <c r="A24" s="92" t="s">
        <v>640</v>
      </c>
      <c r="B24" s="90" t="s">
        <v>641</v>
      </c>
      <c r="C24" s="90" t="s">
        <v>642</v>
      </c>
      <c r="D24" s="89">
        <v>24</v>
      </c>
      <c r="E24" s="90" t="s">
        <v>645</v>
      </c>
      <c r="F24" s="90"/>
      <c r="G24" s="89" t="s">
        <v>626</v>
      </c>
      <c r="H24" s="89" t="s">
        <v>627</v>
      </c>
      <c r="I24" s="91">
        <v>15</v>
      </c>
      <c r="J24" s="91">
        <v>47</v>
      </c>
      <c r="K24" s="94">
        <v>4</v>
      </c>
      <c r="L24" s="155"/>
      <c r="M24" s="122"/>
      <c r="N24" s="122"/>
      <c r="O24" s="123"/>
      <c r="P24" s="124"/>
      <c r="Q24" s="124"/>
      <c r="R24" s="123"/>
      <c r="S24" s="124"/>
      <c r="T24" s="124"/>
      <c r="U24" s="123">
        <v>1</v>
      </c>
      <c r="V24" s="124"/>
      <c r="W24" s="124"/>
      <c r="X24" s="123"/>
      <c r="Y24" s="124"/>
      <c r="Z24" s="124"/>
      <c r="AA24" s="123"/>
      <c r="AB24" s="124"/>
      <c r="AC24" s="124"/>
      <c r="AD24" s="123"/>
      <c r="AE24" s="124"/>
      <c r="AF24" s="124"/>
      <c r="AG24" s="123"/>
      <c r="AH24" s="124"/>
      <c r="AI24" s="124"/>
      <c r="AJ24" s="123"/>
      <c r="AK24" s="124"/>
      <c r="AL24" s="124"/>
      <c r="AM24" s="123">
        <v>1</v>
      </c>
      <c r="AN24" s="124"/>
      <c r="AO24" s="124"/>
      <c r="AP24" s="123">
        <v>1</v>
      </c>
      <c r="AQ24" s="124"/>
      <c r="AR24" s="124"/>
      <c r="AS24" s="123">
        <v>1</v>
      </c>
      <c r="AT24" s="124"/>
      <c r="AU24" s="124"/>
      <c r="AV24" s="101">
        <f t="shared" si="0"/>
        <v>4</v>
      </c>
      <c r="AW24" s="121">
        <f t="shared" si="1"/>
        <v>0</v>
      </c>
      <c r="AX24" s="103" t="s">
        <v>644</v>
      </c>
    </row>
    <row r="25" spans="1:50" ht="51.75" hidden="1" customHeight="1" x14ac:dyDescent="0.25">
      <c r="A25" s="92" t="s">
        <v>646</v>
      </c>
      <c r="B25" s="90" t="s">
        <v>647</v>
      </c>
      <c r="C25" s="90" t="s">
        <v>648</v>
      </c>
      <c r="D25" s="89">
        <v>10</v>
      </c>
      <c r="E25" s="90" t="s">
        <v>649</v>
      </c>
      <c r="F25" s="90"/>
      <c r="G25" s="89" t="s">
        <v>626</v>
      </c>
      <c r="H25" s="89" t="s">
        <v>635</v>
      </c>
      <c r="I25" s="91">
        <v>45565</v>
      </c>
      <c r="J25" s="91">
        <v>121298</v>
      </c>
      <c r="K25" s="154">
        <v>12500</v>
      </c>
      <c r="L25" s="155">
        <v>768</v>
      </c>
      <c r="M25" s="122"/>
      <c r="N25" s="122"/>
      <c r="O25" s="123">
        <v>1000</v>
      </c>
      <c r="P25" s="124"/>
      <c r="Q25" s="124"/>
      <c r="R25" s="123">
        <v>1250</v>
      </c>
      <c r="S25" s="124"/>
      <c r="T25" s="124"/>
      <c r="U25" s="123">
        <v>885.00000000000011</v>
      </c>
      <c r="V25" s="124"/>
      <c r="W25" s="124"/>
      <c r="X25" s="123">
        <v>1260</v>
      </c>
      <c r="Y25" s="124"/>
      <c r="Z25" s="124"/>
      <c r="AA25" s="123">
        <v>1259</v>
      </c>
      <c r="AB25" s="124"/>
      <c r="AC25" s="124"/>
      <c r="AD25" s="123">
        <v>1078</v>
      </c>
      <c r="AE25" s="124"/>
      <c r="AF25" s="124"/>
      <c r="AG25" s="123">
        <v>1250</v>
      </c>
      <c r="AH25" s="124"/>
      <c r="AI25" s="124"/>
      <c r="AJ25" s="123">
        <v>1125</v>
      </c>
      <c r="AK25" s="124"/>
      <c r="AL25" s="124"/>
      <c r="AM25" s="123">
        <v>875.00000000000011</v>
      </c>
      <c r="AN25" s="124"/>
      <c r="AO25" s="124"/>
      <c r="AP25" s="123">
        <v>1000</v>
      </c>
      <c r="AQ25" s="124"/>
      <c r="AR25" s="124"/>
      <c r="AS25" s="123">
        <v>750</v>
      </c>
      <c r="AT25" s="124"/>
      <c r="AU25" s="124"/>
      <c r="AV25" s="101">
        <f t="shared" si="0"/>
        <v>12500</v>
      </c>
      <c r="AW25" s="121">
        <f t="shared" si="1"/>
        <v>0</v>
      </c>
      <c r="AX25" s="103" t="s">
        <v>650</v>
      </c>
    </row>
    <row r="26" spans="1:50" ht="51.75" hidden="1" customHeight="1" x14ac:dyDescent="0.25">
      <c r="A26" s="92" t="s">
        <v>646</v>
      </c>
      <c r="B26" s="90" t="s">
        <v>647</v>
      </c>
      <c r="C26" s="90" t="s">
        <v>648</v>
      </c>
      <c r="D26" s="89">
        <v>11</v>
      </c>
      <c r="E26" s="90" t="s">
        <v>651</v>
      </c>
      <c r="F26" s="90"/>
      <c r="G26" s="89" t="s">
        <v>626</v>
      </c>
      <c r="H26" s="89" t="s">
        <v>635</v>
      </c>
      <c r="I26" s="91">
        <v>166214</v>
      </c>
      <c r="J26" s="91">
        <v>386196</v>
      </c>
      <c r="K26" s="154">
        <v>41500</v>
      </c>
      <c r="L26" s="155">
        <v>867</v>
      </c>
      <c r="M26" s="122"/>
      <c r="N26" s="122"/>
      <c r="O26" s="123">
        <v>2493</v>
      </c>
      <c r="P26" s="124"/>
      <c r="Q26" s="124"/>
      <c r="R26" s="123">
        <v>5398</v>
      </c>
      <c r="S26" s="124"/>
      <c r="T26" s="124"/>
      <c r="U26" s="123">
        <v>2299</v>
      </c>
      <c r="V26" s="124"/>
      <c r="W26" s="124"/>
      <c r="X26" s="123">
        <v>4983</v>
      </c>
      <c r="Y26" s="124"/>
      <c r="Z26" s="124"/>
      <c r="AA26" s="123">
        <v>3323</v>
      </c>
      <c r="AB26" s="124"/>
      <c r="AC26" s="124"/>
      <c r="AD26" s="123">
        <v>3542</v>
      </c>
      <c r="AE26" s="124"/>
      <c r="AF26" s="124"/>
      <c r="AG26" s="123">
        <v>3662</v>
      </c>
      <c r="AH26" s="124"/>
      <c r="AI26" s="124"/>
      <c r="AJ26" s="123">
        <v>3674</v>
      </c>
      <c r="AK26" s="124"/>
      <c r="AL26" s="124"/>
      <c r="AM26" s="123">
        <v>3374</v>
      </c>
      <c r="AN26" s="124"/>
      <c r="AO26" s="124"/>
      <c r="AP26" s="123">
        <v>4565</v>
      </c>
      <c r="AQ26" s="124"/>
      <c r="AR26" s="124"/>
      <c r="AS26" s="123">
        <v>3320</v>
      </c>
      <c r="AT26" s="124"/>
      <c r="AU26" s="124"/>
      <c r="AV26" s="101">
        <f t="shared" si="0"/>
        <v>41500</v>
      </c>
      <c r="AW26" s="121">
        <f t="shared" si="1"/>
        <v>0</v>
      </c>
      <c r="AX26" s="103" t="s">
        <v>650</v>
      </c>
    </row>
    <row r="27" spans="1:50" ht="51.75" hidden="1" customHeight="1" x14ac:dyDescent="0.25">
      <c r="A27" s="92" t="s">
        <v>646</v>
      </c>
      <c r="B27" s="90" t="s">
        <v>647</v>
      </c>
      <c r="C27" s="90" t="s">
        <v>648</v>
      </c>
      <c r="D27" s="89">
        <v>13</v>
      </c>
      <c r="E27" s="90" t="s">
        <v>652</v>
      </c>
      <c r="F27" s="90"/>
      <c r="G27" s="89" t="s">
        <v>626</v>
      </c>
      <c r="H27" s="89" t="s">
        <v>635</v>
      </c>
      <c r="I27" s="91">
        <v>46329</v>
      </c>
      <c r="J27" s="91">
        <v>122579</v>
      </c>
      <c r="K27" s="154">
        <v>12800</v>
      </c>
      <c r="L27" s="155">
        <v>768</v>
      </c>
      <c r="M27" s="122"/>
      <c r="N27" s="122"/>
      <c r="O27" s="123">
        <v>1024</v>
      </c>
      <c r="P27" s="124"/>
      <c r="Q27" s="124"/>
      <c r="R27" s="123">
        <v>1280</v>
      </c>
      <c r="S27" s="124"/>
      <c r="T27" s="124"/>
      <c r="U27" s="123">
        <v>896.00000000000011</v>
      </c>
      <c r="V27" s="124"/>
      <c r="W27" s="124"/>
      <c r="X27" s="123">
        <v>1280</v>
      </c>
      <c r="Y27" s="124"/>
      <c r="Z27" s="124"/>
      <c r="AA27" s="123">
        <v>1280</v>
      </c>
      <c r="AB27" s="124"/>
      <c r="AC27" s="124"/>
      <c r="AD27" s="123">
        <v>1152</v>
      </c>
      <c r="AE27" s="124"/>
      <c r="AF27" s="124"/>
      <c r="AG27" s="123">
        <v>1280</v>
      </c>
      <c r="AH27" s="124"/>
      <c r="AI27" s="124"/>
      <c r="AJ27" s="123">
        <v>1152</v>
      </c>
      <c r="AK27" s="124"/>
      <c r="AL27" s="124"/>
      <c r="AM27" s="123">
        <v>896.00000000000011</v>
      </c>
      <c r="AN27" s="124"/>
      <c r="AO27" s="124"/>
      <c r="AP27" s="123">
        <v>1024</v>
      </c>
      <c r="AQ27" s="124"/>
      <c r="AR27" s="124"/>
      <c r="AS27" s="123">
        <v>768</v>
      </c>
      <c r="AT27" s="124"/>
      <c r="AU27" s="124"/>
      <c r="AV27" s="101">
        <f t="shared" si="0"/>
        <v>12800</v>
      </c>
      <c r="AW27" s="121">
        <f t="shared" si="1"/>
        <v>0</v>
      </c>
      <c r="AX27" s="103" t="s">
        <v>650</v>
      </c>
    </row>
    <row r="28" spans="1:50" ht="51.75" hidden="1" customHeight="1" x14ac:dyDescent="0.25">
      <c r="A28" s="92" t="s">
        <v>646</v>
      </c>
      <c r="B28" s="90" t="s">
        <v>647</v>
      </c>
      <c r="C28" s="90" t="s">
        <v>648</v>
      </c>
      <c r="D28" s="89">
        <v>14</v>
      </c>
      <c r="E28" s="90" t="s">
        <v>653</v>
      </c>
      <c r="F28" s="90"/>
      <c r="G28" s="89" t="s">
        <v>626</v>
      </c>
      <c r="H28" s="89" t="s">
        <v>635</v>
      </c>
      <c r="I28" s="91">
        <v>13521</v>
      </c>
      <c r="J28" s="91">
        <v>20650</v>
      </c>
      <c r="K28" s="154">
        <v>3500</v>
      </c>
      <c r="L28" s="155">
        <v>150</v>
      </c>
      <c r="M28" s="122"/>
      <c r="N28" s="122"/>
      <c r="O28" s="123">
        <v>200</v>
      </c>
      <c r="P28" s="124"/>
      <c r="Q28" s="124"/>
      <c r="R28" s="123">
        <v>250</v>
      </c>
      <c r="S28" s="124"/>
      <c r="T28" s="124"/>
      <c r="U28" s="123">
        <v>350</v>
      </c>
      <c r="V28" s="124"/>
      <c r="W28" s="124"/>
      <c r="X28" s="123">
        <v>350</v>
      </c>
      <c r="Y28" s="124"/>
      <c r="Z28" s="124"/>
      <c r="AA28" s="123">
        <v>450</v>
      </c>
      <c r="AB28" s="124"/>
      <c r="AC28" s="124"/>
      <c r="AD28" s="123">
        <v>450</v>
      </c>
      <c r="AE28" s="124"/>
      <c r="AF28" s="124"/>
      <c r="AG28" s="123">
        <v>350</v>
      </c>
      <c r="AH28" s="124"/>
      <c r="AI28" s="124"/>
      <c r="AJ28" s="123">
        <v>350</v>
      </c>
      <c r="AK28" s="124"/>
      <c r="AL28" s="124"/>
      <c r="AM28" s="123">
        <v>250</v>
      </c>
      <c r="AN28" s="124"/>
      <c r="AO28" s="124"/>
      <c r="AP28" s="123">
        <v>200</v>
      </c>
      <c r="AQ28" s="124"/>
      <c r="AR28" s="124"/>
      <c r="AS28" s="123">
        <v>150</v>
      </c>
      <c r="AT28" s="124"/>
      <c r="AU28" s="124"/>
      <c r="AV28" s="101">
        <f t="shared" si="0"/>
        <v>3500</v>
      </c>
      <c r="AW28" s="121">
        <f t="shared" si="1"/>
        <v>0</v>
      </c>
      <c r="AX28" s="103" t="s">
        <v>654</v>
      </c>
    </row>
    <row r="29" spans="1:50" ht="51.75" hidden="1" customHeight="1" x14ac:dyDescent="0.25">
      <c r="A29" s="92" t="s">
        <v>646</v>
      </c>
      <c r="B29" s="90" t="s">
        <v>647</v>
      </c>
      <c r="C29" s="90" t="s">
        <v>648</v>
      </c>
      <c r="D29" s="89">
        <v>15</v>
      </c>
      <c r="E29" s="90" t="s">
        <v>655</v>
      </c>
      <c r="F29" s="90"/>
      <c r="G29" s="89" t="s">
        <v>626</v>
      </c>
      <c r="H29" s="89" t="s">
        <v>635</v>
      </c>
      <c r="I29" s="91">
        <v>8570</v>
      </c>
      <c r="J29" s="91">
        <v>20178</v>
      </c>
      <c r="K29" s="154">
        <v>2300</v>
      </c>
      <c r="L29" s="155">
        <v>100</v>
      </c>
      <c r="M29" s="122"/>
      <c r="N29" s="122"/>
      <c r="O29" s="123">
        <v>140</v>
      </c>
      <c r="P29" s="124"/>
      <c r="Q29" s="124"/>
      <c r="R29" s="123">
        <v>180</v>
      </c>
      <c r="S29" s="124"/>
      <c r="T29" s="124"/>
      <c r="U29" s="123">
        <v>200</v>
      </c>
      <c r="V29" s="124"/>
      <c r="W29" s="124"/>
      <c r="X29" s="123">
        <v>230</v>
      </c>
      <c r="Y29" s="124"/>
      <c r="Z29" s="124"/>
      <c r="AA29" s="123">
        <v>300</v>
      </c>
      <c r="AB29" s="124"/>
      <c r="AC29" s="124"/>
      <c r="AD29" s="123">
        <v>300</v>
      </c>
      <c r="AE29" s="124"/>
      <c r="AF29" s="124"/>
      <c r="AG29" s="123">
        <v>230</v>
      </c>
      <c r="AH29" s="124"/>
      <c r="AI29" s="124"/>
      <c r="AJ29" s="123">
        <v>200</v>
      </c>
      <c r="AK29" s="124"/>
      <c r="AL29" s="124"/>
      <c r="AM29" s="123">
        <v>180</v>
      </c>
      <c r="AN29" s="124"/>
      <c r="AO29" s="124"/>
      <c r="AP29" s="123">
        <v>140</v>
      </c>
      <c r="AQ29" s="124"/>
      <c r="AR29" s="124"/>
      <c r="AS29" s="123">
        <v>100</v>
      </c>
      <c r="AT29" s="124"/>
      <c r="AU29" s="124"/>
      <c r="AV29" s="101">
        <f t="shared" si="0"/>
        <v>2300</v>
      </c>
      <c r="AW29" s="121">
        <f t="shared" si="1"/>
        <v>0</v>
      </c>
      <c r="AX29" s="103" t="s">
        <v>654</v>
      </c>
    </row>
    <row r="30" spans="1:50" ht="51.75" hidden="1" customHeight="1" x14ac:dyDescent="0.25">
      <c r="A30" s="92" t="s">
        <v>646</v>
      </c>
      <c r="B30" s="90" t="s">
        <v>647</v>
      </c>
      <c r="C30" s="90" t="s">
        <v>648</v>
      </c>
      <c r="D30" s="89">
        <v>16</v>
      </c>
      <c r="E30" s="90" t="s">
        <v>656</v>
      </c>
      <c r="F30" s="90"/>
      <c r="G30" s="89" t="s">
        <v>626</v>
      </c>
      <c r="H30" s="89" t="s">
        <v>635</v>
      </c>
      <c r="I30" s="91">
        <v>20697</v>
      </c>
      <c r="J30" s="91">
        <v>22950</v>
      </c>
      <c r="K30" s="154">
        <v>4000</v>
      </c>
      <c r="L30" s="155">
        <v>150</v>
      </c>
      <c r="M30" s="122"/>
      <c r="N30" s="122"/>
      <c r="O30" s="123">
        <v>250</v>
      </c>
      <c r="P30" s="124"/>
      <c r="Q30" s="124"/>
      <c r="R30" s="123">
        <v>250</v>
      </c>
      <c r="S30" s="124"/>
      <c r="T30" s="124"/>
      <c r="U30" s="123">
        <v>350</v>
      </c>
      <c r="V30" s="124"/>
      <c r="W30" s="124"/>
      <c r="X30" s="123">
        <v>450</v>
      </c>
      <c r="Y30" s="124"/>
      <c r="Z30" s="124"/>
      <c r="AA30" s="123">
        <v>550</v>
      </c>
      <c r="AB30" s="124"/>
      <c r="AC30" s="124"/>
      <c r="AD30" s="123">
        <v>550</v>
      </c>
      <c r="AE30" s="124"/>
      <c r="AF30" s="124"/>
      <c r="AG30" s="123">
        <v>450</v>
      </c>
      <c r="AH30" s="124"/>
      <c r="AI30" s="124"/>
      <c r="AJ30" s="123">
        <v>350</v>
      </c>
      <c r="AK30" s="124"/>
      <c r="AL30" s="124"/>
      <c r="AM30" s="123">
        <v>250</v>
      </c>
      <c r="AN30" s="124"/>
      <c r="AO30" s="124"/>
      <c r="AP30" s="123">
        <v>250</v>
      </c>
      <c r="AQ30" s="124"/>
      <c r="AR30" s="124"/>
      <c r="AS30" s="123">
        <v>150</v>
      </c>
      <c r="AT30" s="124"/>
      <c r="AU30" s="124"/>
      <c r="AV30" s="101">
        <f t="shared" si="0"/>
        <v>4000</v>
      </c>
      <c r="AW30" s="121">
        <f t="shared" si="1"/>
        <v>0</v>
      </c>
      <c r="AX30" s="103" t="s">
        <v>654</v>
      </c>
    </row>
    <row r="31" spans="1:50" ht="51.75" hidden="1" customHeight="1" x14ac:dyDescent="0.25">
      <c r="A31" s="92" t="s">
        <v>646</v>
      </c>
      <c r="B31" s="90" t="s">
        <v>647</v>
      </c>
      <c r="C31" s="90" t="s">
        <v>657</v>
      </c>
      <c r="D31" s="89">
        <v>17</v>
      </c>
      <c r="E31" s="90" t="s">
        <v>658</v>
      </c>
      <c r="F31" s="90"/>
      <c r="G31" s="89" t="s">
        <v>626</v>
      </c>
      <c r="H31" s="89" t="s">
        <v>635</v>
      </c>
      <c r="I31" s="91">
        <v>24162</v>
      </c>
      <c r="J31" s="91">
        <v>77500</v>
      </c>
      <c r="K31" s="93">
        <v>7900</v>
      </c>
      <c r="L31" s="155">
        <v>0</v>
      </c>
      <c r="M31" s="122"/>
      <c r="N31" s="122"/>
      <c r="O31" s="123">
        <v>750</v>
      </c>
      <c r="P31" s="124"/>
      <c r="Q31" s="124"/>
      <c r="R31" s="123">
        <v>750</v>
      </c>
      <c r="S31" s="124"/>
      <c r="T31" s="124"/>
      <c r="U31" s="123">
        <v>750</v>
      </c>
      <c r="V31" s="124"/>
      <c r="W31" s="124"/>
      <c r="X31" s="123">
        <v>750</v>
      </c>
      <c r="Y31" s="124"/>
      <c r="Z31" s="124"/>
      <c r="AA31" s="123">
        <v>750</v>
      </c>
      <c r="AB31" s="124"/>
      <c r="AC31" s="124"/>
      <c r="AD31" s="123">
        <v>750</v>
      </c>
      <c r="AE31" s="124"/>
      <c r="AF31" s="124"/>
      <c r="AG31" s="123">
        <v>750</v>
      </c>
      <c r="AH31" s="124"/>
      <c r="AI31" s="124"/>
      <c r="AJ31" s="123">
        <v>750</v>
      </c>
      <c r="AK31" s="124"/>
      <c r="AL31" s="124"/>
      <c r="AM31" s="123">
        <v>750</v>
      </c>
      <c r="AN31" s="124"/>
      <c r="AO31" s="124"/>
      <c r="AP31" s="123">
        <v>750</v>
      </c>
      <c r="AQ31" s="124"/>
      <c r="AR31" s="124"/>
      <c r="AS31" s="123">
        <v>400</v>
      </c>
      <c r="AT31" s="124"/>
      <c r="AU31" s="124"/>
      <c r="AV31" s="101">
        <f t="shared" si="0"/>
        <v>7900</v>
      </c>
      <c r="AW31" s="121">
        <f t="shared" si="1"/>
        <v>0</v>
      </c>
      <c r="AX31" s="103" t="s">
        <v>659</v>
      </c>
    </row>
    <row r="32" spans="1:50" ht="51.75" hidden="1" customHeight="1" x14ac:dyDescent="0.25">
      <c r="A32" s="92" t="s">
        <v>660</v>
      </c>
      <c r="B32" s="90" t="s">
        <v>661</v>
      </c>
      <c r="C32" s="90" t="s">
        <v>662</v>
      </c>
      <c r="D32" s="89">
        <v>20</v>
      </c>
      <c r="E32" s="90" t="s">
        <v>663</v>
      </c>
      <c r="F32" s="90"/>
      <c r="G32" s="89" t="s">
        <v>626</v>
      </c>
      <c r="H32" s="89" t="s">
        <v>627</v>
      </c>
      <c r="I32" s="91">
        <v>5332</v>
      </c>
      <c r="J32" s="91">
        <v>13748</v>
      </c>
      <c r="K32" s="154">
        <v>1800</v>
      </c>
      <c r="L32" s="155">
        <v>0</v>
      </c>
      <c r="M32" s="122"/>
      <c r="N32" s="122"/>
      <c r="O32" s="123">
        <v>200</v>
      </c>
      <c r="P32" s="124"/>
      <c r="Q32" s="124"/>
      <c r="R32" s="123">
        <v>300</v>
      </c>
      <c r="S32" s="124"/>
      <c r="T32" s="124"/>
      <c r="U32" s="123">
        <v>200</v>
      </c>
      <c r="V32" s="124"/>
      <c r="W32" s="124"/>
      <c r="X32" s="123">
        <v>300</v>
      </c>
      <c r="Y32" s="124"/>
      <c r="Z32" s="124"/>
      <c r="AA32" s="123">
        <v>200</v>
      </c>
      <c r="AB32" s="124"/>
      <c r="AC32" s="124"/>
      <c r="AD32" s="123">
        <v>200</v>
      </c>
      <c r="AE32" s="124"/>
      <c r="AF32" s="124"/>
      <c r="AG32" s="123">
        <v>200</v>
      </c>
      <c r="AH32" s="124"/>
      <c r="AI32" s="124"/>
      <c r="AJ32" s="123">
        <v>200</v>
      </c>
      <c r="AK32" s="124"/>
      <c r="AL32" s="124"/>
      <c r="AM32" s="123"/>
      <c r="AN32" s="124"/>
      <c r="AO32" s="124"/>
      <c r="AP32" s="123"/>
      <c r="AQ32" s="124"/>
      <c r="AR32" s="124"/>
      <c r="AS32" s="123"/>
      <c r="AT32" s="124"/>
      <c r="AU32" s="124"/>
      <c r="AV32" s="101">
        <f t="shared" si="0"/>
        <v>1800</v>
      </c>
      <c r="AW32" s="121">
        <f t="shared" si="1"/>
        <v>0</v>
      </c>
      <c r="AX32" s="103" t="s">
        <v>650</v>
      </c>
    </row>
    <row r="33" spans="1:50" ht="51.75" hidden="1" customHeight="1" x14ac:dyDescent="0.25">
      <c r="A33" s="92" t="s">
        <v>664</v>
      </c>
      <c r="B33" s="90" t="s">
        <v>665</v>
      </c>
      <c r="C33" s="90" t="s">
        <v>666</v>
      </c>
      <c r="D33" s="89">
        <v>21</v>
      </c>
      <c r="E33" s="90" t="s">
        <v>667</v>
      </c>
      <c r="F33" s="90"/>
      <c r="G33" s="89" t="s">
        <v>626</v>
      </c>
      <c r="H33" s="89" t="s">
        <v>635</v>
      </c>
      <c r="I33" s="91">
        <v>11925</v>
      </c>
      <c r="J33" s="91">
        <v>25000</v>
      </c>
      <c r="K33" s="154">
        <v>3000</v>
      </c>
      <c r="L33" s="155">
        <v>0</v>
      </c>
      <c r="M33" s="122"/>
      <c r="N33" s="122"/>
      <c r="O33" s="123">
        <v>0</v>
      </c>
      <c r="P33" s="124"/>
      <c r="Q33" s="124"/>
      <c r="R33" s="123">
        <v>500</v>
      </c>
      <c r="S33" s="124"/>
      <c r="T33" s="124"/>
      <c r="U33" s="123">
        <v>0</v>
      </c>
      <c r="V33" s="216"/>
      <c r="W33" s="124"/>
      <c r="X33" s="123">
        <v>0</v>
      </c>
      <c r="Y33" s="124"/>
      <c r="Z33" s="124"/>
      <c r="AA33" s="123">
        <v>1000</v>
      </c>
      <c r="AB33" s="124"/>
      <c r="AC33" s="124"/>
      <c r="AD33" s="123">
        <v>0</v>
      </c>
      <c r="AE33" s="124"/>
      <c r="AF33" s="124"/>
      <c r="AG33" s="123">
        <v>0</v>
      </c>
      <c r="AH33" s="124"/>
      <c r="AI33" s="216"/>
      <c r="AJ33" s="123">
        <v>500</v>
      </c>
      <c r="AK33" s="124"/>
      <c r="AL33" s="124"/>
      <c r="AM33" s="123">
        <v>0</v>
      </c>
      <c r="AN33" s="124"/>
      <c r="AO33" s="124"/>
      <c r="AP33" s="123">
        <v>0</v>
      </c>
      <c r="AQ33" s="124"/>
      <c r="AR33" s="124"/>
      <c r="AS33" s="123">
        <v>1000</v>
      </c>
      <c r="AT33" s="124"/>
      <c r="AU33" s="124"/>
      <c r="AV33" s="101">
        <f t="shared" si="0"/>
        <v>3000</v>
      </c>
      <c r="AW33" s="121">
        <f t="shared" si="1"/>
        <v>0</v>
      </c>
      <c r="AX33" s="103" t="s">
        <v>668</v>
      </c>
    </row>
    <row r="34" spans="1:50" ht="312.75" customHeight="1" x14ac:dyDescent="0.25">
      <c r="A34" s="92" t="s">
        <v>664</v>
      </c>
      <c r="B34" s="90" t="s">
        <v>665</v>
      </c>
      <c r="C34" s="90" t="s">
        <v>666</v>
      </c>
      <c r="D34" s="89">
        <v>22</v>
      </c>
      <c r="E34" s="90" t="s">
        <v>669</v>
      </c>
      <c r="F34" s="90" t="s">
        <v>670</v>
      </c>
      <c r="G34" s="89" t="s">
        <v>626</v>
      </c>
      <c r="H34" s="89" t="s">
        <v>635</v>
      </c>
      <c r="I34" s="91">
        <v>16877</v>
      </c>
      <c r="J34" s="91">
        <v>32500</v>
      </c>
      <c r="K34" s="154">
        <v>5250</v>
      </c>
      <c r="L34" s="155">
        <v>0</v>
      </c>
      <c r="M34" s="122">
        <v>0</v>
      </c>
      <c r="N34" s="122">
        <v>0</v>
      </c>
      <c r="O34" s="123">
        <v>263</v>
      </c>
      <c r="P34" s="453">
        <v>118</v>
      </c>
      <c r="Q34" s="454" t="s">
        <v>671</v>
      </c>
      <c r="R34" s="455">
        <v>421</v>
      </c>
      <c r="S34" s="456">
        <v>818</v>
      </c>
      <c r="T34" s="1130" t="s">
        <v>672</v>
      </c>
      <c r="U34" s="457">
        <v>526</v>
      </c>
      <c r="V34" s="458"/>
      <c r="W34" s="487"/>
      <c r="X34" s="455">
        <v>526</v>
      </c>
      <c r="Y34" s="458"/>
      <c r="Z34" s="459"/>
      <c r="AA34" s="455">
        <v>526</v>
      </c>
      <c r="AB34" s="458"/>
      <c r="AC34" s="460"/>
      <c r="AD34" s="455">
        <v>526</v>
      </c>
      <c r="AE34" s="456"/>
      <c r="AF34" s="461"/>
      <c r="AG34" s="455">
        <v>526</v>
      </c>
      <c r="AH34" s="462"/>
      <c r="AI34" s="463"/>
      <c r="AJ34" s="464">
        <v>526</v>
      </c>
      <c r="AK34" s="456"/>
      <c r="AL34" s="459"/>
      <c r="AM34" s="123">
        <v>577</v>
      </c>
      <c r="AN34" s="124"/>
      <c r="AO34" s="459"/>
      <c r="AP34" s="123">
        <v>577</v>
      </c>
      <c r="AQ34" s="124"/>
      <c r="AR34" s="486"/>
      <c r="AS34" s="123">
        <v>256</v>
      </c>
      <c r="AT34" s="124"/>
      <c r="AU34" s="459"/>
      <c r="AV34" s="465">
        <f>L34+O34+R34+U34+X34+AA34+AD34+AG34+AJ34+AM34+AP34+AS34</f>
        <v>5250</v>
      </c>
      <c r="AW34" s="121">
        <f>+M34+P34+S34+V34+Y34+AB34+AE34+AH34+AK34+AN34+AQ34+AT34</f>
        <v>936</v>
      </c>
      <c r="AX34" s="198">
        <v>8198</v>
      </c>
    </row>
    <row r="35" spans="1:50" ht="51.75" hidden="1" customHeight="1" x14ac:dyDescent="0.25">
      <c r="A35" s="92">
        <v>11</v>
      </c>
      <c r="B35" s="90" t="s">
        <v>673</v>
      </c>
      <c r="C35" s="90" t="s">
        <v>674</v>
      </c>
      <c r="D35" s="89">
        <v>25</v>
      </c>
      <c r="E35" s="90" t="s">
        <v>675</v>
      </c>
      <c r="F35" s="90"/>
      <c r="G35" s="89" t="s">
        <v>676</v>
      </c>
      <c r="H35" s="89" t="s">
        <v>627</v>
      </c>
      <c r="I35" s="91">
        <v>100</v>
      </c>
      <c r="J35" s="91">
        <v>100</v>
      </c>
      <c r="K35" s="154">
        <v>100</v>
      </c>
      <c r="L35" s="155">
        <v>100</v>
      </c>
      <c r="M35" s="122"/>
      <c r="N35" s="122"/>
      <c r="O35" s="123">
        <v>100</v>
      </c>
      <c r="P35" s="124"/>
      <c r="Q35" s="124"/>
      <c r="R35" s="123">
        <v>100</v>
      </c>
      <c r="S35" s="124"/>
      <c r="T35" s="124"/>
      <c r="U35" s="123">
        <v>100</v>
      </c>
      <c r="V35" s="120"/>
      <c r="W35" s="124"/>
      <c r="X35" s="123">
        <v>100</v>
      </c>
      <c r="Y35" s="124"/>
      <c r="Z35" s="124"/>
      <c r="AA35" s="123">
        <v>100</v>
      </c>
      <c r="AB35" s="124"/>
      <c r="AC35" s="124"/>
      <c r="AD35" s="123">
        <v>100</v>
      </c>
      <c r="AE35" s="124"/>
      <c r="AF35" s="124"/>
      <c r="AG35" s="123">
        <v>100</v>
      </c>
      <c r="AH35" s="124"/>
      <c r="AI35" s="181"/>
      <c r="AJ35" s="123">
        <v>100</v>
      </c>
      <c r="AK35" s="124"/>
      <c r="AL35" s="124"/>
      <c r="AM35" s="123">
        <v>100</v>
      </c>
      <c r="AN35" s="124"/>
      <c r="AO35" s="124"/>
      <c r="AP35" s="123">
        <v>100</v>
      </c>
      <c r="AQ35" s="124"/>
      <c r="AR35" s="124"/>
      <c r="AS35" s="123">
        <v>100</v>
      </c>
      <c r="AT35" s="124"/>
      <c r="AU35" s="124"/>
      <c r="AV35" s="101">
        <v>100</v>
      </c>
      <c r="AW35" s="121">
        <f t="shared" si="1"/>
        <v>0</v>
      </c>
      <c r="AX35" s="104">
        <v>8225</v>
      </c>
    </row>
    <row r="36" spans="1:50" ht="51.75" hidden="1" customHeight="1" x14ac:dyDescent="0.25">
      <c r="A36" s="92">
        <v>11</v>
      </c>
      <c r="B36" s="90" t="s">
        <v>673</v>
      </c>
      <c r="C36" s="90" t="s">
        <v>677</v>
      </c>
      <c r="D36" s="89">
        <v>26</v>
      </c>
      <c r="E36" s="90" t="s">
        <v>678</v>
      </c>
      <c r="F36" s="90"/>
      <c r="G36" s="89" t="s">
        <v>676</v>
      </c>
      <c r="H36" s="89" t="s">
        <v>627</v>
      </c>
      <c r="I36" s="91">
        <v>100</v>
      </c>
      <c r="J36" s="91">
        <v>100</v>
      </c>
      <c r="K36" s="154">
        <v>100</v>
      </c>
      <c r="L36" s="155">
        <v>0</v>
      </c>
      <c r="M36" s="122"/>
      <c r="N36" s="122"/>
      <c r="O36" s="123">
        <v>9.09</v>
      </c>
      <c r="P36" s="124"/>
      <c r="Q36" s="124"/>
      <c r="R36" s="123">
        <v>9.09</v>
      </c>
      <c r="S36" s="124"/>
      <c r="T36" s="124"/>
      <c r="U36" s="123">
        <v>9.09</v>
      </c>
      <c r="V36" s="124"/>
      <c r="W36" s="124"/>
      <c r="X36" s="123">
        <v>9.09</v>
      </c>
      <c r="Y36" s="124"/>
      <c r="Z36" s="124"/>
      <c r="AA36" s="123">
        <v>9.09</v>
      </c>
      <c r="AB36" s="124"/>
      <c r="AC36" s="124"/>
      <c r="AD36" s="123">
        <v>9.09</v>
      </c>
      <c r="AE36" s="124"/>
      <c r="AF36" s="124"/>
      <c r="AG36" s="123">
        <v>9.09</v>
      </c>
      <c r="AH36" s="124"/>
      <c r="AI36" t="s">
        <v>679</v>
      </c>
      <c r="AJ36" s="123">
        <v>9.09</v>
      </c>
      <c r="AK36" s="124"/>
      <c r="AL36" s="124"/>
      <c r="AM36" s="123">
        <v>9.09</v>
      </c>
      <c r="AN36" s="124"/>
      <c r="AO36" s="124"/>
      <c r="AP36" s="123">
        <v>9.1</v>
      </c>
      <c r="AQ36" s="124"/>
      <c r="AR36" s="124"/>
      <c r="AS36" s="123">
        <v>9.09</v>
      </c>
      <c r="AT36" s="124"/>
      <c r="AU36" s="124"/>
      <c r="AV36" s="101">
        <f t="shared" si="0"/>
        <v>100.00000000000001</v>
      </c>
      <c r="AW36" s="121">
        <f t="shared" si="1"/>
        <v>0</v>
      </c>
      <c r="AX36" s="104">
        <v>8225</v>
      </c>
    </row>
    <row r="37" spans="1:50" ht="51.75" hidden="1" customHeight="1" thickBot="1" x14ac:dyDescent="0.3">
      <c r="A37" s="95">
        <v>11</v>
      </c>
      <c r="B37" s="96" t="s">
        <v>673</v>
      </c>
      <c r="C37" s="96" t="s">
        <v>677</v>
      </c>
      <c r="D37" s="97">
        <v>27</v>
      </c>
      <c r="E37" s="96" t="s">
        <v>680</v>
      </c>
      <c r="F37" s="96"/>
      <c r="G37" s="97" t="s">
        <v>681</v>
      </c>
      <c r="H37" s="97" t="s">
        <v>627</v>
      </c>
      <c r="I37" s="156">
        <v>90</v>
      </c>
      <c r="J37" s="156">
        <v>95</v>
      </c>
      <c r="K37" s="157">
        <v>91</v>
      </c>
      <c r="L37" s="158">
        <v>9.5</v>
      </c>
      <c r="M37" s="125"/>
      <c r="N37" s="125"/>
      <c r="O37" s="126">
        <v>9.5500000000000007</v>
      </c>
      <c r="P37" s="127"/>
      <c r="Q37" s="127"/>
      <c r="R37" s="126">
        <v>90.59</v>
      </c>
      <c r="S37" s="127"/>
      <c r="T37" s="127"/>
      <c r="U37" s="126">
        <v>90.64</v>
      </c>
      <c r="V37" s="127"/>
      <c r="W37" s="127"/>
      <c r="X37" s="126">
        <v>90.68</v>
      </c>
      <c r="Y37" s="127"/>
      <c r="Z37" s="127"/>
      <c r="AA37" s="126">
        <v>90.73</v>
      </c>
      <c r="AB37" s="127"/>
      <c r="AC37" s="127"/>
      <c r="AD37" s="126">
        <v>90.77</v>
      </c>
      <c r="AE37" s="127"/>
      <c r="AF37" s="127"/>
      <c r="AG37" s="126">
        <v>90.82</v>
      </c>
      <c r="AH37" s="127"/>
      <c r="AI37" s="127"/>
      <c r="AJ37" s="126">
        <v>90.86</v>
      </c>
      <c r="AK37" s="127"/>
      <c r="AL37" s="127"/>
      <c r="AM37" s="126">
        <v>90.91</v>
      </c>
      <c r="AN37" s="127"/>
      <c r="AO37" s="127"/>
      <c r="AP37" s="126">
        <v>90</v>
      </c>
      <c r="AQ37" s="127"/>
      <c r="AR37" s="127"/>
      <c r="AS37" s="126">
        <v>91.000000000000014</v>
      </c>
      <c r="AT37" s="127"/>
      <c r="AU37" s="127"/>
      <c r="AV37" s="105">
        <v>91</v>
      </c>
      <c r="AW37" s="128">
        <f t="shared" si="1"/>
        <v>0</v>
      </c>
      <c r="AX37" s="106">
        <v>8225</v>
      </c>
    </row>
    <row r="38" spans="1:50" x14ac:dyDescent="0.25">
      <c r="A38" s="199"/>
      <c r="B38" s="199"/>
      <c r="C38" s="199"/>
      <c r="D38" s="199"/>
      <c r="E38" s="199"/>
      <c r="F38" s="199"/>
      <c r="G38" s="199"/>
      <c r="H38" s="199"/>
      <c r="I38" s="200"/>
      <c r="J38" s="200"/>
      <c r="K38" s="200"/>
      <c r="L38" s="200"/>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199"/>
    </row>
  </sheetData>
  <autoFilter ref="A12:AX37" xr:uid="{78830941-7C79-43AC-A399-008D63D7E9EC}">
    <filterColumn colId="11" showButton="0"/>
    <filterColumn colId="12" showButton="0"/>
    <filterColumn colId="14" showButton="0"/>
    <filterColumn colId="15" showButton="0"/>
    <filterColumn colId="17" showButton="0"/>
    <filterColumn colId="18" showButton="0"/>
    <filterColumn colId="20" showButton="0"/>
    <filterColumn colId="21" showButton="0"/>
    <filterColumn colId="23" showButton="0"/>
    <filterColumn colId="24" showButton="0"/>
    <filterColumn colId="26" showButton="0"/>
    <filterColumn colId="27" showButton="0"/>
    <filterColumn colId="29" showButton="0"/>
    <filterColumn colId="30" showButton="0"/>
    <filterColumn colId="32" showButton="0"/>
    <filterColumn colId="33" showButton="0"/>
    <filterColumn colId="35" showButton="0"/>
    <filterColumn colId="36" showButton="0"/>
    <filterColumn colId="38" showButton="0"/>
    <filterColumn colId="39" showButton="0"/>
    <filterColumn colId="41" showButton="0"/>
    <filterColumn colId="42" showButton="0"/>
    <filterColumn colId="44" showButton="0"/>
    <filterColumn colId="45" showButton="0"/>
    <filterColumn colId="49">
      <filters>
        <filter val="8198"/>
      </filters>
    </filterColumn>
  </autoFilter>
  <mergeCells count="56">
    <mergeCell ref="AW12:AW13"/>
    <mergeCell ref="AX12:AX13"/>
    <mergeCell ref="AY12:AY13"/>
    <mergeCell ref="AZ12:AZ13"/>
    <mergeCell ref="X12:Z12"/>
    <mergeCell ref="AJ12:AL12"/>
    <mergeCell ref="AM12:AO12"/>
    <mergeCell ref="BG12:BG13"/>
    <mergeCell ref="BA12:BA13"/>
    <mergeCell ref="BB12:BB13"/>
    <mergeCell ref="BC12:BC13"/>
    <mergeCell ref="BD12:BD13"/>
    <mergeCell ref="BE12:BE13"/>
    <mergeCell ref="BF12:BF13"/>
    <mergeCell ref="A12:A13"/>
    <mergeCell ref="B12:B13"/>
    <mergeCell ref="C12:C13"/>
    <mergeCell ref="D12:D13"/>
    <mergeCell ref="E12:E13"/>
    <mergeCell ref="F12:F13"/>
    <mergeCell ref="H12:H13"/>
    <mergeCell ref="I12:I13"/>
    <mergeCell ref="J12:J13"/>
    <mergeCell ref="AV12:AV13"/>
    <mergeCell ref="L12:N12"/>
    <mergeCell ref="AS12:AU12"/>
    <mergeCell ref="AP12:AR12"/>
    <mergeCell ref="O12:Q12"/>
    <mergeCell ref="R12:T12"/>
    <mergeCell ref="U12:W12"/>
    <mergeCell ref="G12:G13"/>
    <mergeCell ref="K12:K13"/>
    <mergeCell ref="AA12:AC12"/>
    <mergeCell ref="AD12:AF12"/>
    <mergeCell ref="AG12:AI12"/>
    <mergeCell ref="AV1:AX1"/>
    <mergeCell ref="AV2:AX2"/>
    <mergeCell ref="AV3:AX3"/>
    <mergeCell ref="AV4:AX4"/>
    <mergeCell ref="C1:AU1"/>
    <mergeCell ref="C2:AU2"/>
    <mergeCell ref="C3:AU3"/>
    <mergeCell ref="U6:W6"/>
    <mergeCell ref="X6:Z6"/>
    <mergeCell ref="A6:B6"/>
    <mergeCell ref="C6:T6"/>
    <mergeCell ref="A1:B4"/>
    <mergeCell ref="C4:AU4"/>
    <mergeCell ref="A8:B10"/>
    <mergeCell ref="T8:U8"/>
    <mergeCell ref="T9:U9"/>
    <mergeCell ref="T10:U10"/>
    <mergeCell ref="N8:P10"/>
    <mergeCell ref="Q8:S8"/>
    <mergeCell ref="Q9:S9"/>
    <mergeCell ref="Q10:S10"/>
  </mergeCells>
  <pageMargins left="0.25" right="0.25" top="0.75" bottom="0.75" header="0.3" footer="0.3"/>
  <pageSetup paperSize="5" scale="17" fitToHeight="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CD149-DF55-4B85-B203-120CD5D63BE5}">
  <dimension ref="B2:F5"/>
  <sheetViews>
    <sheetView workbookViewId="0">
      <selection activeCell="N34" sqref="N34"/>
    </sheetView>
  </sheetViews>
  <sheetFormatPr baseColWidth="10" defaultColWidth="11.42578125" defaultRowHeight="15" x14ac:dyDescent="0.25"/>
  <cols>
    <col min="6" max="6" width="13" bestFit="1" customWidth="1"/>
  </cols>
  <sheetData>
    <row r="2" spans="2:6" x14ac:dyDescent="0.25">
      <c r="B2" s="488" t="s">
        <v>23</v>
      </c>
      <c r="D2" s="488" t="s">
        <v>682</v>
      </c>
      <c r="F2" s="488" t="s">
        <v>20</v>
      </c>
    </row>
    <row r="3" spans="2:6" x14ac:dyDescent="0.25">
      <c r="B3" s="488" t="s">
        <v>33</v>
      </c>
      <c r="D3" s="488" t="s">
        <v>34</v>
      </c>
      <c r="F3" s="488" t="s">
        <v>42</v>
      </c>
    </row>
    <row r="4" spans="2:6" x14ac:dyDescent="0.25">
      <c r="B4" s="488" t="s">
        <v>21</v>
      </c>
      <c r="F4" s="488" t="s">
        <v>50</v>
      </c>
    </row>
    <row r="5" spans="2:6" x14ac:dyDescent="0.25">
      <c r="F5" s="488" t="s">
        <v>62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45"/>
  <sheetViews>
    <sheetView workbookViewId="0"/>
  </sheetViews>
  <sheetFormatPr baseColWidth="10" defaultColWidth="14.42578125" defaultRowHeight="15" customHeight="1" x14ac:dyDescent="0.25"/>
  <cols>
    <col min="1" max="2" width="10" customWidth="1"/>
    <col min="3" max="3" width="34" customWidth="1"/>
    <col min="4" max="4" width="10" customWidth="1"/>
    <col min="5" max="5" width="17.28515625" customWidth="1"/>
    <col min="6" max="12" width="10" customWidth="1"/>
    <col min="13" max="13" width="55" customWidth="1"/>
    <col min="14" max="14" width="10" customWidth="1"/>
    <col min="15" max="15" width="18.140625" customWidth="1"/>
    <col min="16" max="26" width="10" customWidth="1"/>
  </cols>
  <sheetData>
    <row r="1" spans="1:15" x14ac:dyDescent="0.25">
      <c r="A1" s="488" t="s">
        <v>683</v>
      </c>
    </row>
    <row r="3" spans="1:15" x14ac:dyDescent="0.25">
      <c r="A3" s="488" t="s">
        <v>684</v>
      </c>
      <c r="C3" s="488" t="s">
        <v>685</v>
      </c>
      <c r="E3" s="488" t="s">
        <v>686</v>
      </c>
      <c r="G3" s="488" t="s">
        <v>687</v>
      </c>
      <c r="I3" s="488" t="s">
        <v>688</v>
      </c>
      <c r="K3" s="488" t="s">
        <v>689</v>
      </c>
      <c r="M3" s="488" t="s">
        <v>690</v>
      </c>
      <c r="O3" s="488" t="s">
        <v>691</v>
      </c>
    </row>
    <row r="5" spans="1:15" x14ac:dyDescent="0.25">
      <c r="A5" s="488" t="s">
        <v>21</v>
      </c>
      <c r="C5" s="488" t="s">
        <v>692</v>
      </c>
      <c r="D5" s="488">
        <v>1</v>
      </c>
      <c r="E5" s="488" t="s">
        <v>693</v>
      </c>
      <c r="G5" s="488" t="s">
        <v>15</v>
      </c>
      <c r="I5" s="488" t="s">
        <v>694</v>
      </c>
      <c r="K5" s="488" t="s">
        <v>626</v>
      </c>
      <c r="M5" s="488" t="s">
        <v>695</v>
      </c>
      <c r="O5" s="488" t="s">
        <v>696</v>
      </c>
    </row>
    <row r="6" spans="1:15" x14ac:dyDescent="0.25">
      <c r="A6" s="488" t="s">
        <v>33</v>
      </c>
      <c r="C6" s="488" t="s">
        <v>697</v>
      </c>
      <c r="D6" s="488">
        <v>2</v>
      </c>
      <c r="E6" s="488" t="s">
        <v>698</v>
      </c>
      <c r="G6" s="488" t="s">
        <v>27</v>
      </c>
      <c r="I6" s="488" t="s">
        <v>699</v>
      </c>
      <c r="M6" s="488" t="s">
        <v>700</v>
      </c>
      <c r="O6" s="488" t="s">
        <v>701</v>
      </c>
    </row>
    <row r="7" spans="1:15" x14ac:dyDescent="0.25">
      <c r="A7" s="488" t="s">
        <v>23</v>
      </c>
      <c r="D7" s="488">
        <v>3</v>
      </c>
      <c r="E7" s="488" t="s">
        <v>702</v>
      </c>
      <c r="G7" s="488" t="s">
        <v>46</v>
      </c>
      <c r="I7" s="488" t="s">
        <v>20</v>
      </c>
      <c r="M7" s="488" t="s">
        <v>703</v>
      </c>
      <c r="O7" s="488" t="s">
        <v>704</v>
      </c>
    </row>
    <row r="8" spans="1:15" x14ac:dyDescent="0.25">
      <c r="D8" s="488">
        <v>4</v>
      </c>
      <c r="E8" s="488" t="s">
        <v>705</v>
      </c>
      <c r="G8" s="488" t="s">
        <v>26</v>
      </c>
      <c r="I8" s="488" t="s">
        <v>42</v>
      </c>
      <c r="M8" s="488" t="s">
        <v>706</v>
      </c>
      <c r="O8" s="488" t="s">
        <v>707</v>
      </c>
    </row>
    <row r="9" spans="1:15" x14ac:dyDescent="0.25">
      <c r="D9" s="488">
        <v>5</v>
      </c>
      <c r="E9" s="488" t="s">
        <v>708</v>
      </c>
      <c r="G9" s="488" t="s">
        <v>709</v>
      </c>
      <c r="I9" s="488" t="s">
        <v>57</v>
      </c>
      <c r="O9" s="488" t="s">
        <v>710</v>
      </c>
    </row>
    <row r="10" spans="1:15" x14ac:dyDescent="0.25">
      <c r="D10" s="488">
        <v>6</v>
      </c>
      <c r="E10" s="488" t="s">
        <v>711</v>
      </c>
      <c r="G10" s="488" t="s">
        <v>712</v>
      </c>
      <c r="I10" s="488" t="s">
        <v>62</v>
      </c>
      <c r="O10" s="488" t="s">
        <v>713</v>
      </c>
    </row>
    <row r="11" spans="1:15" x14ac:dyDescent="0.25">
      <c r="D11" s="488">
        <v>7</v>
      </c>
      <c r="E11" s="488" t="s">
        <v>714</v>
      </c>
      <c r="I11" s="488" t="s">
        <v>712</v>
      </c>
    </row>
    <row r="12" spans="1:15" x14ac:dyDescent="0.25">
      <c r="D12" s="488">
        <v>8</v>
      </c>
      <c r="E12" s="488" t="s">
        <v>715</v>
      </c>
    </row>
    <row r="13" spans="1:15" x14ac:dyDescent="0.25">
      <c r="D13" s="488">
        <v>9</v>
      </c>
      <c r="E13" s="488" t="s">
        <v>716</v>
      </c>
    </row>
    <row r="14" spans="1:15" x14ac:dyDescent="0.25">
      <c r="D14" s="488">
        <v>10</v>
      </c>
      <c r="E14" s="488" t="s">
        <v>717</v>
      </c>
    </row>
    <row r="15" spans="1:15" x14ac:dyDescent="0.25">
      <c r="D15" s="488">
        <v>11</v>
      </c>
      <c r="E15" s="488" t="s">
        <v>718</v>
      </c>
    </row>
    <row r="16" spans="1:15" x14ac:dyDescent="0.25">
      <c r="D16" s="488">
        <v>12</v>
      </c>
      <c r="E16" s="488" t="s">
        <v>719</v>
      </c>
    </row>
    <row r="17" spans="4:14" x14ac:dyDescent="0.25">
      <c r="D17" s="488">
        <v>13</v>
      </c>
      <c r="E17" s="488" t="s">
        <v>720</v>
      </c>
    </row>
    <row r="18" spans="4:14" x14ac:dyDescent="0.25">
      <c r="D18" s="488">
        <v>14</v>
      </c>
      <c r="E18" s="488" t="s">
        <v>721</v>
      </c>
    </row>
    <row r="19" spans="4:14" x14ac:dyDescent="0.25">
      <c r="D19" s="488">
        <v>15</v>
      </c>
      <c r="E19" s="488" t="s">
        <v>722</v>
      </c>
    </row>
    <row r="20" spans="4:14" x14ac:dyDescent="0.25">
      <c r="D20" s="488">
        <v>16</v>
      </c>
      <c r="E20" s="488" t="s">
        <v>723</v>
      </c>
    </row>
    <row r="21" spans="4:14" ht="15.75" customHeight="1" x14ac:dyDescent="0.25">
      <c r="D21" s="488">
        <v>17</v>
      </c>
      <c r="E21" s="488" t="s">
        <v>724</v>
      </c>
      <c r="I21" s="488" t="s">
        <v>725</v>
      </c>
      <c r="N21" s="488" t="s">
        <v>726</v>
      </c>
    </row>
    <row r="22" spans="4:14" ht="15.75" customHeight="1" x14ac:dyDescent="0.25">
      <c r="D22" s="488">
        <v>18</v>
      </c>
      <c r="E22" s="488" t="s">
        <v>727</v>
      </c>
    </row>
    <row r="23" spans="4:14" ht="15.75" customHeight="1" x14ac:dyDescent="0.25">
      <c r="D23" s="488">
        <v>19</v>
      </c>
      <c r="E23" s="488" t="s">
        <v>728</v>
      </c>
      <c r="I23" s="488" t="s">
        <v>729</v>
      </c>
      <c r="N23" s="488" t="s">
        <v>730</v>
      </c>
    </row>
    <row r="24" spans="4:14" ht="15.75" customHeight="1" x14ac:dyDescent="0.25">
      <c r="D24" s="488">
        <v>20</v>
      </c>
      <c r="E24" s="488" t="s">
        <v>731</v>
      </c>
      <c r="I24" s="488" t="s">
        <v>732</v>
      </c>
      <c r="N24" s="488" t="s">
        <v>733</v>
      </c>
    </row>
    <row r="25" spans="4:14" ht="15.75" customHeight="1" x14ac:dyDescent="0.25">
      <c r="I25" s="488" t="s">
        <v>734</v>
      </c>
      <c r="N25" s="488" t="s">
        <v>735</v>
      </c>
    </row>
    <row r="26" spans="4:14" ht="15.75" customHeight="1" x14ac:dyDescent="0.25">
      <c r="I26" s="488" t="s">
        <v>736</v>
      </c>
      <c r="N26" s="488" t="s">
        <v>737</v>
      </c>
    </row>
    <row r="27" spans="4:14" ht="15.75" customHeight="1" x14ac:dyDescent="0.25">
      <c r="I27" s="488" t="s">
        <v>738</v>
      </c>
      <c r="N27" s="488" t="s">
        <v>739</v>
      </c>
    </row>
    <row r="28" spans="4:14" ht="15.75" customHeight="1" x14ac:dyDescent="0.25">
      <c r="N28" s="488" t="s">
        <v>740</v>
      </c>
    </row>
    <row r="29" spans="4:14" ht="15.75" customHeight="1" x14ac:dyDescent="0.25">
      <c r="N29" s="488" t="s">
        <v>741</v>
      </c>
    </row>
    <row r="30" spans="4:14" ht="15.75" customHeight="1" x14ac:dyDescent="0.25">
      <c r="I30" s="488" t="s">
        <v>742</v>
      </c>
      <c r="N30" s="488" t="s">
        <v>743</v>
      </c>
    </row>
    <row r="31" spans="4:14" ht="15.75" customHeight="1" x14ac:dyDescent="0.25">
      <c r="N31" s="488" t="s">
        <v>744</v>
      </c>
    </row>
    <row r="32" spans="4:14" ht="15.75" customHeight="1" x14ac:dyDescent="0.25">
      <c r="I32" s="488" t="s">
        <v>745</v>
      </c>
      <c r="N32" s="488" t="s">
        <v>746</v>
      </c>
    </row>
    <row r="33" spans="8:14" ht="15.75" customHeight="1" x14ac:dyDescent="0.25">
      <c r="I33" s="488" t="s">
        <v>747</v>
      </c>
      <c r="N33" s="488" t="s">
        <v>748</v>
      </c>
    </row>
    <row r="34" spans="8:14" ht="15.75" customHeight="1" x14ac:dyDescent="0.25">
      <c r="I34" s="488" t="s">
        <v>749</v>
      </c>
    </row>
    <row r="35" spans="8:14" ht="15.75" customHeight="1" x14ac:dyDescent="0.25">
      <c r="I35" s="488" t="s">
        <v>750</v>
      </c>
    </row>
    <row r="36" spans="8:14" ht="15.75" customHeight="1" x14ac:dyDescent="0.25"/>
    <row r="37" spans="8:14" ht="15.75" customHeight="1" x14ac:dyDescent="0.25"/>
    <row r="38" spans="8:14" ht="15.75" customHeight="1" x14ac:dyDescent="0.25">
      <c r="I38" s="488" t="s">
        <v>751</v>
      </c>
      <c r="L38" s="488" t="s">
        <v>752</v>
      </c>
      <c r="M38" s="488" t="s">
        <v>753</v>
      </c>
      <c r="N38" s="488" t="s">
        <v>754</v>
      </c>
    </row>
    <row r="39" spans="8:14" ht="15.75" customHeight="1" x14ac:dyDescent="0.25"/>
    <row r="40" spans="8:14" ht="15.75" customHeight="1" x14ac:dyDescent="0.25">
      <c r="H40" s="488" t="s">
        <v>755</v>
      </c>
      <c r="I40" s="488" t="s">
        <v>756</v>
      </c>
      <c r="L40" s="24" t="s">
        <v>757</v>
      </c>
      <c r="M40" s="488" t="s">
        <v>758</v>
      </c>
      <c r="N40" s="488" t="s">
        <v>759</v>
      </c>
    </row>
    <row r="41" spans="8:14" ht="15.75" customHeight="1" x14ac:dyDescent="0.25">
      <c r="I41" s="488" t="s">
        <v>760</v>
      </c>
      <c r="L41" s="24" t="s">
        <v>761</v>
      </c>
      <c r="M41" s="488" t="s">
        <v>762</v>
      </c>
      <c r="N41" s="488" t="s">
        <v>763</v>
      </c>
    </row>
    <row r="42" spans="8:14" ht="15.75" customHeight="1" x14ac:dyDescent="0.25">
      <c r="I42" s="488" t="s">
        <v>764</v>
      </c>
      <c r="L42" s="24" t="s">
        <v>765</v>
      </c>
      <c r="N42" s="488" t="s">
        <v>766</v>
      </c>
    </row>
    <row r="43" spans="8:14" ht="15.75" customHeight="1" x14ac:dyDescent="0.25">
      <c r="I43" s="488" t="s">
        <v>767</v>
      </c>
      <c r="L43" s="24" t="s">
        <v>768</v>
      </c>
      <c r="N43" s="488" t="s">
        <v>769</v>
      </c>
    </row>
    <row r="44" spans="8:14" ht="15.75" customHeight="1" x14ac:dyDescent="0.25">
      <c r="I44" s="488" t="s">
        <v>770</v>
      </c>
      <c r="N44" s="488" t="s">
        <v>771</v>
      </c>
    </row>
    <row r="45" spans="8:14" ht="15.75" customHeight="1" x14ac:dyDescent="0.25">
      <c r="I45" s="488" t="s">
        <v>772</v>
      </c>
      <c r="N45" s="488" t="s">
        <v>773</v>
      </c>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O71"/>
  <sheetViews>
    <sheetView showGridLines="0" workbookViewId="0">
      <selection activeCell="J63" sqref="J63"/>
    </sheetView>
  </sheetViews>
  <sheetFormatPr baseColWidth="10" defaultColWidth="14.42578125" defaultRowHeight="15" customHeight="1" x14ac:dyDescent="0.25"/>
  <cols>
    <col min="1" max="1" width="5.42578125" customWidth="1"/>
    <col min="2" max="2" width="34.7109375" customWidth="1"/>
    <col min="3" max="3" width="1.28515625" customWidth="1"/>
    <col min="4" max="4" width="10.85546875" customWidth="1"/>
    <col min="5" max="5" width="1.140625" customWidth="1"/>
    <col min="6" max="6" width="12.28515625" customWidth="1"/>
    <col min="7" max="7" width="1.42578125" customWidth="1"/>
    <col min="8" max="8" width="12.7109375" customWidth="1"/>
    <col min="9" max="9" width="1.42578125" customWidth="1"/>
    <col min="10" max="10" width="15.28515625" customWidth="1"/>
    <col min="11" max="11" width="14.28515625" customWidth="1"/>
    <col min="12" max="12" width="16.42578125" customWidth="1"/>
    <col min="13" max="13" width="14.42578125" customWidth="1"/>
    <col min="14" max="14" width="14.7109375" bestFit="1" customWidth="1"/>
    <col min="15" max="15" width="14.42578125" bestFit="1" customWidth="1"/>
    <col min="16" max="16" width="11.42578125" customWidth="1"/>
    <col min="17" max="17" width="13" customWidth="1"/>
    <col min="18" max="28" width="10" customWidth="1"/>
  </cols>
  <sheetData>
    <row r="3" spans="1:15" ht="21" hidden="1" customHeight="1" x14ac:dyDescent="0.35">
      <c r="A3" s="606"/>
      <c r="B3" s="594"/>
      <c r="C3" s="594"/>
      <c r="D3" s="594"/>
      <c r="E3" s="594"/>
      <c r="F3" s="594"/>
      <c r="G3" s="594"/>
      <c r="H3" s="594"/>
      <c r="I3" s="594"/>
      <c r="J3" s="594"/>
      <c r="K3" s="594"/>
      <c r="L3" s="594"/>
      <c r="M3" s="594"/>
      <c r="N3" s="594"/>
      <c r="O3" s="594"/>
    </row>
    <row r="4" spans="1:15" ht="39.75" customHeight="1" x14ac:dyDescent="0.25">
      <c r="A4" s="607" t="s">
        <v>91</v>
      </c>
      <c r="B4" s="594"/>
      <c r="C4" s="594"/>
      <c r="D4" s="594"/>
      <c r="E4" s="594"/>
      <c r="F4" s="594"/>
      <c r="G4" s="594"/>
      <c r="H4" s="594"/>
      <c r="I4" s="594"/>
      <c r="J4" s="594"/>
      <c r="K4" s="594"/>
      <c r="L4" s="594"/>
      <c r="M4" s="594"/>
      <c r="N4" s="594"/>
      <c r="O4" s="594"/>
    </row>
    <row r="5" spans="1:15" ht="21" hidden="1" customHeight="1" x14ac:dyDescent="0.35">
      <c r="A5" s="606"/>
      <c r="B5" s="594"/>
      <c r="C5" s="594"/>
      <c r="D5" s="594"/>
      <c r="E5" s="594"/>
      <c r="F5" s="594"/>
      <c r="G5" s="594"/>
      <c r="H5" s="594"/>
      <c r="I5" s="594"/>
      <c r="J5" s="594"/>
      <c r="K5" s="594"/>
      <c r="L5" s="594"/>
      <c r="M5" s="594"/>
      <c r="N5" s="594"/>
      <c r="O5" s="594"/>
    </row>
    <row r="6" spans="1:15" ht="15" hidden="1" customHeight="1" x14ac:dyDescent="0.25">
      <c r="A6" s="1"/>
      <c r="B6" s="1"/>
      <c r="C6" s="1"/>
      <c r="D6" s="1"/>
      <c r="E6" s="1"/>
      <c r="F6" s="1"/>
      <c r="G6" s="1"/>
      <c r="H6" s="1"/>
      <c r="I6" s="1"/>
      <c r="J6" s="1"/>
      <c r="K6" s="1"/>
      <c r="L6" s="1"/>
      <c r="M6" s="1"/>
      <c r="N6" s="1"/>
      <c r="O6" s="1"/>
    </row>
    <row r="7" spans="1:15" ht="15" hidden="1" customHeight="1" x14ac:dyDescent="0.25">
      <c r="A7" s="1"/>
      <c r="B7" s="608" t="s">
        <v>92</v>
      </c>
      <c r="C7" s="594"/>
      <c r="D7" s="594"/>
      <c r="E7" s="1"/>
      <c r="F7" s="609">
        <v>2024</v>
      </c>
      <c r="G7" s="610"/>
      <c r="H7" s="25"/>
      <c r="I7" s="25"/>
      <c r="J7" s="2">
        <v>2025</v>
      </c>
      <c r="K7" s="2">
        <v>2026</v>
      </c>
      <c r="L7" s="2">
        <v>2027</v>
      </c>
      <c r="M7" s="2">
        <v>2028</v>
      </c>
      <c r="N7" s="2" t="s">
        <v>93</v>
      </c>
      <c r="O7" s="1"/>
    </row>
    <row r="8" spans="1:15" ht="15" hidden="1" customHeight="1" x14ac:dyDescent="0.25">
      <c r="A8" s="1"/>
      <c r="B8" s="594"/>
      <c r="C8" s="594"/>
      <c r="D8" s="594"/>
      <c r="E8" s="1"/>
      <c r="F8" s="611">
        <v>16263770000</v>
      </c>
      <c r="G8" s="610"/>
      <c r="H8" s="25"/>
      <c r="I8" s="25"/>
      <c r="J8" s="3">
        <v>33040000000</v>
      </c>
      <c r="K8" s="3">
        <v>14970000000</v>
      </c>
      <c r="L8" s="3">
        <v>10555000000</v>
      </c>
      <c r="M8" s="3">
        <v>0</v>
      </c>
      <c r="N8" s="3">
        <f>SUM(F8:M8)</f>
        <v>74828770000</v>
      </c>
      <c r="O8" s="1"/>
    </row>
    <row r="9" spans="1:15" ht="15" hidden="1" customHeight="1" x14ac:dyDescent="0.25">
      <c r="A9" s="1"/>
      <c r="B9" s="1"/>
      <c r="C9" s="1"/>
      <c r="D9" s="1"/>
      <c r="E9" s="1"/>
      <c r="F9" s="1"/>
      <c r="G9" s="1"/>
      <c r="H9" s="1"/>
      <c r="I9" s="1"/>
      <c r="J9" s="1"/>
      <c r="K9" s="1"/>
      <c r="L9" s="1"/>
      <c r="M9" s="1"/>
      <c r="N9" s="1"/>
      <c r="O9" s="1"/>
    </row>
    <row r="10" spans="1:15" ht="15" hidden="1" customHeight="1" x14ac:dyDescent="0.25">
      <c r="A10" s="4"/>
      <c r="B10" s="4"/>
      <c r="C10" s="4"/>
      <c r="D10" s="4"/>
      <c r="E10" s="4"/>
      <c r="F10" s="4"/>
      <c r="G10" s="4"/>
      <c r="H10" s="4"/>
      <c r="I10" s="4"/>
      <c r="J10" s="4"/>
      <c r="K10" s="4"/>
      <c r="L10" s="4"/>
      <c r="M10" s="4"/>
      <c r="N10" s="4"/>
      <c r="O10" s="4"/>
    </row>
    <row r="11" spans="1:15" ht="20.25" customHeight="1" x14ac:dyDescent="0.25">
      <c r="A11" s="601" t="s">
        <v>94</v>
      </c>
      <c r="B11" s="594"/>
      <c r="C11" s="594"/>
      <c r="D11" s="594"/>
      <c r="E11" s="594"/>
      <c r="F11" s="594"/>
      <c r="G11" s="594"/>
      <c r="H11" s="594"/>
      <c r="I11" s="594"/>
      <c r="J11" s="594"/>
      <c r="K11" s="594"/>
      <c r="L11" s="594"/>
      <c r="M11" s="594"/>
      <c r="N11" s="594"/>
      <c r="O11" s="594"/>
    </row>
    <row r="12" spans="1:15" ht="9" customHeight="1" x14ac:dyDescent="0.25">
      <c r="A12" s="5"/>
      <c r="B12" s="5"/>
      <c r="C12" s="5"/>
      <c r="D12" s="5"/>
      <c r="E12" s="5"/>
      <c r="F12" s="5"/>
      <c r="G12" s="5"/>
      <c r="H12" s="5"/>
      <c r="I12" s="5"/>
      <c r="J12" s="5"/>
      <c r="K12" s="5"/>
      <c r="L12" s="5"/>
      <c r="M12" s="5"/>
      <c r="N12" s="5"/>
      <c r="O12" s="5"/>
    </row>
    <row r="13" spans="1:15" ht="21.75" customHeight="1" x14ac:dyDescent="0.25">
      <c r="A13" s="593" t="s">
        <v>95</v>
      </c>
      <c r="B13" s="600" t="s">
        <v>96</v>
      </c>
      <c r="C13" s="4"/>
      <c r="D13" s="6" t="s">
        <v>97</v>
      </c>
      <c r="E13" s="4"/>
      <c r="F13" s="7" t="s">
        <v>98</v>
      </c>
      <c r="G13" s="4"/>
      <c r="H13" s="7" t="s">
        <v>98</v>
      </c>
      <c r="I13" s="4"/>
      <c r="J13" s="7" t="s">
        <v>99</v>
      </c>
      <c r="K13" s="8">
        <v>2024</v>
      </c>
      <c r="L13" s="8">
        <v>2025</v>
      </c>
      <c r="M13" s="8">
        <v>2026</v>
      </c>
      <c r="N13" s="8">
        <v>2027</v>
      </c>
      <c r="O13" s="8" t="s">
        <v>93</v>
      </c>
    </row>
    <row r="14" spans="1:15" ht="21.75" customHeight="1" x14ac:dyDescent="0.25">
      <c r="A14" s="594"/>
      <c r="B14" s="596"/>
      <c r="C14" s="4"/>
      <c r="D14" s="599">
        <v>1</v>
      </c>
      <c r="E14" s="4"/>
      <c r="F14" s="599" t="s">
        <v>21</v>
      </c>
      <c r="G14" s="4"/>
      <c r="H14" s="599"/>
      <c r="I14" s="4"/>
      <c r="J14" s="9" t="s">
        <v>100</v>
      </c>
      <c r="K14" s="10">
        <v>15</v>
      </c>
      <c r="L14" s="11">
        <v>50</v>
      </c>
      <c r="M14" s="11">
        <v>85</v>
      </c>
      <c r="N14" s="12">
        <v>100</v>
      </c>
      <c r="O14" s="10">
        <v>100</v>
      </c>
    </row>
    <row r="15" spans="1:15" ht="21.75" customHeight="1" x14ac:dyDescent="0.25">
      <c r="A15" s="594"/>
      <c r="B15" s="597"/>
      <c r="C15" s="4"/>
      <c r="D15" s="597"/>
      <c r="E15" s="4"/>
      <c r="F15" s="597"/>
      <c r="G15" s="4"/>
      <c r="H15" s="597"/>
      <c r="I15" s="4"/>
      <c r="J15" s="9" t="s">
        <v>101</v>
      </c>
      <c r="K15" s="3"/>
      <c r="L15" s="3"/>
      <c r="M15" s="3"/>
      <c r="N15" s="3"/>
      <c r="O15" s="3">
        <f t="shared" ref="O15" si="0">SUM(K15:N15)</f>
        <v>0</v>
      </c>
    </row>
    <row r="17" spans="1:15" ht="15" customHeight="1" x14ac:dyDescent="0.25">
      <c r="A17" s="612" t="s">
        <v>102</v>
      </c>
      <c r="B17" s="594"/>
      <c r="C17" s="594"/>
      <c r="D17" s="594"/>
      <c r="E17" s="594"/>
      <c r="F17" s="594"/>
      <c r="G17" s="594"/>
      <c r="H17" s="594"/>
      <c r="I17" s="594"/>
      <c r="J17" s="594"/>
      <c r="K17" s="594"/>
      <c r="L17" s="594"/>
      <c r="M17" s="594"/>
      <c r="N17" s="594"/>
      <c r="O17" s="594"/>
    </row>
    <row r="18" spans="1:15" ht="26.25" customHeight="1" x14ac:dyDescent="0.25">
      <c r="A18" s="593" t="s">
        <v>103</v>
      </c>
      <c r="B18" s="602" t="s">
        <v>104</v>
      </c>
      <c r="C18" s="4"/>
      <c r="D18" s="26" t="s">
        <v>105</v>
      </c>
      <c r="E18" s="4"/>
      <c r="F18" s="27" t="s">
        <v>98</v>
      </c>
      <c r="G18" s="4"/>
      <c r="H18" s="29" t="s">
        <v>106</v>
      </c>
      <c r="I18" s="4"/>
      <c r="J18" s="27" t="s">
        <v>99</v>
      </c>
      <c r="K18" s="28">
        <v>2024</v>
      </c>
      <c r="L18" s="28">
        <v>2025</v>
      </c>
      <c r="M18" s="28">
        <v>2026</v>
      </c>
      <c r="N18" s="28">
        <v>2027</v>
      </c>
      <c r="O18" s="28" t="s">
        <v>93</v>
      </c>
    </row>
    <row r="19" spans="1:15" ht="15" customHeight="1" x14ac:dyDescent="0.25">
      <c r="A19" s="594"/>
      <c r="B19" s="596"/>
      <c r="C19" s="4"/>
      <c r="D19" s="599">
        <v>1</v>
      </c>
      <c r="E19" s="4"/>
      <c r="F19" s="599" t="s">
        <v>23</v>
      </c>
      <c r="G19" s="4"/>
      <c r="H19" s="599">
        <v>10</v>
      </c>
      <c r="I19" s="4"/>
      <c r="J19" s="9" t="s">
        <v>100</v>
      </c>
      <c r="K19" s="10">
        <v>1</v>
      </c>
      <c r="L19" s="11">
        <v>1</v>
      </c>
      <c r="M19" s="11">
        <v>1</v>
      </c>
      <c r="N19" s="11">
        <v>1</v>
      </c>
      <c r="O19" s="14">
        <v>1</v>
      </c>
    </row>
    <row r="20" spans="1:15" ht="15" customHeight="1" x14ac:dyDescent="0.25">
      <c r="A20" s="594"/>
      <c r="B20" s="597"/>
      <c r="C20" s="4"/>
      <c r="D20" s="597"/>
      <c r="E20" s="4"/>
      <c r="F20" s="597"/>
      <c r="G20" s="4"/>
      <c r="H20" s="597"/>
      <c r="I20" s="4"/>
      <c r="J20" s="9" t="s">
        <v>101</v>
      </c>
      <c r="K20" s="15">
        <v>888953000</v>
      </c>
      <c r="L20" s="15">
        <v>1449000000</v>
      </c>
      <c r="M20" s="15">
        <v>1491000000</v>
      </c>
      <c r="N20" s="15">
        <v>1535000000</v>
      </c>
      <c r="O20" s="14">
        <f>+SUM(K20:N20)</f>
        <v>5363953000</v>
      </c>
    </row>
    <row r="21" spans="1:15" ht="15" customHeight="1" x14ac:dyDescent="0.25">
      <c r="A21" s="16"/>
      <c r="B21" s="17"/>
      <c r="C21" s="4"/>
      <c r="D21" s="1"/>
      <c r="E21" s="4"/>
      <c r="F21" s="4"/>
      <c r="G21" s="4"/>
      <c r="H21" s="4"/>
      <c r="I21" s="4"/>
      <c r="J21" s="4"/>
      <c r="K21" s="4"/>
      <c r="L21" s="4"/>
      <c r="M21" s="4"/>
      <c r="N21" s="4"/>
      <c r="O21" s="4"/>
    </row>
    <row r="22" spans="1:15" ht="26.25" customHeight="1" x14ac:dyDescent="0.25">
      <c r="A22" s="593" t="s">
        <v>103</v>
      </c>
      <c r="B22" s="595" t="s">
        <v>107</v>
      </c>
      <c r="C22" s="4"/>
      <c r="D22" s="30" t="s">
        <v>105</v>
      </c>
      <c r="E22" s="4"/>
      <c r="F22" s="31" t="s">
        <v>98</v>
      </c>
      <c r="G22" s="4"/>
      <c r="H22" s="31" t="s">
        <v>106</v>
      </c>
      <c r="I22" s="4"/>
      <c r="J22" s="31" t="s">
        <v>99</v>
      </c>
      <c r="K22" s="32">
        <v>2024</v>
      </c>
      <c r="L22" s="32">
        <v>2025</v>
      </c>
      <c r="M22" s="32">
        <v>2026</v>
      </c>
      <c r="N22" s="32">
        <v>2027</v>
      </c>
      <c r="O22" s="32" t="s">
        <v>93</v>
      </c>
    </row>
    <row r="23" spans="1:15" ht="15" customHeight="1" x14ac:dyDescent="0.25">
      <c r="A23" s="594"/>
      <c r="B23" s="596"/>
      <c r="C23" s="4"/>
      <c r="D23" s="599">
        <v>1</v>
      </c>
      <c r="E23" s="4"/>
      <c r="F23" s="599" t="s">
        <v>23</v>
      </c>
      <c r="G23" s="4"/>
      <c r="H23" s="599">
        <v>10</v>
      </c>
      <c r="I23" s="4"/>
      <c r="J23" s="9" t="s">
        <v>100</v>
      </c>
      <c r="K23" s="10">
        <v>1</v>
      </c>
      <c r="L23" s="11">
        <v>1</v>
      </c>
      <c r="M23" s="11">
        <v>1</v>
      </c>
      <c r="N23" s="11">
        <v>1</v>
      </c>
      <c r="O23" s="14">
        <v>1</v>
      </c>
    </row>
    <row r="24" spans="1:15" ht="15" customHeight="1" x14ac:dyDescent="0.25">
      <c r="A24" s="594"/>
      <c r="B24" s="597"/>
      <c r="C24" s="4"/>
      <c r="D24" s="597"/>
      <c r="E24" s="4"/>
      <c r="F24" s="597"/>
      <c r="G24" s="4"/>
      <c r="H24" s="597"/>
      <c r="I24" s="4"/>
      <c r="J24" s="9" t="s">
        <v>101</v>
      </c>
      <c r="K24" s="15">
        <v>4981991000</v>
      </c>
      <c r="L24" s="15">
        <v>4590500000</v>
      </c>
      <c r="M24" s="15">
        <v>4888100000</v>
      </c>
      <c r="N24" s="15">
        <v>10463515000</v>
      </c>
      <c r="O24" s="14">
        <f>+SUM(K24:N24)</f>
        <v>24924106000</v>
      </c>
    </row>
    <row r="25" spans="1:15" ht="15" customHeight="1" x14ac:dyDescent="0.25">
      <c r="A25" s="16"/>
      <c r="B25" s="17"/>
      <c r="C25" s="4"/>
      <c r="D25" s="1"/>
      <c r="E25" s="4"/>
      <c r="F25" s="4"/>
      <c r="G25" s="4"/>
      <c r="H25" s="4"/>
      <c r="I25" s="4"/>
      <c r="J25" s="4"/>
      <c r="K25" s="4"/>
      <c r="L25" s="4"/>
      <c r="M25" s="4"/>
      <c r="N25" s="4"/>
      <c r="O25" s="4"/>
    </row>
    <row r="26" spans="1:15" ht="26.25" customHeight="1" x14ac:dyDescent="0.25">
      <c r="A26" s="593" t="s">
        <v>103</v>
      </c>
      <c r="B26" s="603" t="s">
        <v>108</v>
      </c>
      <c r="C26" s="4"/>
      <c r="D26" s="33" t="s">
        <v>105</v>
      </c>
      <c r="E26" s="4"/>
      <c r="F26" s="34" t="s">
        <v>98</v>
      </c>
      <c r="G26" s="4"/>
      <c r="H26" s="34" t="s">
        <v>106</v>
      </c>
      <c r="I26" s="4"/>
      <c r="J26" s="34" t="s">
        <v>99</v>
      </c>
      <c r="K26" s="35">
        <v>2024</v>
      </c>
      <c r="L26" s="35">
        <v>2025</v>
      </c>
      <c r="M26" s="35">
        <v>2026</v>
      </c>
      <c r="N26" s="35">
        <v>2027</v>
      </c>
      <c r="O26" s="35" t="s">
        <v>93</v>
      </c>
    </row>
    <row r="27" spans="1:15" ht="15" customHeight="1" x14ac:dyDescent="0.25">
      <c r="A27" s="594"/>
      <c r="B27" s="604"/>
      <c r="C27" s="4"/>
      <c r="D27" s="599">
        <v>1</v>
      </c>
      <c r="E27" s="4"/>
      <c r="F27" s="599" t="s">
        <v>23</v>
      </c>
      <c r="G27" s="4"/>
      <c r="H27" s="599">
        <v>10</v>
      </c>
      <c r="I27" s="4"/>
      <c r="J27" s="9" t="s">
        <v>100</v>
      </c>
      <c r="K27" s="10">
        <v>1</v>
      </c>
      <c r="L27" s="11">
        <v>1</v>
      </c>
      <c r="M27" s="11">
        <v>1</v>
      </c>
      <c r="N27" s="11">
        <v>1</v>
      </c>
      <c r="O27" s="14">
        <v>1</v>
      </c>
    </row>
    <row r="28" spans="1:15" ht="15" customHeight="1" x14ac:dyDescent="0.25">
      <c r="A28" s="594"/>
      <c r="B28" s="605"/>
      <c r="C28" s="4"/>
      <c r="D28" s="597"/>
      <c r="E28" s="4"/>
      <c r="F28" s="597"/>
      <c r="G28" s="4"/>
      <c r="H28" s="597"/>
      <c r="I28" s="4"/>
      <c r="J28" s="9" t="s">
        <v>101</v>
      </c>
      <c r="K28" s="15">
        <v>140634000</v>
      </c>
      <c r="L28" s="15">
        <v>332000000</v>
      </c>
      <c r="M28" s="15">
        <v>400000000</v>
      </c>
      <c r="N28" s="15">
        <v>332000000</v>
      </c>
      <c r="O28" s="14">
        <f>+SUM(K28:N28)</f>
        <v>1204634000</v>
      </c>
    </row>
    <row r="29" spans="1:15" ht="15" customHeight="1" x14ac:dyDescent="0.25">
      <c r="A29" s="16"/>
      <c r="B29" s="17"/>
      <c r="C29" s="4"/>
      <c r="D29" s="1"/>
      <c r="E29" s="4"/>
      <c r="F29" s="4"/>
      <c r="G29" s="4"/>
      <c r="H29" s="4"/>
      <c r="I29" s="4"/>
      <c r="J29" s="4"/>
      <c r="K29" s="4"/>
      <c r="L29" s="4"/>
      <c r="M29" s="4"/>
      <c r="N29" s="4"/>
      <c r="O29" s="4"/>
    </row>
    <row r="30" spans="1:15" ht="26.25" customHeight="1" x14ac:dyDescent="0.25">
      <c r="A30" s="593" t="s">
        <v>103</v>
      </c>
      <c r="B30" s="618" t="s">
        <v>109</v>
      </c>
      <c r="C30" s="4"/>
      <c r="D30" s="36" t="s">
        <v>105</v>
      </c>
      <c r="E30" s="4"/>
      <c r="F30" s="37" t="s">
        <v>98</v>
      </c>
      <c r="G30" s="4"/>
      <c r="H30" s="37" t="s">
        <v>106</v>
      </c>
      <c r="I30" s="4"/>
      <c r="J30" s="37" t="s">
        <v>99</v>
      </c>
      <c r="K30" s="38">
        <v>2024</v>
      </c>
      <c r="L30" s="38">
        <v>2025</v>
      </c>
      <c r="M30" s="38">
        <v>2026</v>
      </c>
      <c r="N30" s="38">
        <v>2027</v>
      </c>
      <c r="O30" s="38" t="s">
        <v>93</v>
      </c>
    </row>
    <row r="31" spans="1:15" ht="15" customHeight="1" x14ac:dyDescent="0.25">
      <c r="A31" s="594"/>
      <c r="B31" s="596"/>
      <c r="C31" s="4"/>
      <c r="D31" s="599">
        <v>100</v>
      </c>
      <c r="E31" s="4"/>
      <c r="F31" s="599" t="s">
        <v>33</v>
      </c>
      <c r="G31" s="4"/>
      <c r="H31" s="599">
        <v>15</v>
      </c>
      <c r="I31" s="4"/>
      <c r="J31" s="9" t="s">
        <v>100</v>
      </c>
      <c r="K31" s="18">
        <v>0.15</v>
      </c>
      <c r="L31" s="18">
        <v>0.5</v>
      </c>
      <c r="M31" s="18">
        <v>0.85</v>
      </c>
      <c r="N31" s="18">
        <v>1</v>
      </c>
      <c r="O31" s="19">
        <v>100</v>
      </c>
    </row>
    <row r="32" spans="1:15" ht="15" customHeight="1" x14ac:dyDescent="0.25">
      <c r="A32" s="594"/>
      <c r="B32" s="597"/>
      <c r="C32" s="4"/>
      <c r="D32" s="597"/>
      <c r="E32" s="4"/>
      <c r="F32" s="597"/>
      <c r="G32" s="4"/>
      <c r="H32" s="597"/>
      <c r="I32" s="4"/>
      <c r="J32" s="9" t="s">
        <v>101</v>
      </c>
      <c r="K32" s="15">
        <v>265950000</v>
      </c>
      <c r="L32" s="15">
        <v>699000000</v>
      </c>
      <c r="M32" s="15">
        <v>808000000</v>
      </c>
      <c r="N32" s="15">
        <v>812000000</v>
      </c>
      <c r="O32" s="14">
        <f>+SUM(K32:N32)</f>
        <v>2584950000</v>
      </c>
    </row>
    <row r="34" spans="1:15" ht="15" customHeight="1" x14ac:dyDescent="0.25">
      <c r="A34" s="601" t="s">
        <v>110</v>
      </c>
      <c r="B34" s="594"/>
      <c r="C34" s="594"/>
      <c r="D34" s="594"/>
      <c r="E34" s="594"/>
      <c r="F34" s="594"/>
      <c r="G34" s="594"/>
      <c r="H34" s="594"/>
      <c r="I34" s="594"/>
      <c r="J34" s="594"/>
      <c r="K34" s="594"/>
      <c r="L34" s="594"/>
      <c r="M34" s="594"/>
      <c r="N34" s="594"/>
      <c r="O34" s="594"/>
    </row>
    <row r="35" spans="1:15" ht="9" customHeight="1" x14ac:dyDescent="0.25">
      <c r="A35" s="5"/>
      <c r="B35" s="5"/>
      <c r="C35" s="5"/>
      <c r="D35" s="5"/>
      <c r="E35" s="5"/>
      <c r="F35" s="5"/>
      <c r="G35" s="5"/>
      <c r="H35" s="5"/>
      <c r="I35" s="5"/>
      <c r="J35" s="5"/>
      <c r="K35" s="5"/>
      <c r="L35" s="5"/>
      <c r="M35" s="5"/>
      <c r="N35" s="5"/>
      <c r="O35" s="5"/>
    </row>
    <row r="36" spans="1:15" ht="21.75" customHeight="1" x14ac:dyDescent="0.25">
      <c r="A36" s="593" t="s">
        <v>95</v>
      </c>
      <c r="B36" s="600" t="s">
        <v>111</v>
      </c>
      <c r="C36" s="4"/>
      <c r="D36" s="6" t="s">
        <v>97</v>
      </c>
      <c r="E36" s="4"/>
      <c r="F36" s="7" t="s">
        <v>98</v>
      </c>
      <c r="G36" s="4"/>
      <c r="H36" s="7" t="s">
        <v>106</v>
      </c>
      <c r="I36" s="4"/>
      <c r="J36" s="7" t="s">
        <v>99</v>
      </c>
      <c r="K36" s="8">
        <v>2024</v>
      </c>
      <c r="L36" s="8">
        <v>2025</v>
      </c>
      <c r="M36" s="8">
        <v>2026</v>
      </c>
      <c r="N36" s="8">
        <v>2027</v>
      </c>
      <c r="O36" s="8" t="s">
        <v>93</v>
      </c>
    </row>
    <row r="37" spans="1:15" ht="21.75" customHeight="1" x14ac:dyDescent="0.25">
      <c r="A37" s="594"/>
      <c r="B37" s="596"/>
      <c r="C37" s="4"/>
      <c r="D37" s="599">
        <v>5</v>
      </c>
      <c r="E37" s="4"/>
      <c r="F37" s="599" t="s">
        <v>21</v>
      </c>
      <c r="G37" s="4"/>
      <c r="H37" s="599">
        <v>15</v>
      </c>
      <c r="I37" s="4"/>
      <c r="J37" s="9" t="s">
        <v>100</v>
      </c>
      <c r="K37" s="20">
        <v>1.7</v>
      </c>
      <c r="L37" s="20">
        <v>1.6</v>
      </c>
      <c r="M37" s="20">
        <v>0.9</v>
      </c>
      <c r="N37" s="20">
        <v>0.8</v>
      </c>
      <c r="O37" s="21">
        <f t="shared" ref="O37:O38" si="1">SUM(K37:N37)</f>
        <v>5</v>
      </c>
    </row>
    <row r="38" spans="1:15" ht="21.75" customHeight="1" x14ac:dyDescent="0.25">
      <c r="A38" s="594"/>
      <c r="B38" s="597"/>
      <c r="C38" s="4"/>
      <c r="D38" s="597"/>
      <c r="E38" s="4"/>
      <c r="F38" s="597"/>
      <c r="G38" s="4"/>
      <c r="H38" s="597"/>
      <c r="I38" s="4"/>
      <c r="J38" s="9" t="s">
        <v>101</v>
      </c>
      <c r="K38" s="3">
        <v>5128476000</v>
      </c>
      <c r="L38" s="3">
        <v>12620465000</v>
      </c>
      <c r="M38" s="3">
        <v>12136050000</v>
      </c>
      <c r="N38" s="3">
        <v>6868716000</v>
      </c>
      <c r="O38" s="22">
        <f t="shared" si="1"/>
        <v>36753707000</v>
      </c>
    </row>
    <row r="39" spans="1:15" ht="15" customHeight="1" x14ac:dyDescent="0.25">
      <c r="A39" s="4"/>
      <c r="B39" s="17"/>
      <c r="C39" s="4"/>
      <c r="D39" s="4"/>
      <c r="E39" s="4"/>
      <c r="F39" s="4"/>
      <c r="G39" s="4"/>
      <c r="H39" s="4"/>
      <c r="I39" s="4"/>
      <c r="J39" s="4"/>
      <c r="K39" s="4"/>
      <c r="L39" s="4"/>
      <c r="M39" s="4"/>
      <c r="N39" s="4"/>
      <c r="O39" s="4"/>
    </row>
    <row r="40" spans="1:15" ht="15" customHeight="1" x14ac:dyDescent="0.25">
      <c r="A40" s="4"/>
      <c r="B40" s="17"/>
      <c r="C40" s="4"/>
      <c r="D40" s="4"/>
      <c r="E40" s="4"/>
      <c r="F40" s="4"/>
      <c r="G40" s="4"/>
      <c r="H40" s="4"/>
      <c r="I40" s="4"/>
      <c r="J40" s="4"/>
      <c r="K40" s="4"/>
      <c r="L40" s="4"/>
      <c r="M40" s="4"/>
      <c r="N40" s="4"/>
      <c r="O40" s="4"/>
    </row>
    <row r="41" spans="1:15" ht="26.25" customHeight="1" x14ac:dyDescent="0.25">
      <c r="A41" s="593" t="s">
        <v>103</v>
      </c>
      <c r="B41" s="602" t="s">
        <v>112</v>
      </c>
      <c r="C41" s="4"/>
      <c r="D41" s="26" t="s">
        <v>105</v>
      </c>
      <c r="E41" s="4"/>
      <c r="F41" s="27" t="s">
        <v>98</v>
      </c>
      <c r="G41" s="4"/>
      <c r="H41" s="27" t="s">
        <v>106</v>
      </c>
      <c r="I41" s="4"/>
      <c r="J41" s="27" t="s">
        <v>99</v>
      </c>
      <c r="K41" s="28">
        <v>2024</v>
      </c>
      <c r="L41" s="28">
        <v>2025</v>
      </c>
      <c r="M41" s="28">
        <v>2026</v>
      </c>
      <c r="N41" s="28">
        <v>2027</v>
      </c>
      <c r="O41" s="28" t="s">
        <v>93</v>
      </c>
    </row>
    <row r="42" spans="1:15" ht="15" customHeight="1" x14ac:dyDescent="0.25">
      <c r="A42" s="594"/>
      <c r="B42" s="596"/>
      <c r="C42" s="4"/>
      <c r="D42" s="599">
        <v>5</v>
      </c>
      <c r="E42" s="4"/>
      <c r="F42" s="599" t="s">
        <v>21</v>
      </c>
      <c r="G42" s="4"/>
      <c r="H42" s="599">
        <v>15</v>
      </c>
      <c r="I42" s="4"/>
      <c r="J42" s="9" t="s">
        <v>100</v>
      </c>
      <c r="K42" s="20">
        <v>1.7</v>
      </c>
      <c r="L42" s="20">
        <v>1.6</v>
      </c>
      <c r="M42" s="20">
        <v>0.9</v>
      </c>
      <c r="N42" s="20">
        <v>0.8</v>
      </c>
      <c r="O42" s="21">
        <f>SUM(K42:N42)</f>
        <v>5</v>
      </c>
    </row>
    <row r="43" spans="1:15" ht="15" customHeight="1" x14ac:dyDescent="0.25">
      <c r="A43" s="594"/>
      <c r="B43" s="597"/>
      <c r="C43" s="4"/>
      <c r="D43" s="597"/>
      <c r="E43" s="4"/>
      <c r="F43" s="597"/>
      <c r="G43" s="4"/>
      <c r="H43" s="597"/>
      <c r="I43" s="4"/>
      <c r="J43" s="9" t="s">
        <v>101</v>
      </c>
      <c r="K43" s="3">
        <v>5128476000</v>
      </c>
      <c r="L43" s="3">
        <v>12620465000</v>
      </c>
      <c r="M43" s="3">
        <v>12136050000</v>
      </c>
      <c r="N43" s="3">
        <v>6868716000</v>
      </c>
      <c r="O43" s="14">
        <f>+SUM(K43:N43)</f>
        <v>36753707000</v>
      </c>
    </row>
    <row r="44" spans="1:15" ht="15" customHeight="1" x14ac:dyDescent="0.25">
      <c r="A44" s="1"/>
      <c r="B44" s="1"/>
      <c r="C44" s="1"/>
      <c r="D44" s="1">
        <v>1.2</v>
      </c>
      <c r="E44" s="1"/>
      <c r="F44" s="1"/>
      <c r="G44" s="1"/>
      <c r="H44" s="1"/>
      <c r="I44" s="1"/>
      <c r="J44" s="1"/>
      <c r="K44" s="1"/>
      <c r="L44" s="1"/>
      <c r="M44" s="1"/>
      <c r="N44" s="1"/>
      <c r="O44" s="1"/>
    </row>
    <row r="45" spans="1:15" ht="15" customHeight="1" x14ac:dyDescent="0.25">
      <c r="A45" s="1"/>
      <c r="B45" s="1"/>
      <c r="C45" s="1"/>
      <c r="D45" s="1"/>
      <c r="E45" s="1"/>
      <c r="F45" s="1"/>
      <c r="G45" s="1"/>
      <c r="H45" s="1"/>
      <c r="I45" s="1"/>
      <c r="J45" s="1"/>
      <c r="K45" s="1"/>
      <c r="L45" s="1"/>
      <c r="M45" s="1"/>
      <c r="N45" s="1"/>
      <c r="O45" s="1"/>
    </row>
    <row r="46" spans="1:15" ht="20.25" customHeight="1" x14ac:dyDescent="0.25">
      <c r="A46" s="601" t="s">
        <v>113</v>
      </c>
      <c r="B46" s="594"/>
      <c r="C46" s="594"/>
      <c r="D46" s="594"/>
      <c r="E46" s="594"/>
      <c r="F46" s="594"/>
      <c r="G46" s="594"/>
      <c r="H46" s="594"/>
      <c r="I46" s="594"/>
      <c r="J46" s="594"/>
      <c r="K46" s="594"/>
      <c r="L46" s="594"/>
      <c r="M46" s="594"/>
      <c r="N46" s="594"/>
      <c r="O46" s="594"/>
    </row>
    <row r="47" spans="1:15" ht="9" customHeight="1" x14ac:dyDescent="0.25">
      <c r="A47" s="5"/>
      <c r="B47" s="5"/>
      <c r="C47" s="5"/>
      <c r="D47" s="5"/>
      <c r="E47" s="5"/>
      <c r="F47" s="5"/>
      <c r="G47" s="5"/>
      <c r="H47" s="5"/>
      <c r="I47" s="5"/>
      <c r="J47" s="5"/>
      <c r="K47" s="5"/>
      <c r="L47" s="5"/>
      <c r="M47" s="5"/>
      <c r="N47" s="5"/>
      <c r="O47" s="5"/>
    </row>
    <row r="48" spans="1:15" ht="30" customHeight="1" x14ac:dyDescent="0.25">
      <c r="A48" s="593" t="s">
        <v>95</v>
      </c>
      <c r="B48" s="600" t="s">
        <v>114</v>
      </c>
      <c r="C48" s="4"/>
      <c r="D48" s="6" t="s">
        <v>97</v>
      </c>
      <c r="E48" s="4"/>
      <c r="F48" s="7" t="s">
        <v>98</v>
      </c>
      <c r="G48" s="4"/>
      <c r="H48" s="7" t="s">
        <v>106</v>
      </c>
      <c r="I48" s="4"/>
      <c r="J48" s="7" t="s">
        <v>99</v>
      </c>
      <c r="K48" s="8">
        <v>2024</v>
      </c>
      <c r="L48" s="8">
        <v>2025</v>
      </c>
      <c r="M48" s="8">
        <v>2026</v>
      </c>
      <c r="N48" s="8">
        <v>2027</v>
      </c>
      <c r="O48" s="8" t="s">
        <v>93</v>
      </c>
    </row>
    <row r="49" spans="1:15" ht="21.75" customHeight="1" x14ac:dyDescent="0.25">
      <c r="A49" s="594"/>
      <c r="B49" s="596"/>
      <c r="C49" s="4"/>
      <c r="D49" s="599">
        <v>100</v>
      </c>
      <c r="E49" s="4"/>
      <c r="F49" s="599" t="s">
        <v>33</v>
      </c>
      <c r="G49" s="4"/>
      <c r="H49" s="599">
        <f>+H54+H58</f>
        <v>28</v>
      </c>
      <c r="I49" s="4"/>
      <c r="J49" s="9" t="s">
        <v>100</v>
      </c>
      <c r="K49" s="23"/>
      <c r="L49" s="23"/>
      <c r="M49" s="23"/>
      <c r="N49" s="23"/>
      <c r="O49" s="14">
        <v>100</v>
      </c>
    </row>
    <row r="50" spans="1:15" ht="21.75" customHeight="1" x14ac:dyDescent="0.25">
      <c r="A50" s="594"/>
      <c r="B50" s="597"/>
      <c r="C50" s="4"/>
      <c r="D50" s="597"/>
      <c r="E50" s="4"/>
      <c r="F50" s="597"/>
      <c r="G50" s="4"/>
      <c r="H50" s="597"/>
      <c r="I50" s="4"/>
      <c r="J50" s="9" t="s">
        <v>101</v>
      </c>
      <c r="K50" s="3">
        <v>767728000</v>
      </c>
      <c r="L50" s="3">
        <v>1580000000</v>
      </c>
      <c r="M50" s="3">
        <v>1846000000</v>
      </c>
      <c r="N50" s="3">
        <v>631200000</v>
      </c>
      <c r="O50" s="22">
        <f>SUM(K50:N50)</f>
        <v>4824928000</v>
      </c>
    </row>
    <row r="51" spans="1:15" ht="15" customHeight="1" x14ac:dyDescent="0.25">
      <c r="A51" s="4"/>
      <c r="B51" s="4"/>
      <c r="C51" s="4"/>
      <c r="D51" s="1"/>
      <c r="E51" s="4"/>
      <c r="F51" s="4"/>
      <c r="G51" s="4"/>
      <c r="H51" s="4"/>
      <c r="I51" s="4"/>
      <c r="J51" s="1"/>
      <c r="K51" s="13"/>
      <c r="L51" s="13"/>
      <c r="M51" s="13"/>
      <c r="N51" s="13"/>
      <c r="O51" s="13"/>
    </row>
    <row r="52" spans="1:15" ht="15" customHeight="1" x14ac:dyDescent="0.25">
      <c r="A52" s="598" t="s">
        <v>102</v>
      </c>
      <c r="B52" s="598"/>
      <c r="C52" s="598"/>
      <c r="D52" s="598"/>
      <c r="E52" s="598"/>
      <c r="F52" s="598"/>
      <c r="G52" s="598"/>
      <c r="H52" s="598"/>
      <c r="I52" s="598"/>
      <c r="J52" s="598"/>
      <c r="K52" s="598"/>
      <c r="L52" s="598"/>
      <c r="M52" s="598"/>
      <c r="N52" s="598"/>
      <c r="O52" s="598"/>
    </row>
    <row r="53" spans="1:15" ht="26.25" customHeight="1" x14ac:dyDescent="0.25">
      <c r="A53" s="613" t="s">
        <v>103</v>
      </c>
      <c r="B53" s="614" t="s">
        <v>115</v>
      </c>
      <c r="C53" s="4"/>
      <c r="D53" s="26" t="s">
        <v>105</v>
      </c>
      <c r="E53" s="4"/>
      <c r="F53" s="27" t="s">
        <v>98</v>
      </c>
      <c r="G53" s="4"/>
      <c r="H53" s="27" t="s">
        <v>106</v>
      </c>
      <c r="I53" s="4"/>
      <c r="J53" s="27" t="s">
        <v>99</v>
      </c>
      <c r="K53" s="28">
        <v>2024</v>
      </c>
      <c r="L53" s="28">
        <v>2025</v>
      </c>
      <c r="M53" s="28">
        <v>2026</v>
      </c>
      <c r="N53" s="28">
        <v>2027</v>
      </c>
      <c r="O53" s="28" t="s">
        <v>93</v>
      </c>
    </row>
    <row r="54" spans="1:15" ht="15" customHeight="1" x14ac:dyDescent="0.25">
      <c r="A54" s="613"/>
      <c r="B54" s="615"/>
      <c r="C54" s="4"/>
      <c r="D54" s="599">
        <v>100</v>
      </c>
      <c r="E54" s="4"/>
      <c r="F54" s="599" t="s">
        <v>33</v>
      </c>
      <c r="G54" s="4"/>
      <c r="H54" s="599">
        <v>15</v>
      </c>
      <c r="I54" s="4"/>
      <c r="J54" s="9" t="s">
        <v>100</v>
      </c>
      <c r="K54" s="23">
        <v>0.1</v>
      </c>
      <c r="L54" s="23">
        <v>0.5</v>
      </c>
      <c r="M54" s="23"/>
      <c r="N54" s="23"/>
      <c r="O54" s="14">
        <v>100</v>
      </c>
    </row>
    <row r="55" spans="1:15" ht="15" customHeight="1" x14ac:dyDescent="0.25">
      <c r="A55" s="613"/>
      <c r="B55" s="616"/>
      <c r="C55" s="4"/>
      <c r="D55" s="617"/>
      <c r="E55" s="4"/>
      <c r="F55" s="617"/>
      <c r="G55" s="4"/>
      <c r="H55" s="597"/>
      <c r="I55" s="4"/>
      <c r="J55" s="9" t="s">
        <v>101</v>
      </c>
      <c r="K55" s="15">
        <v>627228000</v>
      </c>
      <c r="L55" s="15">
        <v>1260000000</v>
      </c>
      <c r="M55" s="15">
        <v>1516000000</v>
      </c>
      <c r="N55" s="15">
        <v>516794000</v>
      </c>
      <c r="O55" s="14">
        <f>+SUM(K55:N55)</f>
        <v>3920022000</v>
      </c>
    </row>
    <row r="56" spans="1:15" ht="15" customHeight="1" x14ac:dyDescent="0.25">
      <c r="A56" s="16"/>
      <c r="B56" s="17"/>
      <c r="C56" s="4"/>
      <c r="D56" s="1"/>
      <c r="E56" s="4"/>
      <c r="F56" s="4"/>
      <c r="G56" s="4"/>
      <c r="H56" s="4"/>
      <c r="I56" s="4"/>
      <c r="J56" s="4"/>
      <c r="K56" s="4"/>
      <c r="L56" s="4"/>
      <c r="M56" s="4"/>
      <c r="N56" s="4"/>
      <c r="O56" s="4"/>
    </row>
    <row r="57" spans="1:15" ht="26.25" customHeight="1" x14ac:dyDescent="0.25">
      <c r="A57" s="593" t="s">
        <v>103</v>
      </c>
      <c r="B57" s="595" t="s">
        <v>116</v>
      </c>
      <c r="C57" s="4"/>
      <c r="D57" s="30" t="s">
        <v>105</v>
      </c>
      <c r="E57" s="4"/>
      <c r="F57" s="31" t="s">
        <v>98</v>
      </c>
      <c r="G57" s="4"/>
      <c r="H57" s="31" t="s">
        <v>106</v>
      </c>
      <c r="I57" s="4"/>
      <c r="J57" s="31" t="s">
        <v>99</v>
      </c>
      <c r="K57" s="32">
        <v>2024</v>
      </c>
      <c r="L57" s="32">
        <v>2025</v>
      </c>
      <c r="M57" s="32">
        <v>2026</v>
      </c>
      <c r="N57" s="32">
        <v>2027</v>
      </c>
      <c r="O57" s="32" t="s">
        <v>93</v>
      </c>
    </row>
    <row r="58" spans="1:15" ht="15" customHeight="1" x14ac:dyDescent="0.25">
      <c r="A58" s="594"/>
      <c r="B58" s="596"/>
      <c r="C58" s="4"/>
      <c r="D58" s="599">
        <v>100</v>
      </c>
      <c r="E58" s="4"/>
      <c r="F58" s="599" t="s">
        <v>23</v>
      </c>
      <c r="G58" s="4"/>
      <c r="H58" s="599">
        <v>13</v>
      </c>
      <c r="I58" s="4"/>
      <c r="J58" s="9" t="s">
        <v>100</v>
      </c>
      <c r="K58" s="23">
        <v>0.05</v>
      </c>
      <c r="L58" s="23"/>
      <c r="M58" s="23"/>
      <c r="N58" s="23"/>
      <c r="O58" s="14">
        <v>100</v>
      </c>
    </row>
    <row r="59" spans="1:15" ht="15" customHeight="1" x14ac:dyDescent="0.25">
      <c r="A59" s="594"/>
      <c r="B59" s="597"/>
      <c r="C59" s="4"/>
      <c r="D59" s="597"/>
      <c r="E59" s="4"/>
      <c r="F59" s="597"/>
      <c r="G59" s="4"/>
      <c r="H59" s="597"/>
      <c r="I59" s="4"/>
      <c r="J59" s="9" t="s">
        <v>101</v>
      </c>
      <c r="K59" s="15">
        <v>140500000</v>
      </c>
      <c r="L59" s="15">
        <v>320000000</v>
      </c>
      <c r="M59" s="15">
        <v>330000000</v>
      </c>
      <c r="N59" s="15">
        <v>114406000</v>
      </c>
      <c r="O59" s="14">
        <f>+SUM(K59:N59)</f>
        <v>904906000</v>
      </c>
    </row>
    <row r="60" spans="1:15" ht="15" customHeight="1" x14ac:dyDescent="0.25">
      <c r="A60" s="16"/>
      <c r="B60" s="17"/>
      <c r="C60" s="4"/>
      <c r="D60" s="1"/>
      <c r="E60" s="4"/>
      <c r="F60" s="4"/>
      <c r="G60" s="4"/>
      <c r="H60" s="4"/>
      <c r="I60" s="4"/>
      <c r="J60" s="4"/>
      <c r="K60" s="4"/>
      <c r="L60" s="4"/>
      <c r="M60" s="4"/>
      <c r="N60" s="4"/>
      <c r="O60" s="4"/>
    </row>
    <row r="61" spans="1:15" ht="15" customHeight="1" x14ac:dyDescent="0.25">
      <c r="A61" s="1"/>
      <c r="B61" s="1"/>
      <c r="C61" s="1"/>
      <c r="D61" s="1"/>
      <c r="E61" s="1"/>
      <c r="F61" s="1"/>
      <c r="G61" s="1"/>
      <c r="H61" s="1"/>
      <c r="I61" s="1"/>
      <c r="J61" s="1"/>
      <c r="K61" s="1"/>
      <c r="L61" s="1"/>
      <c r="M61" s="1"/>
      <c r="N61" s="1"/>
      <c r="O61" s="1"/>
    </row>
    <row r="62" spans="1:15" ht="15" customHeight="1" x14ac:dyDescent="0.25">
      <c r="A62" s="601" t="s">
        <v>117</v>
      </c>
      <c r="B62" s="594"/>
      <c r="C62" s="594"/>
      <c r="D62" s="594"/>
      <c r="E62" s="594"/>
      <c r="F62" s="594"/>
      <c r="G62" s="594"/>
      <c r="H62" s="594"/>
      <c r="I62" s="594"/>
      <c r="J62" s="594"/>
      <c r="K62" s="594"/>
      <c r="L62" s="594"/>
      <c r="M62" s="594"/>
      <c r="N62" s="594"/>
      <c r="O62" s="594"/>
    </row>
    <row r="63" spans="1:15" ht="15" customHeight="1" x14ac:dyDescent="0.25">
      <c r="A63" s="5"/>
      <c r="B63" s="5"/>
      <c r="C63" s="5"/>
      <c r="D63" s="5"/>
      <c r="E63" s="5"/>
      <c r="F63" s="5"/>
      <c r="G63" s="5"/>
      <c r="H63" s="5"/>
      <c r="I63" s="5"/>
      <c r="J63" s="5"/>
      <c r="K63" s="5"/>
      <c r="L63" s="5"/>
      <c r="M63" s="5"/>
      <c r="N63" s="5"/>
      <c r="O63" s="5"/>
    </row>
    <row r="64" spans="1:15" ht="25.5" x14ac:dyDescent="0.25">
      <c r="A64" s="593" t="s">
        <v>95</v>
      </c>
      <c r="B64" s="600" t="s">
        <v>118</v>
      </c>
      <c r="C64" s="4"/>
      <c r="D64" s="6" t="s">
        <v>97</v>
      </c>
      <c r="E64" s="4"/>
      <c r="F64" s="7" t="s">
        <v>98</v>
      </c>
      <c r="G64" s="4"/>
      <c r="H64" s="7" t="s">
        <v>106</v>
      </c>
      <c r="I64" s="4"/>
      <c r="J64" s="7" t="s">
        <v>99</v>
      </c>
      <c r="K64" s="8">
        <v>2024</v>
      </c>
      <c r="L64" s="8">
        <v>2025</v>
      </c>
      <c r="M64" s="8">
        <v>2026</v>
      </c>
      <c r="N64" s="8">
        <v>2027</v>
      </c>
      <c r="O64" s="8" t="s">
        <v>93</v>
      </c>
    </row>
    <row r="65" spans="1:15" ht="15" customHeight="1" x14ac:dyDescent="0.25">
      <c r="A65" s="594"/>
      <c r="B65" s="596"/>
      <c r="C65" s="4"/>
      <c r="D65" s="599">
        <v>60</v>
      </c>
      <c r="E65" s="4"/>
      <c r="F65" s="599" t="s">
        <v>33</v>
      </c>
      <c r="G65" s="4"/>
      <c r="H65" s="599">
        <v>12</v>
      </c>
      <c r="I65" s="4"/>
      <c r="J65" s="9" t="s">
        <v>100</v>
      </c>
      <c r="K65" s="10">
        <v>15</v>
      </c>
      <c r="L65" s="11">
        <v>30</v>
      </c>
      <c r="M65" s="11">
        <v>45</v>
      </c>
      <c r="N65" s="11">
        <v>60</v>
      </c>
      <c r="O65" s="14">
        <v>60</v>
      </c>
    </row>
    <row r="66" spans="1:15" ht="15" customHeight="1" x14ac:dyDescent="0.25">
      <c r="A66" s="594"/>
      <c r="B66" s="597"/>
      <c r="C66" s="4"/>
      <c r="D66" s="597"/>
      <c r="E66" s="4"/>
      <c r="F66" s="597"/>
      <c r="G66" s="4"/>
      <c r="H66" s="597"/>
      <c r="I66" s="4"/>
      <c r="J66" s="9" t="s">
        <v>101</v>
      </c>
      <c r="K66" s="3">
        <v>233500000</v>
      </c>
      <c r="L66" s="3">
        <v>590000000</v>
      </c>
      <c r="M66" s="3">
        <v>620000000</v>
      </c>
      <c r="N66" s="3">
        <v>600000000</v>
      </c>
      <c r="O66" s="3">
        <f>SUM(K66:N66)</f>
        <v>2043500000</v>
      </c>
    </row>
    <row r="67" spans="1:15" ht="15" customHeight="1" x14ac:dyDescent="0.25">
      <c r="A67" s="4"/>
      <c r="B67" s="4"/>
      <c r="C67" s="4"/>
      <c r="D67" s="1"/>
      <c r="E67" s="4"/>
      <c r="F67" s="4"/>
      <c r="G67" s="4"/>
      <c r="H67" s="4"/>
      <c r="I67" s="4"/>
      <c r="J67" s="1"/>
      <c r="K67" s="13"/>
      <c r="L67" s="13"/>
      <c r="M67" s="13"/>
      <c r="N67" s="13"/>
      <c r="O67" s="13"/>
    </row>
    <row r="68" spans="1:15" ht="15" customHeight="1" x14ac:dyDescent="0.25">
      <c r="A68" s="612" t="s">
        <v>102</v>
      </c>
      <c r="B68" s="594"/>
      <c r="C68" s="594"/>
      <c r="D68" s="594"/>
      <c r="E68" s="594"/>
      <c r="F68" s="594"/>
      <c r="G68" s="594"/>
      <c r="H68" s="594"/>
      <c r="I68" s="594"/>
      <c r="J68" s="594"/>
      <c r="K68" s="594"/>
      <c r="L68" s="594"/>
      <c r="M68" s="594"/>
      <c r="N68" s="594"/>
      <c r="O68" s="594"/>
    </row>
    <row r="69" spans="1:15" ht="25.5" customHeight="1" x14ac:dyDescent="0.25">
      <c r="A69" s="593" t="s">
        <v>103</v>
      </c>
      <c r="B69" s="602" t="s">
        <v>119</v>
      </c>
      <c r="C69" s="4"/>
      <c r="D69" s="26" t="s">
        <v>105</v>
      </c>
      <c r="E69" s="4"/>
      <c r="F69" s="27" t="s">
        <v>98</v>
      </c>
      <c r="G69" s="4"/>
      <c r="H69" s="27" t="s">
        <v>106</v>
      </c>
      <c r="I69" s="4"/>
      <c r="J69" s="27" t="s">
        <v>99</v>
      </c>
      <c r="K69" s="27">
        <v>2024</v>
      </c>
      <c r="L69" s="27">
        <v>2025</v>
      </c>
      <c r="M69" s="27">
        <v>2026</v>
      </c>
      <c r="N69" s="27">
        <v>2027</v>
      </c>
      <c r="O69" s="27" t="s">
        <v>93</v>
      </c>
    </row>
    <row r="70" spans="1:15" ht="15" customHeight="1" x14ac:dyDescent="0.25">
      <c r="A70" s="594"/>
      <c r="B70" s="596"/>
      <c r="C70" s="4"/>
      <c r="D70" s="599">
        <v>60</v>
      </c>
      <c r="E70" s="4"/>
      <c r="F70" s="599" t="s">
        <v>33</v>
      </c>
      <c r="G70" s="4"/>
      <c r="H70" s="599">
        <v>12</v>
      </c>
      <c r="I70" s="4"/>
      <c r="J70" s="9" t="s">
        <v>100</v>
      </c>
      <c r="K70" s="10">
        <v>15</v>
      </c>
      <c r="L70" s="11">
        <v>30</v>
      </c>
      <c r="M70" s="11">
        <v>45</v>
      </c>
      <c r="N70" s="11">
        <v>60</v>
      </c>
      <c r="O70" s="14">
        <v>60</v>
      </c>
    </row>
    <row r="71" spans="1:15" ht="15" customHeight="1" x14ac:dyDescent="0.25">
      <c r="A71" s="594"/>
      <c r="B71" s="597"/>
      <c r="C71" s="4"/>
      <c r="D71" s="597"/>
      <c r="E71" s="4"/>
      <c r="F71" s="597"/>
      <c r="G71" s="4"/>
      <c r="H71" s="597"/>
      <c r="I71" s="4"/>
      <c r="J71" s="9" t="s">
        <v>101</v>
      </c>
      <c r="K71" s="3">
        <v>233500000</v>
      </c>
      <c r="L71" s="3">
        <v>590000000</v>
      </c>
      <c r="M71" s="3">
        <v>620000000</v>
      </c>
      <c r="N71" s="3">
        <v>600000000</v>
      </c>
      <c r="O71" s="3">
        <f>SUM(K71:N71)</f>
        <v>2043500000</v>
      </c>
    </row>
  </sheetData>
  <mergeCells count="73">
    <mergeCell ref="A68:O68"/>
    <mergeCell ref="F31:F32"/>
    <mergeCell ref="A34:O34"/>
    <mergeCell ref="A36:A38"/>
    <mergeCell ref="F37:F38"/>
    <mergeCell ref="B36:B38"/>
    <mergeCell ref="D37:D38"/>
    <mergeCell ref="H37:H38"/>
    <mergeCell ref="A53:A55"/>
    <mergeCell ref="B53:B55"/>
    <mergeCell ref="D54:D55"/>
    <mergeCell ref="F54:F55"/>
    <mergeCell ref="A57:A59"/>
    <mergeCell ref="A30:A32"/>
    <mergeCell ref="B30:B32"/>
    <mergeCell ref="B64:B66"/>
    <mergeCell ref="A11:O11"/>
    <mergeCell ref="A13:A15"/>
    <mergeCell ref="B13:B15"/>
    <mergeCell ref="D14:D15"/>
    <mergeCell ref="F14:F15"/>
    <mergeCell ref="H14:H15"/>
    <mergeCell ref="A17:O17"/>
    <mergeCell ref="A18:A20"/>
    <mergeCell ref="B18:B20"/>
    <mergeCell ref="D23:D24"/>
    <mergeCell ref="D19:D20"/>
    <mergeCell ref="F19:F20"/>
    <mergeCell ref="H19:H20"/>
    <mergeCell ref="H23:H24"/>
    <mergeCell ref="A3:O3"/>
    <mergeCell ref="A4:O4"/>
    <mergeCell ref="A5:O5"/>
    <mergeCell ref="B7:D8"/>
    <mergeCell ref="F7:G7"/>
    <mergeCell ref="F8:G8"/>
    <mergeCell ref="A26:A28"/>
    <mergeCell ref="D27:D28"/>
    <mergeCell ref="D31:D32"/>
    <mergeCell ref="B26:B28"/>
    <mergeCell ref="F27:F28"/>
    <mergeCell ref="H70:H71"/>
    <mergeCell ref="H58:H59"/>
    <mergeCell ref="H65:H66"/>
    <mergeCell ref="A62:O62"/>
    <mergeCell ref="A41:A43"/>
    <mergeCell ref="B41:B43"/>
    <mergeCell ref="D42:D43"/>
    <mergeCell ref="F42:F43"/>
    <mergeCell ref="A46:O46"/>
    <mergeCell ref="D70:D71"/>
    <mergeCell ref="F70:F71"/>
    <mergeCell ref="A69:A71"/>
    <mergeCell ref="B69:B71"/>
    <mergeCell ref="H49:H50"/>
    <mergeCell ref="H54:H55"/>
    <mergeCell ref="H42:H43"/>
    <mergeCell ref="A64:A66"/>
    <mergeCell ref="B57:B59"/>
    <mergeCell ref="A52:O52"/>
    <mergeCell ref="A22:A24"/>
    <mergeCell ref="B22:B24"/>
    <mergeCell ref="F23:F24"/>
    <mergeCell ref="D65:D66"/>
    <mergeCell ref="D58:D59"/>
    <mergeCell ref="F58:F59"/>
    <mergeCell ref="A48:A50"/>
    <mergeCell ref="B48:B50"/>
    <mergeCell ref="D49:D50"/>
    <mergeCell ref="F49:F50"/>
    <mergeCell ref="F65:F66"/>
    <mergeCell ref="H27:H28"/>
    <mergeCell ref="H31:H32"/>
  </mergeCells>
  <dataValidations count="1">
    <dataValidation type="list" allowBlank="1" showInputMessage="1" showErrorMessage="1" prompt=" - " sqref="F14 F19 F23 F25:F27 F31 F37 F41:F42 F49 F54 F58 F60 F65 F70" xr:uid="{00000000-0002-0000-0000-000000000000}">
      <formula1>tmeta</formula1>
    </dataValidation>
  </dataValidations>
  <pageMargins left="0.7" right="0.7" top="0.75" bottom="0.75" header="0" footer="0"/>
  <pageSetup orientation="landscape"/>
  <headerFooter>
    <oddFooter>&amp;LPG01-FO466-V1&amp;RSección A</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134B6-689D-42A4-A639-A6AF8B9C12E1}">
  <sheetPr>
    <tabColor rgb="FFFFC000"/>
    <pageSetUpPr fitToPage="1"/>
  </sheetPr>
  <dimension ref="A1:BJ69"/>
  <sheetViews>
    <sheetView topLeftCell="A20" zoomScale="55" zoomScaleNormal="55" workbookViewId="0">
      <pane xSplit="2" topLeftCell="L1" activePane="topRight" state="frozen"/>
      <selection pane="topRight" activeCell="V31" sqref="V31"/>
    </sheetView>
  </sheetViews>
  <sheetFormatPr baseColWidth="10" defaultColWidth="10.85546875" defaultRowHeight="14.25" x14ac:dyDescent="0.25"/>
  <cols>
    <col min="1" max="1" width="25.42578125" style="259" customWidth="1"/>
    <col min="2" max="2" width="29.85546875" style="259" customWidth="1"/>
    <col min="3" max="3" width="21.42578125" style="259" customWidth="1"/>
    <col min="4" max="4" width="21.7109375" style="259" customWidth="1"/>
    <col min="5" max="5" width="20.7109375" style="259" bestFit="1" customWidth="1"/>
    <col min="6" max="6" width="21.85546875" style="259" customWidth="1"/>
    <col min="7" max="7" width="20.7109375" style="259" bestFit="1" customWidth="1"/>
    <col min="8" max="8" width="21.42578125" style="259" customWidth="1"/>
    <col min="9" max="9" width="20.7109375" style="259" bestFit="1" customWidth="1"/>
    <col min="10" max="10" width="22.28515625" style="259" customWidth="1"/>
    <col min="11" max="11" width="20.7109375" style="259" bestFit="1" customWidth="1"/>
    <col min="12" max="12" width="23" style="259" customWidth="1"/>
    <col min="13" max="13" width="20.7109375" style="259" bestFit="1" customWidth="1"/>
    <col min="14" max="14" width="22.28515625" style="259" customWidth="1"/>
    <col min="15" max="15" width="20.7109375" style="259" bestFit="1" customWidth="1"/>
    <col min="16" max="17" width="20.42578125" style="259" customWidth="1"/>
    <col min="18" max="18" width="17.28515625" style="259" bestFit="1" customWidth="1"/>
    <col min="19" max="19" width="20.7109375" style="259" bestFit="1" customWidth="1"/>
    <col min="20" max="20" width="21.140625" style="259" customWidth="1"/>
    <col min="21" max="21" width="20.7109375" style="259" bestFit="1" customWidth="1"/>
    <col min="22" max="22" width="19.85546875" style="259" bestFit="1" customWidth="1"/>
    <col min="23" max="23" width="21.85546875" style="259" customWidth="1"/>
    <col min="24" max="24" width="17.28515625" style="259" bestFit="1" customWidth="1"/>
    <col min="25" max="25" width="20.7109375" style="259" bestFit="1" customWidth="1"/>
    <col min="26" max="26" width="20.42578125" style="259" customWidth="1"/>
    <col min="27" max="27" width="17.42578125" style="259" customWidth="1"/>
    <col min="28" max="28" width="20.42578125" style="259" customWidth="1"/>
    <col min="29" max="29" width="22.85546875" style="259" customWidth="1"/>
    <col min="30" max="30" width="17" style="259" customWidth="1"/>
    <col min="31" max="31" width="19.85546875" style="259" bestFit="1" customWidth="1"/>
    <col min="32" max="32" width="22" style="259" customWidth="1"/>
    <col min="33" max="36" width="20.42578125" style="259" bestFit="1" customWidth="1"/>
    <col min="37" max="16384" width="10.85546875" style="259"/>
  </cols>
  <sheetData>
    <row r="1" spans="1:62" s="260" customFormat="1" ht="20.25" customHeight="1" x14ac:dyDescent="0.25">
      <c r="A1" s="1079"/>
      <c r="B1" s="1082" t="s">
        <v>774</v>
      </c>
      <c r="C1" s="1083"/>
      <c r="D1" s="1083"/>
      <c r="E1" s="1083"/>
      <c r="F1" s="1083"/>
      <c r="G1" s="1083"/>
      <c r="H1" s="1083"/>
      <c r="I1" s="1083"/>
      <c r="J1" s="1083"/>
      <c r="K1" s="1083"/>
      <c r="L1" s="1083"/>
      <c r="M1" s="1083"/>
      <c r="N1" s="1083"/>
      <c r="O1" s="1083"/>
      <c r="P1" s="1083"/>
      <c r="Q1" s="1083"/>
      <c r="R1" s="1083"/>
      <c r="S1" s="1083"/>
      <c r="T1" s="1083"/>
      <c r="U1" s="1083"/>
      <c r="V1" s="1083"/>
      <c r="W1" s="1083"/>
      <c r="X1" s="1083"/>
      <c r="Y1" s="1083"/>
      <c r="Z1" s="1083"/>
      <c r="AA1" s="1083"/>
      <c r="AB1" s="1083"/>
      <c r="AC1" s="1083"/>
      <c r="AD1" s="1083"/>
      <c r="AE1" s="1083"/>
      <c r="AF1" s="1084"/>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row>
    <row r="2" spans="1:62" s="260" customFormat="1" ht="18.75" customHeight="1" x14ac:dyDescent="0.25">
      <c r="A2" s="1080"/>
      <c r="B2" s="1085"/>
      <c r="C2" s="1086"/>
      <c r="D2" s="1086"/>
      <c r="E2" s="1086"/>
      <c r="F2" s="1086"/>
      <c r="G2" s="1086"/>
      <c r="H2" s="1086"/>
      <c r="I2" s="1086"/>
      <c r="J2" s="1086"/>
      <c r="K2" s="1086"/>
      <c r="L2" s="1086"/>
      <c r="M2" s="1086"/>
      <c r="N2" s="1086"/>
      <c r="O2" s="1086"/>
      <c r="P2" s="1086"/>
      <c r="Q2" s="1086"/>
      <c r="R2" s="1086"/>
      <c r="S2" s="1086"/>
      <c r="T2" s="1086"/>
      <c r="U2" s="1086"/>
      <c r="V2" s="1086"/>
      <c r="W2" s="1086"/>
      <c r="X2" s="1086"/>
      <c r="Y2" s="1086"/>
      <c r="Z2" s="1086"/>
      <c r="AA2" s="1086"/>
      <c r="AB2" s="1086"/>
      <c r="AC2" s="1086"/>
      <c r="AD2" s="1086"/>
      <c r="AE2" s="1086"/>
      <c r="AF2" s="1087"/>
      <c r="AG2" s="259"/>
      <c r="AH2" s="259"/>
      <c r="AI2" s="259"/>
      <c r="AJ2" s="259"/>
      <c r="AK2" s="259"/>
      <c r="AL2" s="259"/>
      <c r="AM2" s="259"/>
      <c r="AN2" s="259"/>
      <c r="AO2" s="259"/>
      <c r="AP2" s="259"/>
      <c r="AQ2" s="259"/>
      <c r="AR2" s="259"/>
      <c r="AS2" s="259"/>
      <c r="AT2" s="259"/>
      <c r="AU2" s="259"/>
      <c r="AV2" s="259"/>
      <c r="AW2" s="259"/>
      <c r="AX2" s="259"/>
      <c r="AY2" s="259"/>
      <c r="AZ2" s="259"/>
      <c r="BA2" s="259"/>
      <c r="BB2" s="259"/>
      <c r="BC2" s="259"/>
      <c r="BD2" s="259"/>
      <c r="BE2" s="259"/>
      <c r="BF2" s="259"/>
      <c r="BG2" s="259"/>
      <c r="BH2" s="259"/>
      <c r="BI2" s="259"/>
      <c r="BJ2" s="259"/>
    </row>
    <row r="3" spans="1:62" s="260" customFormat="1" ht="14.25" customHeight="1" x14ac:dyDescent="0.25">
      <c r="A3" s="1080"/>
      <c r="B3" s="1085"/>
      <c r="C3" s="1086"/>
      <c r="D3" s="1086"/>
      <c r="E3" s="1086"/>
      <c r="F3" s="1086"/>
      <c r="G3" s="1086"/>
      <c r="H3" s="1086"/>
      <c r="I3" s="1086"/>
      <c r="J3" s="1086"/>
      <c r="K3" s="1086"/>
      <c r="L3" s="1086"/>
      <c r="M3" s="1086"/>
      <c r="N3" s="1086"/>
      <c r="O3" s="1086"/>
      <c r="P3" s="1086"/>
      <c r="Q3" s="1086"/>
      <c r="R3" s="1086"/>
      <c r="S3" s="1086"/>
      <c r="T3" s="1086"/>
      <c r="U3" s="1086"/>
      <c r="V3" s="1086"/>
      <c r="W3" s="1086"/>
      <c r="X3" s="1086"/>
      <c r="Y3" s="1086"/>
      <c r="Z3" s="1086"/>
      <c r="AA3" s="1086"/>
      <c r="AB3" s="1086"/>
      <c r="AC3" s="1086"/>
      <c r="AD3" s="1086"/>
      <c r="AE3" s="1086"/>
      <c r="AF3" s="1087"/>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row>
    <row r="4" spans="1:62" s="260" customFormat="1" ht="33" customHeight="1" thickBot="1" x14ac:dyDescent="0.3">
      <c r="A4" s="1081"/>
      <c r="B4" s="1088"/>
      <c r="C4" s="1089"/>
      <c r="D4" s="1089"/>
      <c r="E4" s="1089"/>
      <c r="F4" s="1089"/>
      <c r="G4" s="1089"/>
      <c r="H4" s="1089"/>
      <c r="I4" s="1089"/>
      <c r="J4" s="1089"/>
      <c r="K4" s="1089"/>
      <c r="L4" s="1089"/>
      <c r="M4" s="1089"/>
      <c r="N4" s="1089"/>
      <c r="O4" s="1089"/>
      <c r="P4" s="1089"/>
      <c r="Q4" s="1089"/>
      <c r="R4" s="1089"/>
      <c r="S4" s="1089"/>
      <c r="T4" s="1089"/>
      <c r="U4" s="1089"/>
      <c r="V4" s="1089"/>
      <c r="W4" s="1089"/>
      <c r="X4" s="1089"/>
      <c r="Y4" s="1089"/>
      <c r="Z4" s="1089"/>
      <c r="AA4" s="1089"/>
      <c r="AB4" s="1089"/>
      <c r="AC4" s="1089"/>
      <c r="AD4" s="1089"/>
      <c r="AE4" s="1089"/>
      <c r="AF4" s="1090"/>
      <c r="AG4" s="259"/>
      <c r="AH4" s="259"/>
      <c r="AI4" s="259"/>
      <c r="AJ4" s="259"/>
      <c r="AK4" s="259"/>
      <c r="AL4" s="259"/>
      <c r="AM4" s="259"/>
      <c r="AN4" s="259"/>
      <c r="AO4" s="259"/>
      <c r="AP4" s="259"/>
      <c r="AQ4" s="259"/>
      <c r="AR4" s="259"/>
      <c r="AS4" s="259"/>
      <c r="AT4" s="259"/>
      <c r="AU4" s="259"/>
      <c r="AV4" s="259"/>
      <c r="AW4" s="259"/>
      <c r="AX4" s="259"/>
      <c r="AY4" s="259"/>
      <c r="AZ4" s="259"/>
      <c r="BA4" s="259"/>
      <c r="BB4" s="259"/>
      <c r="BC4" s="259"/>
      <c r="BD4" s="259"/>
      <c r="BE4" s="259"/>
      <c r="BF4" s="259"/>
      <c r="BG4" s="259"/>
      <c r="BH4" s="259"/>
      <c r="BI4" s="259"/>
      <c r="BJ4" s="259"/>
    </row>
    <row r="5" spans="1:62" s="260" customFormat="1" ht="15" x14ac:dyDescent="0.25">
      <c r="B5" s="84"/>
      <c r="C5" s="84"/>
      <c r="D5" s="84"/>
      <c r="E5" s="84"/>
      <c r="F5" s="84"/>
      <c r="G5" s="84"/>
      <c r="H5" s="84"/>
      <c r="I5" s="84"/>
      <c r="J5" s="84"/>
      <c r="K5" s="261"/>
      <c r="L5" s="261"/>
      <c r="M5" s="261"/>
      <c r="N5" s="261"/>
      <c r="O5" s="261"/>
      <c r="P5" s="259"/>
      <c r="Q5" s="259"/>
      <c r="R5" s="259"/>
      <c r="S5" s="259"/>
      <c r="T5" s="259"/>
      <c r="U5" s="259"/>
      <c r="V5" s="259"/>
      <c r="W5" s="259"/>
      <c r="X5" s="259"/>
      <c r="Y5" s="259"/>
      <c r="Z5" s="259"/>
      <c r="AA5" s="259"/>
      <c r="AB5" s="259"/>
      <c r="AC5" s="259"/>
      <c r="AD5" s="259"/>
      <c r="AE5" s="259"/>
      <c r="AF5" s="259"/>
      <c r="AG5" s="259"/>
      <c r="AH5" s="259"/>
      <c r="AI5" s="259"/>
      <c r="AJ5" s="259"/>
      <c r="AK5" s="259"/>
      <c r="AL5" s="259"/>
      <c r="AM5" s="259"/>
      <c r="AN5" s="259"/>
      <c r="AO5" s="259"/>
      <c r="AP5" s="259"/>
      <c r="AQ5" s="259"/>
      <c r="AR5" s="259"/>
      <c r="AS5" s="259"/>
      <c r="AT5" s="259"/>
      <c r="AU5" s="259"/>
      <c r="AV5" s="259"/>
      <c r="AW5" s="259"/>
      <c r="AX5" s="259"/>
      <c r="AY5" s="259"/>
      <c r="AZ5" s="259"/>
      <c r="BA5" s="259"/>
      <c r="BB5" s="259"/>
      <c r="BC5" s="259"/>
      <c r="BD5" s="259"/>
      <c r="BE5" s="259"/>
      <c r="BF5" s="259"/>
      <c r="BG5" s="259"/>
      <c r="BH5" s="259"/>
      <c r="BI5" s="259"/>
      <c r="BJ5" s="259"/>
    </row>
    <row r="6" spans="1:62" s="260" customFormat="1" ht="9" customHeight="1" x14ac:dyDescent="0.25">
      <c r="A6" s="41"/>
      <c r="B6" s="84"/>
      <c r="C6" s="84"/>
      <c r="D6" s="84"/>
      <c r="E6" s="84"/>
      <c r="F6" s="84"/>
      <c r="G6" s="84"/>
      <c r="H6" s="84"/>
      <c r="I6" s="84"/>
      <c r="J6" s="84"/>
      <c r="K6" s="84"/>
      <c r="L6" s="84"/>
      <c r="M6" s="84"/>
      <c r="N6" s="84"/>
      <c r="O6" s="84"/>
      <c r="P6" s="40"/>
      <c r="Q6" s="40"/>
      <c r="R6" s="256"/>
      <c r="S6" s="256"/>
      <c r="T6" s="40"/>
      <c r="U6" s="40"/>
      <c r="V6" s="40"/>
      <c r="W6" s="259"/>
      <c r="X6" s="257"/>
      <c r="Y6" s="257"/>
      <c r="Z6" s="257"/>
      <c r="AA6" s="259"/>
      <c r="AB6" s="259"/>
      <c r="AC6" s="259"/>
      <c r="AD6" s="259"/>
      <c r="AE6" s="259"/>
      <c r="AF6" s="259"/>
      <c r="AG6" s="259"/>
      <c r="AH6" s="259"/>
      <c r="AI6" s="259"/>
      <c r="AJ6" s="259"/>
      <c r="AK6" s="259"/>
      <c r="AL6" s="259"/>
      <c r="AM6" s="259"/>
      <c r="AN6" s="259"/>
      <c r="AO6" s="259"/>
      <c r="AP6" s="259"/>
      <c r="AQ6" s="259"/>
      <c r="AR6" s="259"/>
      <c r="AS6" s="259"/>
      <c r="AT6" s="259"/>
      <c r="AU6" s="259"/>
      <c r="AV6" s="259"/>
      <c r="AW6" s="259"/>
      <c r="AX6" s="259"/>
      <c r="AY6" s="259"/>
      <c r="AZ6" s="259"/>
      <c r="BA6" s="259"/>
      <c r="BB6" s="259"/>
      <c r="BC6" s="259"/>
      <c r="BD6" s="259"/>
      <c r="BE6" s="259"/>
      <c r="BF6" s="259"/>
      <c r="BG6" s="259"/>
      <c r="BH6" s="259"/>
      <c r="BI6" s="259"/>
      <c r="BJ6" s="259"/>
    </row>
    <row r="7" spans="1:62" s="260" customFormat="1" ht="15" customHeight="1" thickBot="1" x14ac:dyDescent="0.3">
      <c r="A7" s="42"/>
      <c r="B7" s="84"/>
      <c r="C7" s="84"/>
      <c r="D7" s="84"/>
      <c r="E7" s="84"/>
      <c r="F7" s="84"/>
      <c r="G7" s="84"/>
      <c r="H7" s="84"/>
      <c r="I7" s="84"/>
      <c r="J7" s="84"/>
      <c r="K7" s="84"/>
      <c r="L7" s="84"/>
      <c r="M7" s="84"/>
      <c r="N7" s="84"/>
      <c r="O7" s="84"/>
      <c r="P7" s="40"/>
      <c r="Q7" s="40"/>
      <c r="R7" s="256"/>
      <c r="S7" s="256"/>
      <c r="T7" s="40"/>
      <c r="U7" s="40"/>
      <c r="V7" s="40"/>
      <c r="W7" s="259"/>
      <c r="X7" s="257"/>
      <c r="Y7" s="257"/>
      <c r="Z7" s="258"/>
      <c r="AA7" s="259"/>
      <c r="AB7" s="259"/>
      <c r="AC7" s="259"/>
      <c r="AD7" s="259"/>
      <c r="AE7" s="259"/>
      <c r="AF7" s="259"/>
      <c r="AG7" s="259"/>
      <c r="AH7" s="259"/>
      <c r="AI7" s="259"/>
      <c r="AJ7" s="259"/>
      <c r="AK7" s="259"/>
      <c r="AL7" s="259"/>
      <c r="AM7" s="259"/>
      <c r="AN7" s="259"/>
      <c r="AO7" s="259"/>
      <c r="AP7" s="259"/>
      <c r="AQ7" s="259"/>
      <c r="AR7" s="259"/>
      <c r="AS7" s="259"/>
      <c r="AT7" s="259"/>
      <c r="AU7" s="259"/>
      <c r="AV7" s="259"/>
      <c r="AW7" s="259"/>
      <c r="AX7" s="259"/>
      <c r="AY7" s="259"/>
      <c r="AZ7" s="259"/>
      <c r="BA7" s="259"/>
      <c r="BB7" s="259"/>
      <c r="BC7" s="259"/>
      <c r="BD7" s="259"/>
      <c r="BE7" s="259"/>
      <c r="BF7" s="259"/>
      <c r="BG7" s="259"/>
      <c r="BH7" s="259"/>
      <c r="BI7" s="259"/>
      <c r="BJ7" s="259"/>
    </row>
    <row r="8" spans="1:62" s="260" customFormat="1" ht="15" customHeight="1" thickBot="1" x14ac:dyDescent="0.3">
      <c r="A8" s="1091" t="s">
        <v>124</v>
      </c>
      <c r="B8" s="1094" t="s">
        <v>365</v>
      </c>
      <c r="C8" s="1095"/>
      <c r="D8" s="1095"/>
      <c r="E8" s="1095"/>
      <c r="F8" s="1095"/>
      <c r="G8" s="1095"/>
      <c r="H8" s="1095"/>
      <c r="I8" s="1095"/>
      <c r="J8" s="1095"/>
      <c r="K8" s="1095"/>
      <c r="L8" s="1095"/>
      <c r="M8" s="1095"/>
      <c r="N8" s="1095"/>
      <c r="O8" s="1095"/>
      <c r="P8" s="1095"/>
      <c r="Q8" s="1095"/>
      <c r="R8" s="1095"/>
      <c r="S8" s="1095"/>
      <c r="T8" s="1095"/>
      <c r="U8" s="1095"/>
      <c r="V8" s="1095"/>
      <c r="W8" s="1095"/>
      <c r="X8" s="1095"/>
      <c r="Y8" s="1095"/>
      <c r="Z8" s="1095"/>
      <c r="AA8" s="1100" t="s">
        <v>366</v>
      </c>
      <c r="AB8" s="1103">
        <v>2024110010289</v>
      </c>
      <c r="AC8" s="1106" t="s">
        <v>561</v>
      </c>
      <c r="AD8" s="1107"/>
      <c r="AE8" s="1108" t="s">
        <v>358</v>
      </c>
      <c r="AF8" s="1109"/>
      <c r="AG8" s="259"/>
      <c r="AH8" s="259"/>
      <c r="AI8" s="259"/>
      <c r="AJ8" s="259"/>
      <c r="AK8" s="259"/>
      <c r="AL8" s="259"/>
      <c r="AM8" s="259"/>
      <c r="AN8" s="259"/>
      <c r="AO8" s="259"/>
      <c r="AP8" s="259"/>
      <c r="AQ8" s="259"/>
      <c r="AR8" s="259"/>
      <c r="AS8" s="259"/>
      <c r="AT8" s="259"/>
      <c r="AU8" s="259"/>
      <c r="AV8" s="259"/>
      <c r="AW8" s="259"/>
      <c r="AX8" s="259"/>
      <c r="AY8" s="259"/>
      <c r="AZ8" s="259"/>
      <c r="BA8" s="259"/>
      <c r="BB8" s="259"/>
      <c r="BC8" s="259"/>
      <c r="BD8" s="259"/>
      <c r="BE8" s="259"/>
      <c r="BF8" s="259"/>
      <c r="BG8" s="259"/>
      <c r="BH8" s="259"/>
      <c r="BI8" s="259"/>
      <c r="BJ8" s="259"/>
    </row>
    <row r="9" spans="1:62" s="260" customFormat="1" ht="15" customHeight="1" thickBot="1" x14ac:dyDescent="0.3">
      <c r="A9" s="1092"/>
      <c r="B9" s="1096"/>
      <c r="C9" s="1097"/>
      <c r="D9" s="1097"/>
      <c r="E9" s="1097"/>
      <c r="F9" s="1097"/>
      <c r="G9" s="1097"/>
      <c r="H9" s="1097"/>
      <c r="I9" s="1097"/>
      <c r="J9" s="1097"/>
      <c r="K9" s="1097"/>
      <c r="L9" s="1097"/>
      <c r="M9" s="1097"/>
      <c r="N9" s="1097"/>
      <c r="O9" s="1097"/>
      <c r="P9" s="1097"/>
      <c r="Q9" s="1097"/>
      <c r="R9" s="1097"/>
      <c r="S9" s="1097"/>
      <c r="T9" s="1097"/>
      <c r="U9" s="1097"/>
      <c r="V9" s="1097"/>
      <c r="W9" s="1097"/>
      <c r="X9" s="1097"/>
      <c r="Y9" s="1097"/>
      <c r="Z9" s="1097"/>
      <c r="AA9" s="1101"/>
      <c r="AB9" s="1104"/>
      <c r="AC9" s="1106" t="s">
        <v>562</v>
      </c>
      <c r="AD9" s="1107"/>
      <c r="AE9" s="1108" t="s">
        <v>360</v>
      </c>
      <c r="AF9" s="1109"/>
      <c r="AG9" s="259"/>
      <c r="AH9" s="259"/>
      <c r="AI9" s="259"/>
      <c r="AJ9" s="259"/>
      <c r="AK9" s="259"/>
      <c r="AL9" s="259"/>
      <c r="AM9" s="259"/>
      <c r="AN9" s="259"/>
      <c r="AO9" s="259"/>
      <c r="AP9" s="259"/>
      <c r="AQ9" s="259"/>
      <c r="AR9" s="259"/>
      <c r="AS9" s="259"/>
      <c r="AT9" s="259"/>
      <c r="AU9" s="259"/>
      <c r="AV9" s="259"/>
      <c r="AW9" s="259"/>
      <c r="AX9" s="259"/>
      <c r="AY9" s="259"/>
      <c r="AZ9" s="259"/>
      <c r="BA9" s="259"/>
      <c r="BB9" s="259"/>
      <c r="BC9" s="259"/>
      <c r="BD9" s="259"/>
      <c r="BE9" s="259"/>
      <c r="BF9" s="259"/>
      <c r="BG9" s="259"/>
      <c r="BH9" s="259"/>
      <c r="BI9" s="259"/>
      <c r="BJ9" s="259"/>
    </row>
    <row r="10" spans="1:62" s="260" customFormat="1" ht="15" customHeight="1" thickBot="1" x14ac:dyDescent="0.3">
      <c r="A10" s="1092"/>
      <c r="B10" s="1096"/>
      <c r="C10" s="1097"/>
      <c r="D10" s="1097"/>
      <c r="E10" s="1097"/>
      <c r="F10" s="1097"/>
      <c r="G10" s="1097"/>
      <c r="H10" s="1097"/>
      <c r="I10" s="1097"/>
      <c r="J10" s="1097"/>
      <c r="K10" s="1097"/>
      <c r="L10" s="1097"/>
      <c r="M10" s="1097"/>
      <c r="N10" s="1097"/>
      <c r="O10" s="1097"/>
      <c r="P10" s="1097"/>
      <c r="Q10" s="1097"/>
      <c r="R10" s="1097"/>
      <c r="S10" s="1097"/>
      <c r="T10" s="1097"/>
      <c r="U10" s="1097"/>
      <c r="V10" s="1097"/>
      <c r="W10" s="1097"/>
      <c r="X10" s="1097"/>
      <c r="Y10" s="1097"/>
      <c r="Z10" s="1097"/>
      <c r="AA10" s="1101"/>
      <c r="AB10" s="1104"/>
      <c r="AC10" s="1106" t="s">
        <v>563</v>
      </c>
      <c r="AD10" s="1107"/>
      <c r="AE10" s="1110" t="s">
        <v>361</v>
      </c>
      <c r="AF10" s="1111"/>
      <c r="AG10" s="259"/>
      <c r="AH10" s="259"/>
      <c r="AI10" s="259"/>
      <c r="AJ10" s="259"/>
      <c r="AK10" s="259"/>
      <c r="AL10" s="259"/>
      <c r="AM10" s="259"/>
      <c r="AN10" s="259"/>
      <c r="AO10" s="259"/>
      <c r="AP10" s="259"/>
      <c r="AQ10" s="259"/>
      <c r="AR10" s="259"/>
      <c r="AS10" s="259"/>
      <c r="AT10" s="259"/>
      <c r="AU10" s="259"/>
      <c r="AV10" s="259"/>
      <c r="AW10" s="259"/>
      <c r="AX10" s="259"/>
      <c r="AY10" s="259"/>
      <c r="AZ10" s="259"/>
      <c r="BA10" s="259"/>
      <c r="BB10" s="259"/>
      <c r="BC10" s="259"/>
      <c r="BD10" s="259"/>
      <c r="BE10" s="259"/>
      <c r="BF10" s="259"/>
      <c r="BG10" s="259"/>
      <c r="BH10" s="259"/>
      <c r="BI10" s="259"/>
      <c r="BJ10" s="259"/>
    </row>
    <row r="11" spans="1:62" s="260" customFormat="1" ht="15" customHeight="1" thickBot="1" x14ac:dyDescent="0.3">
      <c r="A11" s="1093"/>
      <c r="B11" s="1098"/>
      <c r="C11" s="1099"/>
      <c r="D11" s="1099"/>
      <c r="E11" s="1099"/>
      <c r="F11" s="1099"/>
      <c r="G11" s="1099"/>
      <c r="H11" s="1099"/>
      <c r="I11" s="1099"/>
      <c r="J11" s="1099"/>
      <c r="K11" s="1099"/>
      <c r="L11" s="1099"/>
      <c r="M11" s="1099"/>
      <c r="N11" s="1099"/>
      <c r="O11" s="1099"/>
      <c r="P11" s="1099"/>
      <c r="Q11" s="1099"/>
      <c r="R11" s="1099"/>
      <c r="S11" s="1099"/>
      <c r="T11" s="1099"/>
      <c r="U11" s="1099"/>
      <c r="V11" s="1099"/>
      <c r="W11" s="1099"/>
      <c r="X11" s="1099"/>
      <c r="Y11" s="1099"/>
      <c r="Z11" s="1099"/>
      <c r="AA11" s="1102"/>
      <c r="AB11" s="1105"/>
      <c r="AC11" s="1106" t="s">
        <v>565</v>
      </c>
      <c r="AD11" s="1107"/>
      <c r="AE11" s="1108" t="s">
        <v>775</v>
      </c>
      <c r="AF11" s="1109"/>
      <c r="AG11" s="259"/>
      <c r="AH11" s="259"/>
      <c r="AI11" s="259"/>
      <c r="AJ11" s="259"/>
      <c r="AK11" s="259"/>
      <c r="AL11" s="259"/>
      <c r="AM11" s="259"/>
      <c r="AN11" s="259"/>
      <c r="AO11" s="259"/>
      <c r="AP11" s="259"/>
      <c r="AQ11" s="259"/>
      <c r="AR11" s="259"/>
      <c r="AS11" s="259"/>
      <c r="AT11" s="259"/>
      <c r="AU11" s="259"/>
      <c r="AV11" s="259"/>
      <c r="AW11" s="259"/>
      <c r="AX11" s="259"/>
      <c r="AY11" s="259"/>
      <c r="AZ11" s="259"/>
      <c r="BA11" s="259"/>
      <c r="BB11" s="259"/>
      <c r="BC11" s="259"/>
      <c r="BD11" s="259"/>
      <c r="BE11" s="259"/>
      <c r="BF11" s="259"/>
      <c r="BG11" s="259"/>
      <c r="BH11" s="259"/>
      <c r="BI11" s="259"/>
      <c r="BJ11" s="259"/>
    </row>
    <row r="12" spans="1:62" s="260" customFormat="1" ht="9" customHeight="1" x14ac:dyDescent="0.25">
      <c r="A12" s="47"/>
      <c r="B12" s="262"/>
      <c r="C12" s="262"/>
      <c r="D12" s="262"/>
      <c r="E12" s="262"/>
      <c r="F12" s="262"/>
      <c r="G12" s="262"/>
      <c r="H12" s="262"/>
      <c r="I12" s="269"/>
      <c r="J12" s="269"/>
      <c r="K12" s="269"/>
      <c r="L12" s="269"/>
      <c r="M12" s="269"/>
      <c r="N12" s="269"/>
      <c r="O12" s="269"/>
      <c r="P12" s="269"/>
      <c r="Q12" s="269"/>
      <c r="R12" s="262"/>
      <c r="S12" s="262"/>
      <c r="T12" s="262"/>
      <c r="U12" s="262"/>
      <c r="V12" s="262"/>
      <c r="W12" s="262"/>
      <c r="X12" s="262"/>
      <c r="Y12" s="262"/>
      <c r="Z12" s="262"/>
      <c r="AA12" s="262"/>
      <c r="AB12" s="262"/>
      <c r="AC12" s="259"/>
      <c r="AD12" s="259"/>
      <c r="AE12" s="259"/>
      <c r="AF12" s="259"/>
      <c r="AG12" s="259"/>
      <c r="AH12" s="259"/>
      <c r="AI12" s="259"/>
      <c r="AJ12" s="259"/>
      <c r="AK12" s="259"/>
      <c r="AL12" s="259"/>
      <c r="AM12" s="259"/>
      <c r="AN12" s="259"/>
      <c r="AO12" s="259"/>
      <c r="AP12" s="259"/>
      <c r="AQ12" s="259"/>
      <c r="AR12" s="259"/>
      <c r="AS12" s="259"/>
      <c r="AT12" s="259"/>
      <c r="AU12" s="259"/>
      <c r="AV12" s="259"/>
      <c r="AW12" s="259"/>
      <c r="AX12" s="259"/>
      <c r="AY12" s="259"/>
      <c r="AZ12" s="259"/>
      <c r="BA12" s="259"/>
      <c r="BB12" s="259"/>
      <c r="BC12" s="259"/>
      <c r="BD12" s="259"/>
      <c r="BE12" s="259"/>
      <c r="BF12" s="259"/>
      <c r="BG12" s="259"/>
      <c r="BH12" s="259"/>
      <c r="BI12" s="259"/>
      <c r="BJ12" s="259"/>
    </row>
    <row r="13" spans="1:62" s="263" customFormat="1" ht="16.5" customHeight="1" thickBot="1" x14ac:dyDescent="0.25">
      <c r="C13" s="264"/>
      <c r="D13" s="264"/>
      <c r="E13" s="264"/>
      <c r="F13" s="264"/>
      <c r="G13" s="264"/>
      <c r="H13" s="264"/>
      <c r="I13" s="269"/>
      <c r="J13" s="269"/>
      <c r="K13" s="269"/>
      <c r="L13" s="269"/>
      <c r="M13" s="269"/>
      <c r="N13" s="269"/>
      <c r="O13" s="269"/>
      <c r="P13" s="269"/>
      <c r="Q13" s="269"/>
      <c r="R13" s="265"/>
      <c r="S13" s="265"/>
      <c r="T13" s="265"/>
      <c r="U13" s="265"/>
      <c r="V13" s="265"/>
      <c r="W13" s="265"/>
      <c r="X13" s="265"/>
      <c r="Y13" s="265"/>
      <c r="Z13" s="265"/>
      <c r="AA13" s="265"/>
      <c r="AB13" s="265"/>
      <c r="AC13" s="265"/>
      <c r="AD13" s="265"/>
      <c r="AE13" s="265"/>
      <c r="AF13" s="265"/>
      <c r="AG13" s="265"/>
      <c r="AH13" s="265"/>
      <c r="AI13" s="265"/>
      <c r="AJ13" s="265"/>
      <c r="AK13" s="265"/>
      <c r="AL13" s="265"/>
      <c r="AM13" s="265"/>
      <c r="AN13" s="265"/>
      <c r="AO13" s="265"/>
      <c r="AP13" s="265"/>
      <c r="AQ13" s="265"/>
      <c r="AR13" s="265"/>
      <c r="AS13" s="265"/>
      <c r="AT13" s="265"/>
      <c r="AU13" s="265"/>
      <c r="AV13" s="265"/>
      <c r="AW13" s="265"/>
      <c r="AX13" s="265"/>
      <c r="AY13" s="265"/>
      <c r="AZ13" s="265"/>
      <c r="BA13" s="265"/>
      <c r="BB13" s="265"/>
      <c r="BC13" s="265"/>
      <c r="BD13" s="265"/>
      <c r="BE13" s="265"/>
      <c r="BF13" s="265"/>
      <c r="BG13" s="265"/>
      <c r="BH13" s="265"/>
      <c r="BI13" s="265"/>
      <c r="BJ13" s="265"/>
    </row>
    <row r="14" spans="1:62" s="270" customFormat="1" ht="21.75" customHeight="1" thickBot="1" x14ac:dyDescent="0.3">
      <c r="A14" s="555" t="s">
        <v>126</v>
      </c>
      <c r="B14" s="145" t="s">
        <v>367</v>
      </c>
      <c r="C14" s="266"/>
      <c r="D14" s="145" t="s">
        <v>368</v>
      </c>
      <c r="E14" s="266"/>
      <c r="F14" s="145" t="s">
        <v>369</v>
      </c>
      <c r="G14" s="266" t="s">
        <v>370</v>
      </c>
      <c r="H14" s="145" t="s">
        <v>371</v>
      </c>
      <c r="I14" s="115"/>
      <c r="J14" s="267"/>
      <c r="K14" s="542" t="s">
        <v>128</v>
      </c>
      <c r="L14" s="542"/>
      <c r="M14" s="1078" t="s">
        <v>372</v>
      </c>
      <c r="N14" s="1078"/>
      <c r="O14" s="1078"/>
      <c r="P14" s="295"/>
      <c r="Q14" s="269"/>
      <c r="R14" s="269"/>
      <c r="S14" s="269"/>
      <c r="T14" s="269"/>
      <c r="U14" s="269"/>
      <c r="V14" s="269"/>
      <c r="W14" s="269"/>
      <c r="X14" s="269"/>
      <c r="Y14" s="269"/>
      <c r="Z14" s="269"/>
      <c r="AA14" s="269"/>
      <c r="AB14" s="269"/>
      <c r="AC14" s="269"/>
      <c r="AD14" s="269"/>
      <c r="AE14" s="269"/>
      <c r="AF14" s="269"/>
      <c r="AG14" s="269"/>
      <c r="AH14" s="269"/>
      <c r="AI14" s="269"/>
      <c r="AJ14" s="269"/>
      <c r="AK14" s="269"/>
      <c r="AL14" s="269"/>
      <c r="AM14" s="269"/>
      <c r="AN14" s="269"/>
      <c r="AO14" s="269"/>
      <c r="AP14" s="269"/>
      <c r="AQ14" s="269"/>
      <c r="AR14" s="269"/>
      <c r="AS14" s="269"/>
      <c r="AT14" s="269"/>
      <c r="AU14" s="269"/>
      <c r="AV14" s="269"/>
      <c r="AW14" s="269"/>
      <c r="AX14" s="269"/>
      <c r="AY14" s="269"/>
      <c r="AZ14" s="269"/>
      <c r="BA14" s="269"/>
      <c r="BB14" s="269"/>
      <c r="BC14" s="269"/>
      <c r="BD14" s="269"/>
      <c r="BE14" s="269"/>
      <c r="BF14" s="269"/>
      <c r="BG14" s="269"/>
      <c r="BH14" s="269"/>
      <c r="BI14" s="269"/>
      <c r="BJ14" s="269"/>
    </row>
    <row r="15" spans="1:62" s="270" customFormat="1" ht="21.75" customHeight="1" thickBot="1" x14ac:dyDescent="0.3">
      <c r="A15" s="555"/>
      <c r="B15" s="271" t="s">
        <v>373</v>
      </c>
      <c r="C15" s="116"/>
      <c r="D15" s="145" t="s">
        <v>374</v>
      </c>
      <c r="E15" s="116"/>
      <c r="F15" s="145" t="s">
        <v>375</v>
      </c>
      <c r="G15" s="116"/>
      <c r="H15" s="145" t="s">
        <v>376</v>
      </c>
      <c r="I15" s="115"/>
      <c r="J15" s="267"/>
      <c r="K15" s="542"/>
      <c r="L15" s="542"/>
      <c r="M15" s="1078" t="s">
        <v>377</v>
      </c>
      <c r="N15" s="1078"/>
      <c r="O15" s="1078"/>
      <c r="P15" s="268"/>
      <c r="Q15" s="269"/>
      <c r="R15" s="269"/>
      <c r="S15" s="269"/>
      <c r="T15" s="269"/>
      <c r="U15" s="269"/>
      <c r="V15" s="269"/>
      <c r="W15" s="269"/>
      <c r="X15" s="269"/>
      <c r="Y15" s="269"/>
      <c r="Z15" s="269"/>
      <c r="AA15" s="269"/>
      <c r="AB15" s="269"/>
      <c r="AC15" s="269"/>
      <c r="AD15" s="269"/>
      <c r="AE15" s="269"/>
      <c r="AF15" s="269"/>
      <c r="AG15" s="269"/>
      <c r="AH15" s="269"/>
      <c r="AI15" s="269"/>
      <c r="AJ15" s="269"/>
      <c r="AK15" s="269"/>
      <c r="AL15" s="269"/>
      <c r="AM15" s="269"/>
      <c r="AN15" s="269"/>
      <c r="AO15" s="269"/>
      <c r="AP15" s="269"/>
      <c r="AQ15" s="269"/>
      <c r="AR15" s="269"/>
      <c r="AS15" s="269"/>
      <c r="AT15" s="269"/>
      <c r="AU15" s="269"/>
      <c r="AV15" s="269"/>
      <c r="AW15" s="269"/>
      <c r="AX15" s="269"/>
      <c r="AY15" s="269"/>
      <c r="AZ15" s="269"/>
      <c r="BA15" s="269"/>
      <c r="BB15" s="269"/>
      <c r="BC15" s="269"/>
      <c r="BD15" s="269"/>
      <c r="BE15" s="269"/>
      <c r="BF15" s="269"/>
      <c r="BG15" s="269"/>
      <c r="BH15" s="269"/>
      <c r="BI15" s="269"/>
      <c r="BJ15" s="269"/>
    </row>
    <row r="16" spans="1:62" s="270" customFormat="1" ht="21.75" customHeight="1" x14ac:dyDescent="0.25">
      <c r="A16" s="555"/>
      <c r="B16" s="145" t="s">
        <v>378</v>
      </c>
      <c r="C16" s="266"/>
      <c r="D16" s="145" t="s">
        <v>379</v>
      </c>
      <c r="E16" s="116"/>
      <c r="F16" s="145" t="s">
        <v>380</v>
      </c>
      <c r="G16" s="116"/>
      <c r="H16" s="145" t="s">
        <v>381</v>
      </c>
      <c r="I16" s="115"/>
      <c r="K16" s="542"/>
      <c r="L16" s="542"/>
      <c r="M16" s="1078" t="s">
        <v>382</v>
      </c>
      <c r="N16" s="1078"/>
      <c r="O16" s="1078"/>
      <c r="P16" s="295" t="s">
        <v>370</v>
      </c>
      <c r="Q16" s="269"/>
      <c r="R16" s="269"/>
      <c r="S16" s="269"/>
      <c r="T16" s="269"/>
      <c r="U16" s="269"/>
      <c r="V16" s="269"/>
      <c r="W16" s="269"/>
      <c r="X16" s="269"/>
      <c r="Y16" s="269"/>
      <c r="Z16" s="269"/>
      <c r="AA16" s="269"/>
      <c r="AB16" s="269"/>
      <c r="AC16" s="269"/>
      <c r="AD16" s="269"/>
      <c r="AE16" s="269"/>
      <c r="AF16" s="269"/>
      <c r="AG16" s="269"/>
      <c r="AH16" s="269"/>
      <c r="AI16" s="269"/>
      <c r="AJ16" s="269"/>
      <c r="AK16" s="269"/>
      <c r="AL16" s="269"/>
      <c r="AM16" s="269"/>
      <c r="AN16" s="269"/>
      <c r="AO16" s="269"/>
      <c r="AP16" s="269"/>
      <c r="AQ16" s="269"/>
      <c r="AR16" s="269"/>
      <c r="AS16" s="269"/>
      <c r="AT16" s="269"/>
      <c r="AU16" s="269"/>
      <c r="AV16" s="269"/>
      <c r="AW16" s="269"/>
      <c r="AX16" s="269"/>
      <c r="AY16" s="269"/>
      <c r="AZ16" s="269"/>
      <c r="BA16" s="269"/>
      <c r="BB16" s="269"/>
      <c r="BC16" s="269"/>
      <c r="BD16" s="269"/>
      <c r="BE16" s="269"/>
      <c r="BF16" s="269"/>
      <c r="BG16" s="269"/>
      <c r="BH16" s="269"/>
      <c r="BI16" s="269"/>
      <c r="BJ16" s="269"/>
    </row>
    <row r="17" spans="1:62" s="270" customFormat="1" ht="21.75" customHeight="1" thickBot="1" x14ac:dyDescent="0.3">
      <c r="A17" s="260"/>
      <c r="B17" s="260"/>
      <c r="C17" s="260"/>
      <c r="D17" s="260"/>
      <c r="E17" s="260"/>
      <c r="F17" s="260"/>
      <c r="G17" s="267"/>
      <c r="H17" s="267"/>
      <c r="I17" s="267"/>
      <c r="J17" s="267"/>
      <c r="K17" s="272"/>
      <c r="L17" s="272"/>
      <c r="M17" s="264"/>
      <c r="N17" s="264"/>
      <c r="O17" s="264"/>
      <c r="P17" s="269"/>
      <c r="Q17" s="269"/>
      <c r="R17" s="269"/>
      <c r="S17" s="269"/>
      <c r="T17" s="269"/>
      <c r="U17" s="269"/>
      <c r="V17" s="269"/>
      <c r="W17" s="269"/>
      <c r="X17" s="269"/>
      <c r="Y17" s="269"/>
      <c r="Z17" s="269"/>
      <c r="AA17" s="269"/>
      <c r="AB17" s="269"/>
      <c r="AC17" s="269"/>
      <c r="AD17" s="269"/>
      <c r="AE17" s="269"/>
      <c r="AF17" s="269"/>
      <c r="AG17" s="269"/>
      <c r="AH17" s="269"/>
      <c r="AI17" s="269"/>
      <c r="AJ17" s="269"/>
      <c r="AK17" s="269"/>
      <c r="AL17" s="269"/>
      <c r="AM17" s="269"/>
      <c r="AN17" s="269"/>
      <c r="AO17" s="269"/>
      <c r="AP17" s="269"/>
      <c r="AQ17" s="269"/>
      <c r="AR17" s="269"/>
      <c r="AS17" s="269"/>
      <c r="AT17" s="269"/>
      <c r="AU17" s="269"/>
      <c r="AV17" s="269"/>
      <c r="AW17" s="269"/>
      <c r="AX17" s="269"/>
      <c r="AY17" s="269"/>
      <c r="AZ17" s="269"/>
      <c r="BA17" s="269"/>
      <c r="BB17" s="269"/>
      <c r="BC17" s="269"/>
      <c r="BD17" s="269"/>
      <c r="BE17" s="269"/>
      <c r="BF17" s="269"/>
      <c r="BG17" s="269"/>
      <c r="BH17" s="269"/>
      <c r="BI17" s="269"/>
      <c r="BJ17" s="269"/>
    </row>
    <row r="18" spans="1:62" s="260" customFormat="1" ht="48" customHeight="1" thickBot="1" x14ac:dyDescent="0.3">
      <c r="A18" s="1068" t="s">
        <v>776</v>
      </c>
      <c r="B18" s="1069"/>
      <c r="C18" s="1069"/>
      <c r="D18" s="1069"/>
      <c r="E18" s="1069"/>
      <c r="F18" s="1069"/>
      <c r="G18" s="1069"/>
      <c r="H18" s="1069"/>
      <c r="I18" s="1069"/>
      <c r="J18" s="1069"/>
      <c r="K18" s="1069"/>
      <c r="L18" s="1069"/>
      <c r="M18" s="1069"/>
      <c r="N18" s="1069"/>
      <c r="O18" s="1069"/>
      <c r="P18" s="1069"/>
      <c r="Q18" s="1069"/>
      <c r="R18" s="1069"/>
      <c r="S18" s="1069"/>
      <c r="T18" s="1069"/>
      <c r="U18" s="1069"/>
      <c r="V18" s="1069"/>
      <c r="W18" s="1069"/>
      <c r="X18" s="1069"/>
      <c r="Y18" s="1069"/>
      <c r="Z18" s="1069"/>
      <c r="AA18" s="1069"/>
      <c r="AB18" s="1069"/>
      <c r="AC18" s="1069"/>
      <c r="AD18" s="1069"/>
      <c r="AE18" s="1069"/>
      <c r="AF18" s="1070"/>
      <c r="AG18" s="269"/>
      <c r="AH18" s="269"/>
      <c r="AI18" s="269"/>
      <c r="AJ18" s="269"/>
      <c r="AK18" s="269"/>
      <c r="AL18" s="269"/>
      <c r="AM18" s="269"/>
      <c r="AN18" s="259"/>
      <c r="AO18" s="259"/>
      <c r="AP18" s="259"/>
      <c r="AQ18" s="259"/>
      <c r="AR18" s="259"/>
      <c r="AS18" s="259"/>
      <c r="AT18" s="259"/>
      <c r="AU18" s="259"/>
      <c r="AV18" s="259"/>
      <c r="AW18" s="259"/>
      <c r="AX18" s="259"/>
      <c r="AY18" s="259"/>
      <c r="AZ18" s="259"/>
      <c r="BA18" s="259"/>
      <c r="BB18" s="259"/>
      <c r="BC18" s="259"/>
      <c r="BD18" s="259"/>
      <c r="BE18" s="259"/>
      <c r="BF18" s="259"/>
      <c r="BG18" s="259"/>
      <c r="BH18" s="259"/>
      <c r="BI18" s="259"/>
      <c r="BJ18" s="259"/>
    </row>
    <row r="19" spans="1:62" s="260" customFormat="1" ht="50.25" customHeight="1" thickBot="1" x14ac:dyDescent="0.3">
      <c r="A19" s="1071" t="s">
        <v>777</v>
      </c>
      <c r="B19" s="1072"/>
      <c r="C19" s="1073"/>
      <c r="D19" s="1073"/>
      <c r="E19" s="1073"/>
      <c r="F19" s="1073"/>
      <c r="G19" s="1073"/>
      <c r="H19" s="1073"/>
      <c r="I19" s="1073"/>
      <c r="J19" s="1073"/>
      <c r="K19" s="1073"/>
      <c r="L19" s="1073"/>
      <c r="M19" s="1073"/>
      <c r="N19" s="1073"/>
      <c r="O19" s="1073"/>
      <c r="P19" s="1073"/>
      <c r="Q19" s="1073"/>
      <c r="R19" s="1073"/>
      <c r="S19" s="1073"/>
      <c r="T19" s="1073"/>
      <c r="U19" s="1073"/>
      <c r="V19" s="1073"/>
      <c r="W19" s="1073"/>
      <c r="X19" s="1073"/>
      <c r="Y19" s="1073"/>
      <c r="Z19" s="1073"/>
      <c r="AA19" s="1073"/>
      <c r="AB19" s="1073"/>
      <c r="AC19" s="1073"/>
      <c r="AD19" s="1073"/>
      <c r="AE19" s="1073"/>
      <c r="AF19" s="1074"/>
      <c r="AG19" s="269"/>
      <c r="AH19" s="269"/>
      <c r="AI19" s="269"/>
      <c r="AJ19" s="269"/>
      <c r="AK19" s="269"/>
      <c r="AL19" s="269"/>
      <c r="AM19" s="269"/>
      <c r="AN19" s="259"/>
      <c r="AO19" s="259"/>
      <c r="AP19" s="259"/>
      <c r="AQ19" s="259"/>
      <c r="AR19" s="259"/>
      <c r="AS19" s="259"/>
      <c r="AT19" s="259"/>
      <c r="AU19" s="259"/>
      <c r="AV19" s="259"/>
      <c r="AW19" s="259"/>
      <c r="AX19" s="259"/>
      <c r="AY19" s="259"/>
      <c r="AZ19" s="259"/>
      <c r="BA19" s="259"/>
      <c r="BB19" s="259"/>
      <c r="BC19" s="259"/>
      <c r="BD19" s="259"/>
      <c r="BE19" s="259"/>
      <c r="BF19" s="259"/>
      <c r="BG19" s="259"/>
      <c r="BH19" s="259"/>
      <c r="BI19" s="259"/>
      <c r="BJ19" s="259"/>
    </row>
    <row r="20" spans="1:62" s="275" customFormat="1" ht="21.75" customHeight="1" thickBot="1" x14ac:dyDescent="0.3">
      <c r="A20" s="1059" t="s">
        <v>778</v>
      </c>
      <c r="B20" s="1075" t="s">
        <v>779</v>
      </c>
      <c r="C20" s="1065" t="s">
        <v>99</v>
      </c>
      <c r="D20" s="1066"/>
      <c r="E20" s="1066"/>
      <c r="F20" s="1066"/>
      <c r="G20" s="1066"/>
      <c r="H20" s="1066"/>
      <c r="I20" s="1066"/>
      <c r="J20" s="1066"/>
      <c r="K20" s="1066"/>
      <c r="L20" s="1066"/>
      <c r="M20" s="1066"/>
      <c r="N20" s="1067"/>
      <c r="O20" s="1053" t="s">
        <v>206</v>
      </c>
      <c r="P20" s="1054"/>
      <c r="Q20" s="1054"/>
      <c r="R20" s="1054"/>
      <c r="S20" s="1054"/>
      <c r="T20" s="1054"/>
      <c r="U20" s="1054"/>
      <c r="V20" s="1054"/>
      <c r="W20" s="1054"/>
      <c r="X20" s="1054"/>
      <c r="Y20" s="1054"/>
      <c r="Z20" s="1054"/>
      <c r="AA20" s="1054"/>
      <c r="AB20" s="1054"/>
      <c r="AC20" s="1054"/>
      <c r="AD20" s="1054"/>
      <c r="AE20" s="1054"/>
      <c r="AF20" s="1055"/>
      <c r="AG20" s="269"/>
      <c r="AH20" s="269"/>
      <c r="AI20" s="269"/>
      <c r="AJ20" s="269"/>
      <c r="AK20" s="269"/>
      <c r="AL20" s="269"/>
      <c r="AM20" s="269"/>
      <c r="AN20" s="274"/>
      <c r="AO20" s="274"/>
      <c r="AP20" s="274"/>
      <c r="AQ20" s="274"/>
      <c r="AR20" s="274"/>
      <c r="AS20" s="274"/>
      <c r="AT20" s="274"/>
      <c r="AU20" s="274"/>
      <c r="AV20" s="274"/>
      <c r="AW20" s="274"/>
      <c r="AX20" s="274"/>
      <c r="AY20" s="274"/>
      <c r="AZ20" s="274"/>
      <c r="BA20" s="274"/>
      <c r="BB20" s="274"/>
      <c r="BC20" s="274"/>
      <c r="BD20" s="274"/>
      <c r="BE20" s="274"/>
      <c r="BF20" s="274"/>
      <c r="BG20" s="274"/>
      <c r="BH20" s="274"/>
      <c r="BI20" s="274"/>
      <c r="BJ20" s="274"/>
    </row>
    <row r="21" spans="1:62" s="275" customFormat="1" ht="21.75" customHeight="1" thickBot="1" x14ac:dyDescent="0.3">
      <c r="A21" s="1060"/>
      <c r="B21" s="1075"/>
      <c r="C21" s="1076" t="s">
        <v>399</v>
      </c>
      <c r="D21" s="1077"/>
      <c r="E21" s="1076" t="s">
        <v>405</v>
      </c>
      <c r="F21" s="1077"/>
      <c r="G21" s="1076" t="s">
        <v>409</v>
      </c>
      <c r="H21" s="1077"/>
      <c r="I21" s="1076" t="s">
        <v>413</v>
      </c>
      <c r="J21" s="1077"/>
      <c r="K21" s="1076" t="s">
        <v>414</v>
      </c>
      <c r="L21" s="1077"/>
      <c r="M21" s="1076" t="s">
        <v>415</v>
      </c>
      <c r="N21" s="1077"/>
      <c r="O21" s="1053" t="s">
        <v>399</v>
      </c>
      <c r="P21" s="1054"/>
      <c r="Q21" s="1055"/>
      <c r="R21" s="1056" t="s">
        <v>405</v>
      </c>
      <c r="S21" s="1057"/>
      <c r="T21" s="1058"/>
      <c r="U21" s="1056" t="s">
        <v>409</v>
      </c>
      <c r="V21" s="1057"/>
      <c r="W21" s="1058"/>
      <c r="X21" s="1056" t="s">
        <v>413</v>
      </c>
      <c r="Y21" s="1057"/>
      <c r="Z21" s="1058"/>
      <c r="AA21" s="1056" t="s">
        <v>414</v>
      </c>
      <c r="AB21" s="1057"/>
      <c r="AC21" s="1058"/>
      <c r="AD21" s="1056" t="s">
        <v>415</v>
      </c>
      <c r="AE21" s="1057"/>
      <c r="AF21" s="1058"/>
      <c r="AG21" s="269"/>
      <c r="AH21" s="269"/>
      <c r="AI21" s="269"/>
      <c r="AJ21" s="269"/>
      <c r="AK21" s="269"/>
      <c r="AL21" s="269"/>
      <c r="AM21" s="269"/>
      <c r="AN21" s="274"/>
      <c r="AO21" s="274"/>
      <c r="AP21" s="274"/>
      <c r="AQ21" s="274"/>
      <c r="AR21" s="274"/>
      <c r="AS21" s="274"/>
      <c r="AT21" s="274"/>
      <c r="AU21" s="274"/>
      <c r="AV21" s="274"/>
      <c r="AW21" s="274"/>
      <c r="AX21" s="274"/>
      <c r="AY21" s="274"/>
      <c r="AZ21" s="274"/>
      <c r="BA21" s="274"/>
      <c r="BB21" s="274"/>
      <c r="BC21" s="274"/>
      <c r="BD21" s="274"/>
      <c r="BE21" s="274"/>
      <c r="BF21" s="274"/>
      <c r="BG21" s="274"/>
      <c r="BH21" s="274"/>
      <c r="BI21" s="274"/>
      <c r="BJ21" s="274"/>
    </row>
    <row r="22" spans="1:62" s="275" customFormat="1" ht="28.5" customHeight="1" x14ac:dyDescent="0.25">
      <c r="A22" s="1060"/>
      <c r="B22" s="1075"/>
      <c r="C22" s="276" t="s">
        <v>100</v>
      </c>
      <c r="D22" s="276" t="s">
        <v>780</v>
      </c>
      <c r="E22" s="276" t="s">
        <v>100</v>
      </c>
      <c r="F22" s="276" t="s">
        <v>780</v>
      </c>
      <c r="G22" s="276" t="s">
        <v>100</v>
      </c>
      <c r="H22" s="276" t="s">
        <v>780</v>
      </c>
      <c r="I22" s="276" t="s">
        <v>100</v>
      </c>
      <c r="J22" s="276" t="s">
        <v>780</v>
      </c>
      <c r="K22" s="276" t="s">
        <v>100</v>
      </c>
      <c r="L22" s="276" t="s">
        <v>780</v>
      </c>
      <c r="M22" s="276" t="s">
        <v>100</v>
      </c>
      <c r="N22" s="276" t="s">
        <v>780</v>
      </c>
      <c r="O22" s="277" t="s">
        <v>100</v>
      </c>
      <c r="P22" s="277" t="s">
        <v>781</v>
      </c>
      <c r="Q22" s="277" t="s">
        <v>148</v>
      </c>
      <c r="R22" s="277" t="s">
        <v>100</v>
      </c>
      <c r="S22" s="277" t="s">
        <v>781</v>
      </c>
      <c r="T22" s="277" t="s">
        <v>148</v>
      </c>
      <c r="U22" s="277" t="s">
        <v>100</v>
      </c>
      <c r="V22" s="277" t="s">
        <v>781</v>
      </c>
      <c r="W22" s="277" t="s">
        <v>148</v>
      </c>
      <c r="X22" s="277" t="s">
        <v>100</v>
      </c>
      <c r="Y22" s="277" t="s">
        <v>781</v>
      </c>
      <c r="Z22" s="277" t="s">
        <v>148</v>
      </c>
      <c r="AA22" s="277" t="s">
        <v>100</v>
      </c>
      <c r="AB22" s="277" t="s">
        <v>781</v>
      </c>
      <c r="AC22" s="277" t="s">
        <v>148</v>
      </c>
      <c r="AD22" s="277" t="s">
        <v>100</v>
      </c>
      <c r="AE22" s="277" t="s">
        <v>781</v>
      </c>
      <c r="AF22" s="277" t="s">
        <v>148</v>
      </c>
      <c r="AG22" s="269"/>
      <c r="AH22" s="269"/>
      <c r="AI22" s="269"/>
      <c r="AJ22" s="269"/>
      <c r="AK22" s="269"/>
      <c r="AL22" s="269"/>
      <c r="AM22" s="269"/>
      <c r="AN22" s="274"/>
      <c r="AO22" s="274"/>
      <c r="AP22" s="274"/>
      <c r="AQ22" s="274"/>
      <c r="AR22" s="274"/>
      <c r="AS22" s="274"/>
      <c r="AT22" s="274"/>
      <c r="AU22" s="274"/>
      <c r="AV22" s="274"/>
      <c r="AW22" s="274"/>
      <c r="AX22" s="274"/>
      <c r="AY22" s="274"/>
      <c r="AZ22" s="274"/>
      <c r="BA22" s="274"/>
      <c r="BB22" s="274"/>
      <c r="BC22" s="274"/>
      <c r="BD22" s="274"/>
      <c r="BE22" s="274"/>
      <c r="BF22" s="274"/>
      <c r="BG22" s="274"/>
      <c r="BH22" s="274"/>
      <c r="BI22" s="274"/>
      <c r="BJ22" s="274"/>
    </row>
    <row r="23" spans="1:62" s="275" customFormat="1" ht="15.75" customHeight="1" x14ac:dyDescent="0.25">
      <c r="A23" s="1060"/>
      <c r="B23" s="278" t="s">
        <v>782</v>
      </c>
      <c r="C23" s="451">
        <v>0</v>
      </c>
      <c r="D23" s="420"/>
      <c r="E23" s="451">
        <v>16</v>
      </c>
      <c r="F23" s="420"/>
      <c r="G23" s="451">
        <v>26</v>
      </c>
      <c r="H23" s="420"/>
      <c r="I23" s="451">
        <v>33</v>
      </c>
      <c r="J23" s="420"/>
      <c r="K23" s="451">
        <v>33</v>
      </c>
      <c r="L23" s="420"/>
      <c r="M23" s="451">
        <v>33</v>
      </c>
      <c r="N23" s="279"/>
      <c r="O23" s="280">
        <v>0</v>
      </c>
      <c r="P23" s="279"/>
      <c r="Q23" s="279"/>
      <c r="R23" s="280">
        <v>106</v>
      </c>
      <c r="S23" s="279"/>
      <c r="T23" s="279"/>
      <c r="U23" s="280">
        <v>0</v>
      </c>
      <c r="V23" s="279"/>
      <c r="W23" s="279"/>
      <c r="X23" s="280">
        <v>0</v>
      </c>
      <c r="Y23" s="279"/>
      <c r="Z23" s="279"/>
      <c r="AA23" s="280">
        <v>0</v>
      </c>
      <c r="AB23" s="279"/>
      <c r="AC23" s="279"/>
      <c r="AD23" s="280">
        <v>0</v>
      </c>
      <c r="AE23" s="418"/>
      <c r="AF23" s="281"/>
      <c r="AG23" s="269"/>
      <c r="AH23" s="269"/>
      <c r="AI23" s="269"/>
      <c r="AJ23" s="269"/>
      <c r="AK23" s="269"/>
      <c r="AL23" s="269"/>
      <c r="AM23" s="269"/>
      <c r="AN23" s="274"/>
      <c r="AO23" s="274"/>
      <c r="AP23" s="274"/>
      <c r="AQ23" s="274"/>
      <c r="AR23" s="274"/>
      <c r="AS23" s="274"/>
      <c r="AT23" s="274"/>
      <c r="AU23" s="274"/>
      <c r="AV23" s="274"/>
      <c r="AW23" s="274"/>
      <c r="AX23" s="274"/>
      <c r="AY23" s="274"/>
      <c r="AZ23" s="274"/>
      <c r="BA23" s="274"/>
      <c r="BB23" s="274"/>
      <c r="BC23" s="274"/>
      <c r="BD23" s="274"/>
      <c r="BE23" s="274"/>
      <c r="BF23" s="274"/>
      <c r="BG23" s="274"/>
      <c r="BH23" s="274"/>
      <c r="BI23" s="274"/>
      <c r="BJ23" s="274"/>
    </row>
    <row r="24" spans="1:62" s="275" customFormat="1" ht="15.75" customHeight="1" x14ac:dyDescent="0.25">
      <c r="A24" s="1060"/>
      <c r="B24" s="282" t="s">
        <v>783</v>
      </c>
      <c r="C24" s="451">
        <v>0</v>
      </c>
      <c r="D24" s="420"/>
      <c r="E24" s="451">
        <v>9</v>
      </c>
      <c r="F24" s="420"/>
      <c r="G24" s="451">
        <v>15</v>
      </c>
      <c r="H24" s="420"/>
      <c r="I24" s="451">
        <v>18</v>
      </c>
      <c r="J24" s="420"/>
      <c r="K24" s="451">
        <v>18</v>
      </c>
      <c r="L24" s="420"/>
      <c r="M24" s="451">
        <v>18</v>
      </c>
      <c r="N24" s="279"/>
      <c r="O24" s="280">
        <v>0</v>
      </c>
      <c r="P24" s="279"/>
      <c r="Q24" s="279"/>
      <c r="R24" s="280">
        <v>0</v>
      </c>
      <c r="S24" s="279"/>
      <c r="T24" s="279"/>
      <c r="U24" s="280">
        <v>31</v>
      </c>
      <c r="V24" s="279"/>
      <c r="W24" s="279"/>
      <c r="X24" s="280">
        <v>0</v>
      </c>
      <c r="Y24" s="279"/>
      <c r="Z24" s="279"/>
      <c r="AA24" s="280">
        <v>0</v>
      </c>
      <c r="AB24" s="279"/>
      <c r="AC24" s="279"/>
      <c r="AD24" s="280">
        <v>0</v>
      </c>
      <c r="AE24" s="418"/>
      <c r="AF24" s="281"/>
      <c r="AG24" s="269"/>
      <c r="AH24" s="269"/>
      <c r="AI24" s="269"/>
      <c r="AJ24" s="269"/>
      <c r="AK24" s="269"/>
      <c r="AL24" s="269"/>
      <c r="AM24" s="269"/>
      <c r="AN24" s="274"/>
      <c r="AO24" s="274"/>
      <c r="AP24" s="274"/>
      <c r="AQ24" s="274"/>
      <c r="AR24" s="274"/>
      <c r="AS24" s="274"/>
      <c r="AT24" s="274"/>
      <c r="AU24" s="274"/>
      <c r="AV24" s="274"/>
      <c r="AW24" s="274"/>
      <c r="AX24" s="274"/>
      <c r="AY24" s="274"/>
      <c r="AZ24" s="274"/>
      <c r="BA24" s="274"/>
      <c r="BB24" s="274"/>
      <c r="BC24" s="274"/>
      <c r="BD24" s="274"/>
      <c r="BE24" s="274"/>
      <c r="BF24" s="274"/>
      <c r="BG24" s="274"/>
      <c r="BH24" s="274"/>
      <c r="BI24" s="274"/>
      <c r="BJ24" s="274"/>
    </row>
    <row r="25" spans="1:62" s="275" customFormat="1" ht="15.75" customHeight="1" x14ac:dyDescent="0.25">
      <c r="A25" s="1060"/>
      <c r="B25" s="282" t="s">
        <v>784</v>
      </c>
      <c r="C25" s="451">
        <v>0</v>
      </c>
      <c r="D25" s="420"/>
      <c r="E25" s="451">
        <v>7</v>
      </c>
      <c r="F25" s="420"/>
      <c r="G25" s="451">
        <v>10</v>
      </c>
      <c r="H25" s="420"/>
      <c r="I25" s="451">
        <v>13</v>
      </c>
      <c r="J25" s="420"/>
      <c r="K25" s="451">
        <v>13</v>
      </c>
      <c r="L25" s="420"/>
      <c r="M25" s="451">
        <v>13</v>
      </c>
      <c r="N25" s="279"/>
      <c r="O25" s="280">
        <v>0</v>
      </c>
      <c r="P25" s="279"/>
      <c r="Q25" s="279"/>
      <c r="R25" s="280">
        <v>0</v>
      </c>
      <c r="S25" s="279"/>
      <c r="T25" s="279"/>
      <c r="U25" s="280">
        <v>139</v>
      </c>
      <c r="V25" s="279"/>
      <c r="W25" s="279"/>
      <c r="X25" s="280">
        <v>0</v>
      </c>
      <c r="Y25" s="279"/>
      <c r="Z25" s="279"/>
      <c r="AA25" s="280">
        <v>0</v>
      </c>
      <c r="AB25" s="279"/>
      <c r="AC25" s="279"/>
      <c r="AD25" s="280">
        <v>0</v>
      </c>
      <c r="AE25" s="418"/>
      <c r="AF25" s="281"/>
      <c r="AG25" s="269"/>
      <c r="AH25" s="269"/>
      <c r="AI25" s="269"/>
      <c r="AJ25" s="269"/>
      <c r="AK25" s="269"/>
      <c r="AL25" s="269"/>
      <c r="AM25" s="269"/>
      <c r="AN25" s="274"/>
      <c r="AO25" s="274"/>
      <c r="AP25" s="274"/>
      <c r="AQ25" s="274"/>
      <c r="AR25" s="274"/>
      <c r="AS25" s="274"/>
      <c r="AT25" s="274"/>
      <c r="AU25" s="274"/>
      <c r="AV25" s="274"/>
      <c r="AW25" s="274"/>
      <c r="AX25" s="274"/>
      <c r="AY25" s="274"/>
      <c r="AZ25" s="274"/>
      <c r="BA25" s="274"/>
      <c r="BB25" s="274"/>
      <c r="BC25" s="274"/>
      <c r="BD25" s="274"/>
      <c r="BE25" s="274"/>
      <c r="BF25" s="274"/>
      <c r="BG25" s="274"/>
      <c r="BH25" s="274"/>
      <c r="BI25" s="274"/>
      <c r="BJ25" s="274"/>
    </row>
    <row r="26" spans="1:62" s="275" customFormat="1" ht="15.75" customHeight="1" x14ac:dyDescent="0.25">
      <c r="A26" s="1060"/>
      <c r="B26" s="282" t="s">
        <v>785</v>
      </c>
      <c r="C26" s="451">
        <v>0</v>
      </c>
      <c r="D26" s="420"/>
      <c r="E26" s="451">
        <v>16</v>
      </c>
      <c r="F26" s="420"/>
      <c r="G26" s="451">
        <v>26</v>
      </c>
      <c r="H26" s="420"/>
      <c r="I26" s="451">
        <v>33</v>
      </c>
      <c r="J26" s="420"/>
      <c r="K26" s="451">
        <v>33</v>
      </c>
      <c r="L26" s="420"/>
      <c r="M26" s="451">
        <v>33</v>
      </c>
      <c r="N26" s="279"/>
      <c r="O26" s="280">
        <v>0</v>
      </c>
      <c r="P26" s="279"/>
      <c r="Q26" s="279"/>
      <c r="R26" s="280">
        <v>12</v>
      </c>
      <c r="S26" s="279"/>
      <c r="T26" s="279"/>
      <c r="U26" s="280">
        <v>144</v>
      </c>
      <c r="V26" s="279"/>
      <c r="W26" s="279"/>
      <c r="X26" s="280">
        <v>0</v>
      </c>
      <c r="Y26" s="279"/>
      <c r="Z26" s="279"/>
      <c r="AA26" s="280">
        <v>0</v>
      </c>
      <c r="AB26" s="279"/>
      <c r="AC26" s="279"/>
      <c r="AD26" s="280">
        <v>0</v>
      </c>
      <c r="AE26" s="418"/>
      <c r="AF26" s="281"/>
      <c r="AG26" s="269"/>
      <c r="AH26" s="269"/>
      <c r="AI26" s="269"/>
      <c r="AJ26" s="269"/>
      <c r="AK26" s="269"/>
      <c r="AL26" s="269"/>
      <c r="AM26" s="269"/>
      <c r="AN26" s="274"/>
      <c r="AO26" s="274"/>
      <c r="AP26" s="274"/>
      <c r="AQ26" s="274"/>
      <c r="AR26" s="274"/>
      <c r="AS26" s="274"/>
      <c r="AT26" s="274"/>
      <c r="AU26" s="274"/>
      <c r="AV26" s="274"/>
      <c r="AW26" s="274"/>
      <c r="AX26" s="274"/>
      <c r="AY26" s="274"/>
      <c r="AZ26" s="274"/>
      <c r="BA26" s="274"/>
      <c r="BB26" s="274"/>
      <c r="BC26" s="274"/>
      <c r="BD26" s="274"/>
      <c r="BE26" s="274"/>
      <c r="BF26" s="274"/>
      <c r="BG26" s="274"/>
      <c r="BH26" s="274"/>
      <c r="BI26" s="274"/>
      <c r="BJ26" s="274"/>
    </row>
    <row r="27" spans="1:62" s="275" customFormat="1" ht="15.75" customHeight="1" x14ac:dyDescent="0.25">
      <c r="A27" s="1060"/>
      <c r="B27" s="282" t="s">
        <v>786</v>
      </c>
      <c r="C27" s="451">
        <v>0</v>
      </c>
      <c r="D27" s="420"/>
      <c r="E27" s="451">
        <v>10</v>
      </c>
      <c r="F27" s="420"/>
      <c r="G27" s="451">
        <v>16</v>
      </c>
      <c r="H27" s="420"/>
      <c r="I27" s="451">
        <v>20</v>
      </c>
      <c r="J27" s="420"/>
      <c r="K27" s="451">
        <v>20</v>
      </c>
      <c r="L27" s="420"/>
      <c r="M27" s="451">
        <v>20</v>
      </c>
      <c r="N27" s="279"/>
      <c r="O27" s="280">
        <v>0</v>
      </c>
      <c r="P27" s="279"/>
      <c r="Q27" s="279"/>
      <c r="R27" s="280">
        <v>0</v>
      </c>
      <c r="S27" s="279"/>
      <c r="T27" s="279"/>
      <c r="U27" s="280">
        <v>30</v>
      </c>
      <c r="V27" s="279"/>
      <c r="W27" s="279"/>
      <c r="X27" s="280">
        <v>0</v>
      </c>
      <c r="Y27" s="279"/>
      <c r="Z27" s="279"/>
      <c r="AA27" s="280">
        <v>0</v>
      </c>
      <c r="AB27" s="279"/>
      <c r="AC27" s="279"/>
      <c r="AD27" s="280">
        <v>0</v>
      </c>
      <c r="AE27" s="418"/>
      <c r="AF27" s="281"/>
      <c r="AG27" s="269"/>
      <c r="AH27" s="269"/>
      <c r="AI27" s="269"/>
      <c r="AJ27" s="269"/>
      <c r="AK27" s="269"/>
      <c r="AL27" s="269"/>
      <c r="AM27" s="269"/>
      <c r="AN27" s="274"/>
      <c r="AO27" s="274"/>
      <c r="AP27" s="274"/>
      <c r="AQ27" s="274"/>
      <c r="AR27" s="274"/>
      <c r="AS27" s="274"/>
      <c r="AT27" s="274"/>
      <c r="AU27" s="274"/>
      <c r="AV27" s="274"/>
      <c r="AW27" s="274"/>
      <c r="AX27" s="274"/>
      <c r="AY27" s="274"/>
      <c r="AZ27" s="274"/>
      <c r="BA27" s="274"/>
      <c r="BB27" s="274"/>
      <c r="BC27" s="274"/>
      <c r="BD27" s="274"/>
      <c r="BE27" s="274"/>
      <c r="BF27" s="274"/>
      <c r="BG27" s="274"/>
      <c r="BH27" s="274"/>
      <c r="BI27" s="274"/>
      <c r="BJ27" s="274"/>
    </row>
    <row r="28" spans="1:62" s="275" customFormat="1" ht="15.75" customHeight="1" x14ac:dyDescent="0.25">
      <c r="A28" s="1060"/>
      <c r="B28" s="282" t="s">
        <v>787</v>
      </c>
      <c r="C28" s="451">
        <v>0</v>
      </c>
      <c r="D28" s="420"/>
      <c r="E28" s="451">
        <v>16</v>
      </c>
      <c r="F28" s="420"/>
      <c r="G28" s="451">
        <v>26</v>
      </c>
      <c r="H28" s="420"/>
      <c r="I28" s="451">
        <v>33</v>
      </c>
      <c r="J28" s="420"/>
      <c r="K28" s="451">
        <v>33</v>
      </c>
      <c r="L28" s="420"/>
      <c r="M28" s="451">
        <v>33</v>
      </c>
      <c r="N28" s="279"/>
      <c r="O28" s="280">
        <v>0</v>
      </c>
      <c r="P28" s="279"/>
      <c r="Q28" s="279"/>
      <c r="R28" s="280">
        <v>0</v>
      </c>
      <c r="S28" s="279"/>
      <c r="T28" s="279"/>
      <c r="U28" s="280">
        <v>38</v>
      </c>
      <c r="V28" s="279"/>
      <c r="W28" s="279"/>
      <c r="X28" s="280">
        <v>0</v>
      </c>
      <c r="Y28" s="279"/>
      <c r="Z28" s="279"/>
      <c r="AA28" s="280">
        <v>0</v>
      </c>
      <c r="AB28" s="279"/>
      <c r="AC28" s="279"/>
      <c r="AD28" s="280">
        <v>0</v>
      </c>
      <c r="AE28" s="418"/>
      <c r="AF28" s="281"/>
      <c r="AG28" s="269"/>
      <c r="AH28" s="269"/>
      <c r="AI28" s="269"/>
      <c r="AJ28" s="269"/>
      <c r="AK28" s="269"/>
      <c r="AL28" s="269"/>
      <c r="AM28" s="269"/>
      <c r="AN28" s="274"/>
      <c r="AO28" s="274"/>
      <c r="AP28" s="274"/>
      <c r="AQ28" s="274"/>
      <c r="AR28" s="274"/>
      <c r="AS28" s="274"/>
      <c r="AT28" s="274"/>
      <c r="AU28" s="274"/>
      <c r="AV28" s="274"/>
      <c r="AW28" s="274"/>
      <c r="AX28" s="274"/>
      <c r="AY28" s="274"/>
      <c r="AZ28" s="274"/>
      <c r="BA28" s="274"/>
      <c r="BB28" s="274"/>
      <c r="BC28" s="274"/>
      <c r="BD28" s="274"/>
      <c r="BE28" s="274"/>
      <c r="BF28" s="274"/>
      <c r="BG28" s="274"/>
      <c r="BH28" s="274"/>
      <c r="BI28" s="274"/>
      <c r="BJ28" s="274"/>
    </row>
    <row r="29" spans="1:62" s="275" customFormat="1" ht="15.75" customHeight="1" x14ac:dyDescent="0.25">
      <c r="A29" s="1060"/>
      <c r="B29" s="282" t="s">
        <v>788</v>
      </c>
      <c r="C29" s="451">
        <v>0</v>
      </c>
      <c r="D29" s="420"/>
      <c r="E29" s="451">
        <v>20</v>
      </c>
      <c r="F29" s="420"/>
      <c r="G29" s="451">
        <v>32</v>
      </c>
      <c r="H29" s="420"/>
      <c r="I29" s="451">
        <v>39</v>
      </c>
      <c r="J29" s="420"/>
      <c r="K29" s="451">
        <v>39</v>
      </c>
      <c r="L29" s="420"/>
      <c r="M29" s="451">
        <v>39</v>
      </c>
      <c r="N29" s="279"/>
      <c r="O29" s="280">
        <v>0</v>
      </c>
      <c r="P29" s="279"/>
      <c r="Q29" s="279"/>
      <c r="R29" s="280">
        <v>0</v>
      </c>
      <c r="S29" s="279"/>
      <c r="T29" s="279"/>
      <c r="U29" s="280">
        <v>0</v>
      </c>
      <c r="V29" s="279"/>
      <c r="W29" s="279"/>
      <c r="X29" s="280">
        <v>0</v>
      </c>
      <c r="Y29" s="279"/>
      <c r="Z29" s="279"/>
      <c r="AA29" s="280">
        <v>0</v>
      </c>
      <c r="AB29" s="426"/>
      <c r="AC29" s="279"/>
      <c r="AD29" s="280">
        <v>0</v>
      </c>
      <c r="AE29" s="418"/>
      <c r="AF29" s="281"/>
      <c r="AG29" s="269"/>
      <c r="AH29" s="269"/>
      <c r="AI29" s="269"/>
      <c r="AJ29" s="269"/>
      <c r="AK29" s="269"/>
      <c r="AL29" s="269"/>
      <c r="AM29" s="269"/>
      <c r="AN29" s="274"/>
      <c r="AO29" s="274"/>
      <c r="AP29" s="274"/>
      <c r="AQ29" s="274"/>
      <c r="AR29" s="274"/>
      <c r="AS29" s="274"/>
      <c r="AT29" s="274"/>
      <c r="AU29" s="274"/>
      <c r="AV29" s="274"/>
      <c r="AW29" s="274"/>
      <c r="AX29" s="274"/>
      <c r="AY29" s="274"/>
      <c r="AZ29" s="274"/>
      <c r="BA29" s="274"/>
      <c r="BB29" s="274"/>
      <c r="BC29" s="274"/>
      <c r="BD29" s="274"/>
      <c r="BE29" s="274"/>
      <c r="BF29" s="274"/>
      <c r="BG29" s="274"/>
      <c r="BH29" s="274"/>
      <c r="BI29" s="274"/>
      <c r="BJ29" s="274"/>
    </row>
    <row r="30" spans="1:62" s="275" customFormat="1" ht="15.75" customHeight="1" x14ac:dyDescent="0.25">
      <c r="A30" s="1060"/>
      <c r="B30" s="282" t="s">
        <v>789</v>
      </c>
      <c r="C30" s="451">
        <v>0</v>
      </c>
      <c r="D30" s="420"/>
      <c r="E30" s="451">
        <v>20</v>
      </c>
      <c r="F30" s="420"/>
      <c r="G30" s="451">
        <v>32</v>
      </c>
      <c r="H30" s="420"/>
      <c r="I30" s="451">
        <v>39</v>
      </c>
      <c r="J30" s="420"/>
      <c r="K30" s="451">
        <v>39</v>
      </c>
      <c r="L30" s="420"/>
      <c r="M30" s="451">
        <v>39</v>
      </c>
      <c r="N30" s="279"/>
      <c r="O30" s="280">
        <v>0</v>
      </c>
      <c r="P30" s="279"/>
      <c r="Q30" s="279"/>
      <c r="R30" s="280">
        <v>0</v>
      </c>
      <c r="S30" s="279"/>
      <c r="T30" s="279"/>
      <c r="U30" s="280">
        <v>86</v>
      </c>
      <c r="V30" s="279"/>
      <c r="W30" s="279"/>
      <c r="X30" s="280">
        <v>0</v>
      </c>
      <c r="Y30" s="279"/>
      <c r="Z30" s="279"/>
      <c r="AA30" s="280">
        <v>0</v>
      </c>
      <c r="AB30" s="427"/>
      <c r="AC30" s="279"/>
      <c r="AD30" s="280">
        <v>0</v>
      </c>
      <c r="AE30" s="418"/>
      <c r="AF30" s="281"/>
      <c r="AG30" s="269"/>
      <c r="AH30" s="269"/>
      <c r="AI30" s="269"/>
      <c r="AJ30" s="269"/>
      <c r="AK30" s="269"/>
      <c r="AL30" s="269"/>
      <c r="AM30" s="269"/>
      <c r="AN30" s="274"/>
      <c r="AO30" s="274"/>
      <c r="AP30" s="274"/>
      <c r="AQ30" s="274"/>
      <c r="AR30" s="274"/>
      <c r="AS30" s="274"/>
      <c r="AT30" s="274"/>
      <c r="AU30" s="274"/>
      <c r="AV30" s="274"/>
      <c r="AW30" s="274"/>
      <c r="AX30" s="274"/>
      <c r="AY30" s="274"/>
      <c r="AZ30" s="274"/>
      <c r="BA30" s="274"/>
      <c r="BB30" s="274"/>
      <c r="BC30" s="274"/>
      <c r="BD30" s="274"/>
      <c r="BE30" s="274"/>
      <c r="BF30" s="274"/>
      <c r="BG30" s="274"/>
      <c r="BH30" s="274"/>
      <c r="BI30" s="274"/>
      <c r="BJ30" s="274"/>
    </row>
    <row r="31" spans="1:62" s="275" customFormat="1" ht="15.75" customHeight="1" x14ac:dyDescent="0.25">
      <c r="A31" s="1060"/>
      <c r="B31" s="282" t="s">
        <v>790</v>
      </c>
      <c r="C31" s="451">
        <v>0</v>
      </c>
      <c r="D31" s="420"/>
      <c r="E31" s="451">
        <v>12</v>
      </c>
      <c r="F31" s="420"/>
      <c r="G31" s="451">
        <v>19</v>
      </c>
      <c r="H31" s="420"/>
      <c r="I31" s="451">
        <v>24</v>
      </c>
      <c r="J31" s="420"/>
      <c r="K31" s="451">
        <v>24</v>
      </c>
      <c r="L31" s="420"/>
      <c r="M31" s="451">
        <v>24</v>
      </c>
      <c r="N31" s="279"/>
      <c r="O31" s="280">
        <v>0</v>
      </c>
      <c r="P31" s="279"/>
      <c r="Q31" s="279"/>
      <c r="R31" s="280">
        <v>0</v>
      </c>
      <c r="S31" s="279"/>
      <c r="T31" s="279"/>
      <c r="U31" s="280">
        <v>0</v>
      </c>
      <c r="V31" s="279"/>
      <c r="W31" s="279"/>
      <c r="X31" s="280">
        <v>0</v>
      </c>
      <c r="Y31" s="279"/>
      <c r="Z31" s="279"/>
      <c r="AA31" s="280">
        <v>0</v>
      </c>
      <c r="AB31" s="427"/>
      <c r="AC31" s="279"/>
      <c r="AD31" s="280">
        <v>0</v>
      </c>
      <c r="AE31" s="418"/>
      <c r="AF31" s="281"/>
      <c r="AG31" s="269"/>
      <c r="AH31" s="269"/>
      <c r="AI31" s="269"/>
      <c r="AJ31" s="269"/>
      <c r="AK31" s="269"/>
      <c r="AL31" s="269"/>
      <c r="AM31" s="269"/>
      <c r="AN31" s="274"/>
      <c r="AO31" s="274"/>
      <c r="AP31" s="274"/>
      <c r="AQ31" s="274"/>
      <c r="AR31" s="274"/>
      <c r="AS31" s="274"/>
      <c r="AT31" s="274"/>
      <c r="AU31" s="274"/>
      <c r="AV31" s="274"/>
      <c r="AW31" s="274"/>
      <c r="AX31" s="274"/>
      <c r="AY31" s="274"/>
      <c r="AZ31" s="274"/>
      <c r="BA31" s="274"/>
      <c r="BB31" s="274"/>
      <c r="BC31" s="274"/>
      <c r="BD31" s="274"/>
      <c r="BE31" s="274"/>
      <c r="BF31" s="274"/>
      <c r="BG31" s="274"/>
      <c r="BH31" s="274"/>
      <c r="BI31" s="274"/>
      <c r="BJ31" s="274"/>
    </row>
    <row r="32" spans="1:62" s="275" customFormat="1" ht="15.75" customHeight="1" x14ac:dyDescent="0.25">
      <c r="A32" s="1060"/>
      <c r="B32" s="282" t="s">
        <v>791</v>
      </c>
      <c r="C32" s="451">
        <v>0</v>
      </c>
      <c r="D32" s="420"/>
      <c r="E32" s="451">
        <v>16</v>
      </c>
      <c r="F32" s="420"/>
      <c r="G32" s="451">
        <v>26</v>
      </c>
      <c r="H32" s="420"/>
      <c r="I32" s="451">
        <v>33</v>
      </c>
      <c r="J32" s="420"/>
      <c r="K32" s="451">
        <v>33</v>
      </c>
      <c r="L32" s="420"/>
      <c r="M32" s="451">
        <v>33</v>
      </c>
      <c r="N32" s="279"/>
      <c r="O32" s="280">
        <v>0</v>
      </c>
      <c r="P32" s="279"/>
      <c r="Q32" s="279"/>
      <c r="R32" s="280">
        <v>0</v>
      </c>
      <c r="S32" s="279"/>
      <c r="T32" s="279"/>
      <c r="U32" s="280">
        <v>10</v>
      </c>
      <c r="V32" s="279"/>
      <c r="W32" s="279"/>
      <c r="X32" s="280">
        <v>0</v>
      </c>
      <c r="Y32" s="279"/>
      <c r="Z32" s="279"/>
      <c r="AA32" s="280">
        <v>0</v>
      </c>
      <c r="AB32" s="279"/>
      <c r="AC32" s="279"/>
      <c r="AD32" s="280">
        <v>0</v>
      </c>
      <c r="AE32" s="418"/>
      <c r="AF32" s="281"/>
      <c r="AG32" s="269"/>
      <c r="AH32" s="269"/>
      <c r="AI32" s="269"/>
      <c r="AJ32" s="269"/>
      <c r="AK32" s="269"/>
      <c r="AL32" s="269"/>
      <c r="AM32" s="269"/>
      <c r="AN32" s="274"/>
      <c r="AO32" s="274"/>
      <c r="AP32" s="274"/>
      <c r="AQ32" s="274"/>
      <c r="AR32" s="274"/>
      <c r="AS32" s="274"/>
      <c r="AT32" s="274"/>
      <c r="AU32" s="274"/>
      <c r="AV32" s="274"/>
      <c r="AW32" s="274"/>
      <c r="AX32" s="274"/>
      <c r="AY32" s="274"/>
      <c r="AZ32" s="274"/>
      <c r="BA32" s="274"/>
      <c r="BB32" s="274"/>
      <c r="BC32" s="274"/>
      <c r="BD32" s="274"/>
      <c r="BE32" s="274"/>
      <c r="BF32" s="274"/>
      <c r="BG32" s="274"/>
      <c r="BH32" s="274"/>
      <c r="BI32" s="274"/>
      <c r="BJ32" s="274"/>
    </row>
    <row r="33" spans="1:62" s="275" customFormat="1" ht="15.75" customHeight="1" x14ac:dyDescent="0.25">
      <c r="A33" s="1060"/>
      <c r="B33" s="282" t="s">
        <v>792</v>
      </c>
      <c r="C33" s="451">
        <v>0</v>
      </c>
      <c r="D33" s="420"/>
      <c r="E33" s="451">
        <v>13</v>
      </c>
      <c r="F33" s="420"/>
      <c r="G33" s="451">
        <v>21</v>
      </c>
      <c r="H33" s="420"/>
      <c r="I33" s="451">
        <v>26</v>
      </c>
      <c r="J33" s="420"/>
      <c r="K33" s="451">
        <v>26</v>
      </c>
      <c r="L33" s="420"/>
      <c r="M33" s="451">
        <v>26</v>
      </c>
      <c r="N33" s="279"/>
      <c r="O33" s="280">
        <v>0</v>
      </c>
      <c r="P33" s="279"/>
      <c r="Q33" s="279"/>
      <c r="R33" s="280">
        <v>0</v>
      </c>
      <c r="S33" s="279"/>
      <c r="T33" s="279"/>
      <c r="U33" s="280">
        <v>76</v>
      </c>
      <c r="V33" s="279"/>
      <c r="W33" s="279"/>
      <c r="X33" s="280">
        <v>0</v>
      </c>
      <c r="Y33" s="279"/>
      <c r="Z33" s="279"/>
      <c r="AA33" s="280">
        <v>0</v>
      </c>
      <c r="AB33" s="279"/>
      <c r="AC33" s="279"/>
      <c r="AD33" s="280">
        <v>0</v>
      </c>
      <c r="AE33" s="418"/>
      <c r="AF33" s="281"/>
      <c r="AG33" s="269"/>
      <c r="AH33" s="269"/>
      <c r="AI33" s="269"/>
      <c r="AJ33" s="269"/>
      <c r="AK33" s="269"/>
      <c r="AL33" s="269"/>
      <c r="AM33" s="269"/>
      <c r="AN33" s="274"/>
      <c r="AO33" s="274"/>
      <c r="AP33" s="274"/>
      <c r="AQ33" s="274"/>
      <c r="AR33" s="274"/>
      <c r="AS33" s="274"/>
      <c r="AT33" s="274"/>
      <c r="AU33" s="274"/>
      <c r="AV33" s="274"/>
      <c r="AW33" s="274"/>
      <c r="AX33" s="274"/>
      <c r="AY33" s="274"/>
      <c r="AZ33" s="274"/>
      <c r="BA33" s="274"/>
      <c r="BB33" s="274"/>
      <c r="BC33" s="274"/>
      <c r="BD33" s="274"/>
      <c r="BE33" s="274"/>
      <c r="BF33" s="274"/>
      <c r="BG33" s="274"/>
      <c r="BH33" s="274"/>
      <c r="BI33" s="274"/>
      <c r="BJ33" s="274"/>
    </row>
    <row r="34" spans="1:62" s="275" customFormat="1" ht="15.75" customHeight="1" x14ac:dyDescent="0.25">
      <c r="A34" s="1060"/>
      <c r="B34" s="282" t="s">
        <v>793</v>
      </c>
      <c r="C34" s="451">
        <v>0</v>
      </c>
      <c r="D34" s="420"/>
      <c r="E34" s="451">
        <v>10</v>
      </c>
      <c r="F34" s="420"/>
      <c r="G34" s="451">
        <v>16</v>
      </c>
      <c r="H34" s="420"/>
      <c r="I34" s="451">
        <v>20</v>
      </c>
      <c r="J34" s="420"/>
      <c r="K34" s="451">
        <v>20</v>
      </c>
      <c r="L34" s="420"/>
      <c r="M34" s="451">
        <v>20</v>
      </c>
      <c r="N34" s="279"/>
      <c r="O34" s="280">
        <v>0</v>
      </c>
      <c r="P34" s="279"/>
      <c r="Q34" s="279"/>
      <c r="R34" s="280">
        <v>0</v>
      </c>
      <c r="S34" s="279"/>
      <c r="T34" s="279"/>
      <c r="U34" s="280">
        <v>0</v>
      </c>
      <c r="V34" s="279"/>
      <c r="W34" s="279"/>
      <c r="X34" s="280">
        <v>0</v>
      </c>
      <c r="Y34" s="279"/>
      <c r="Z34" s="279"/>
      <c r="AA34" s="280">
        <v>0</v>
      </c>
      <c r="AB34" s="279"/>
      <c r="AC34" s="279"/>
      <c r="AD34" s="280">
        <v>0</v>
      </c>
      <c r="AE34" s="418"/>
      <c r="AF34" s="281"/>
      <c r="AG34" s="269"/>
      <c r="AH34" s="269"/>
      <c r="AI34" s="269"/>
      <c r="AJ34" s="269"/>
      <c r="AK34" s="269"/>
      <c r="AL34" s="269"/>
      <c r="AM34" s="269"/>
      <c r="AN34" s="274"/>
      <c r="AO34" s="274"/>
      <c r="AP34" s="274"/>
      <c r="AQ34" s="274"/>
      <c r="AR34" s="274"/>
      <c r="AS34" s="274"/>
      <c r="AT34" s="274"/>
      <c r="AU34" s="274"/>
      <c r="AV34" s="274"/>
      <c r="AW34" s="274"/>
      <c r="AX34" s="274"/>
      <c r="AY34" s="274"/>
      <c r="AZ34" s="274"/>
      <c r="BA34" s="274"/>
      <c r="BB34" s="274"/>
      <c r="BC34" s="274"/>
      <c r="BD34" s="274"/>
      <c r="BE34" s="274"/>
      <c r="BF34" s="274"/>
      <c r="BG34" s="274"/>
      <c r="BH34" s="274"/>
      <c r="BI34" s="274"/>
      <c r="BJ34" s="274"/>
    </row>
    <row r="35" spans="1:62" s="275" customFormat="1" ht="15.75" customHeight="1" x14ac:dyDescent="0.25">
      <c r="A35" s="1060"/>
      <c r="B35" s="282" t="s">
        <v>794</v>
      </c>
      <c r="C35" s="451">
        <v>0</v>
      </c>
      <c r="D35" s="420"/>
      <c r="E35" s="451">
        <v>10</v>
      </c>
      <c r="F35" s="420"/>
      <c r="G35" s="451">
        <v>16</v>
      </c>
      <c r="H35" s="420"/>
      <c r="I35" s="451">
        <v>20</v>
      </c>
      <c r="J35" s="420"/>
      <c r="K35" s="451">
        <v>20</v>
      </c>
      <c r="L35" s="420"/>
      <c r="M35" s="451">
        <v>20</v>
      </c>
      <c r="N35" s="279"/>
      <c r="O35" s="280">
        <v>0</v>
      </c>
      <c r="P35" s="279"/>
      <c r="Q35" s="279"/>
      <c r="R35" s="280">
        <v>0</v>
      </c>
      <c r="S35" s="279"/>
      <c r="T35" s="279"/>
      <c r="U35" s="280">
        <v>0</v>
      </c>
      <c r="V35" s="279"/>
      <c r="W35" s="279"/>
      <c r="X35" s="280">
        <v>0</v>
      </c>
      <c r="Y35" s="279"/>
      <c r="Z35" s="279"/>
      <c r="AA35" s="280">
        <v>0</v>
      </c>
      <c r="AB35" s="279"/>
      <c r="AC35" s="279"/>
      <c r="AD35" s="280">
        <v>0</v>
      </c>
      <c r="AE35" s="418"/>
      <c r="AF35" s="281"/>
      <c r="AG35" s="269"/>
      <c r="AH35" s="269"/>
      <c r="AI35" s="269"/>
      <c r="AJ35" s="269"/>
      <c r="AK35" s="269"/>
      <c r="AL35" s="269"/>
      <c r="AM35" s="269"/>
      <c r="AN35" s="274"/>
      <c r="AO35" s="274"/>
      <c r="AP35" s="274"/>
      <c r="AQ35" s="274"/>
      <c r="AR35" s="274"/>
      <c r="AS35" s="274"/>
      <c r="AT35" s="274"/>
      <c r="AU35" s="274"/>
      <c r="AV35" s="274"/>
      <c r="AW35" s="274"/>
      <c r="AX35" s="274"/>
      <c r="AY35" s="274"/>
      <c r="AZ35" s="274"/>
      <c r="BA35" s="274"/>
      <c r="BB35" s="274"/>
      <c r="BC35" s="274"/>
      <c r="BD35" s="274"/>
      <c r="BE35" s="274"/>
      <c r="BF35" s="274"/>
      <c r="BG35" s="274"/>
      <c r="BH35" s="274"/>
      <c r="BI35" s="274"/>
      <c r="BJ35" s="274"/>
    </row>
    <row r="36" spans="1:62" s="275" customFormat="1" ht="15.75" customHeight="1" x14ac:dyDescent="0.25">
      <c r="A36" s="1060"/>
      <c r="B36" s="282" t="s">
        <v>795</v>
      </c>
      <c r="C36" s="451">
        <v>0</v>
      </c>
      <c r="D36" s="420"/>
      <c r="E36" s="451">
        <v>7</v>
      </c>
      <c r="F36" s="420"/>
      <c r="G36" s="451">
        <v>10</v>
      </c>
      <c r="H36" s="420"/>
      <c r="I36" s="451">
        <v>13</v>
      </c>
      <c r="J36" s="420"/>
      <c r="K36" s="451">
        <v>13</v>
      </c>
      <c r="L36" s="420"/>
      <c r="M36" s="451">
        <v>13</v>
      </c>
      <c r="N36" s="279"/>
      <c r="O36" s="280">
        <v>0</v>
      </c>
      <c r="P36" s="279"/>
      <c r="Q36" s="279"/>
      <c r="R36" s="280">
        <v>0</v>
      </c>
      <c r="S36" s="279"/>
      <c r="T36" s="279"/>
      <c r="U36" s="280">
        <v>0</v>
      </c>
      <c r="V36" s="279"/>
      <c r="W36" s="279"/>
      <c r="X36" s="280">
        <v>0</v>
      </c>
      <c r="Y36" s="279"/>
      <c r="Z36" s="279"/>
      <c r="AA36" s="280">
        <v>0</v>
      </c>
      <c r="AB36" s="279"/>
      <c r="AC36" s="279"/>
      <c r="AD36" s="280">
        <v>0</v>
      </c>
      <c r="AE36" s="418"/>
      <c r="AF36" s="281"/>
      <c r="AG36" s="269"/>
      <c r="AH36" s="269"/>
      <c r="AI36" s="269"/>
      <c r="AJ36" s="269"/>
      <c r="AK36" s="269"/>
      <c r="AL36" s="269"/>
      <c r="AM36" s="269"/>
      <c r="AN36" s="274"/>
      <c r="AO36" s="274"/>
      <c r="AP36" s="274"/>
      <c r="AQ36" s="274"/>
      <c r="AR36" s="274"/>
      <c r="AS36" s="274"/>
      <c r="AT36" s="274"/>
      <c r="AU36" s="274"/>
      <c r="AV36" s="274"/>
      <c r="AW36" s="274"/>
      <c r="AX36" s="274"/>
      <c r="AY36" s="274"/>
      <c r="AZ36" s="274"/>
      <c r="BA36" s="274"/>
      <c r="BB36" s="274"/>
      <c r="BC36" s="274"/>
      <c r="BD36" s="274"/>
      <c r="BE36" s="274"/>
      <c r="BF36" s="274"/>
      <c r="BG36" s="274"/>
      <c r="BH36" s="274"/>
      <c r="BI36" s="274"/>
      <c r="BJ36" s="274"/>
    </row>
    <row r="37" spans="1:62" s="275" customFormat="1" ht="15.75" customHeight="1" x14ac:dyDescent="0.25">
      <c r="A37" s="1060"/>
      <c r="B37" s="282" t="s">
        <v>796</v>
      </c>
      <c r="C37" s="451">
        <v>0</v>
      </c>
      <c r="D37" s="420"/>
      <c r="E37" s="451">
        <v>16</v>
      </c>
      <c r="F37" s="420"/>
      <c r="G37" s="451">
        <v>26</v>
      </c>
      <c r="H37" s="420"/>
      <c r="I37" s="451">
        <v>33</v>
      </c>
      <c r="J37" s="420"/>
      <c r="K37" s="451">
        <v>33</v>
      </c>
      <c r="L37" s="420"/>
      <c r="M37" s="451">
        <v>33</v>
      </c>
      <c r="N37" s="279"/>
      <c r="O37" s="280">
        <v>0</v>
      </c>
      <c r="P37" s="279"/>
      <c r="Q37" s="279"/>
      <c r="R37" s="280">
        <v>0</v>
      </c>
      <c r="S37" s="279"/>
      <c r="T37" s="279"/>
      <c r="U37" s="280">
        <v>0</v>
      </c>
      <c r="V37" s="279"/>
      <c r="W37" s="279"/>
      <c r="X37" s="280">
        <v>0</v>
      </c>
      <c r="Y37" s="279"/>
      <c r="Z37" s="279"/>
      <c r="AA37" s="280">
        <v>0</v>
      </c>
      <c r="AB37" s="279"/>
      <c r="AC37" s="279"/>
      <c r="AD37" s="280">
        <v>0</v>
      </c>
      <c r="AE37" s="418"/>
      <c r="AF37" s="281"/>
      <c r="AG37" s="269"/>
      <c r="AH37" s="269"/>
      <c r="AI37" s="269"/>
      <c r="AJ37" s="269"/>
      <c r="AK37" s="269"/>
      <c r="AL37" s="269"/>
      <c r="AM37" s="269"/>
      <c r="AN37" s="274"/>
      <c r="AO37" s="274"/>
      <c r="AP37" s="274"/>
      <c r="AQ37" s="274"/>
      <c r="AR37" s="274"/>
      <c r="AS37" s="274"/>
      <c r="AT37" s="274"/>
      <c r="AU37" s="274"/>
      <c r="AV37" s="274"/>
      <c r="AW37" s="274"/>
      <c r="AX37" s="274"/>
      <c r="AY37" s="274"/>
      <c r="AZ37" s="274"/>
      <c r="BA37" s="274"/>
      <c r="BB37" s="274"/>
      <c r="BC37" s="274"/>
      <c r="BD37" s="274"/>
      <c r="BE37" s="274"/>
      <c r="BF37" s="274"/>
      <c r="BG37" s="274"/>
      <c r="BH37" s="274"/>
      <c r="BI37" s="274"/>
      <c r="BJ37" s="274"/>
    </row>
    <row r="38" spans="1:62" s="275" customFormat="1" ht="15.75" customHeight="1" x14ac:dyDescent="0.25">
      <c r="A38" s="1060"/>
      <c r="B38" s="282" t="s">
        <v>797</v>
      </c>
      <c r="C38" s="451">
        <v>0</v>
      </c>
      <c r="D38" s="420"/>
      <c r="E38" s="451">
        <v>10</v>
      </c>
      <c r="F38" s="420"/>
      <c r="G38" s="451">
        <v>16</v>
      </c>
      <c r="H38" s="420"/>
      <c r="I38" s="451">
        <v>20</v>
      </c>
      <c r="J38" s="420"/>
      <c r="K38" s="451">
        <v>20</v>
      </c>
      <c r="L38" s="420"/>
      <c r="M38" s="451">
        <v>20</v>
      </c>
      <c r="N38" s="279"/>
      <c r="O38" s="280">
        <v>0</v>
      </c>
      <c r="P38" s="279"/>
      <c r="Q38" s="279"/>
      <c r="R38" s="280">
        <v>0</v>
      </c>
      <c r="S38" s="279"/>
      <c r="T38" s="279"/>
      <c r="U38" s="280">
        <v>51</v>
      </c>
      <c r="V38" s="279"/>
      <c r="W38" s="279"/>
      <c r="X38" s="280">
        <v>0</v>
      </c>
      <c r="Y38" s="279"/>
      <c r="Z38" s="279"/>
      <c r="AA38" s="280">
        <v>0</v>
      </c>
      <c r="AB38" s="279"/>
      <c r="AC38" s="279"/>
      <c r="AD38" s="280">
        <v>0</v>
      </c>
      <c r="AE38" s="418"/>
      <c r="AF38" s="281"/>
      <c r="AG38" s="269"/>
      <c r="AH38" s="269"/>
      <c r="AI38" s="269"/>
      <c r="AJ38" s="269"/>
      <c r="AK38" s="269"/>
      <c r="AL38" s="269"/>
      <c r="AM38" s="269"/>
      <c r="AN38" s="274"/>
      <c r="AO38" s="274"/>
      <c r="AP38" s="274"/>
      <c r="AQ38" s="274"/>
      <c r="AR38" s="274"/>
      <c r="AS38" s="274"/>
      <c r="AT38" s="274"/>
      <c r="AU38" s="274"/>
      <c r="AV38" s="274"/>
      <c r="AW38" s="274"/>
      <c r="AX38" s="274"/>
      <c r="AY38" s="274"/>
      <c r="AZ38" s="274"/>
      <c r="BA38" s="274"/>
      <c r="BB38" s="274"/>
      <c r="BC38" s="274"/>
      <c r="BD38" s="274"/>
      <c r="BE38" s="274"/>
      <c r="BF38" s="274"/>
      <c r="BG38" s="274"/>
      <c r="BH38" s="274"/>
      <c r="BI38" s="274"/>
      <c r="BJ38" s="274"/>
    </row>
    <row r="39" spans="1:62" s="275" customFormat="1" ht="15.75" customHeight="1" x14ac:dyDescent="0.25">
      <c r="A39" s="1060"/>
      <c r="B39" s="282" t="s">
        <v>798</v>
      </c>
      <c r="C39" s="451">
        <v>0</v>
      </c>
      <c r="D39" s="420"/>
      <c r="E39" s="451">
        <v>10</v>
      </c>
      <c r="F39" s="420"/>
      <c r="G39" s="451">
        <v>16</v>
      </c>
      <c r="H39" s="420"/>
      <c r="I39" s="451">
        <v>20</v>
      </c>
      <c r="J39" s="420"/>
      <c r="K39" s="451">
        <v>20</v>
      </c>
      <c r="L39" s="420"/>
      <c r="M39" s="451">
        <v>20</v>
      </c>
      <c r="N39" s="279"/>
      <c r="O39" s="280">
        <v>0</v>
      </c>
      <c r="P39" s="279"/>
      <c r="Q39" s="279"/>
      <c r="R39" s="280">
        <v>0</v>
      </c>
      <c r="S39" s="279"/>
      <c r="T39" s="279"/>
      <c r="U39" s="280">
        <v>8</v>
      </c>
      <c r="V39" s="279"/>
      <c r="W39" s="279"/>
      <c r="X39" s="280">
        <v>0</v>
      </c>
      <c r="Y39" s="279"/>
      <c r="Z39" s="279"/>
      <c r="AA39" s="280">
        <v>0</v>
      </c>
      <c r="AB39" s="279"/>
      <c r="AC39" s="279"/>
      <c r="AD39" s="280">
        <v>0</v>
      </c>
      <c r="AE39" s="418"/>
      <c r="AF39" s="281"/>
      <c r="AG39" s="269"/>
      <c r="AH39" s="269"/>
      <c r="AI39" s="269"/>
      <c r="AJ39" s="269"/>
      <c r="AK39" s="269"/>
      <c r="AL39" s="269"/>
      <c r="AM39" s="269"/>
      <c r="AN39" s="274"/>
      <c r="AO39" s="274"/>
      <c r="AP39" s="274"/>
      <c r="AQ39" s="274"/>
      <c r="AR39" s="274"/>
      <c r="AS39" s="274"/>
      <c r="AT39" s="274"/>
      <c r="AU39" s="274"/>
      <c r="AV39" s="274"/>
      <c r="AW39" s="274"/>
      <c r="AX39" s="274"/>
      <c r="AY39" s="274"/>
      <c r="AZ39" s="274"/>
      <c r="BA39" s="274"/>
      <c r="BB39" s="274"/>
      <c r="BC39" s="274"/>
      <c r="BD39" s="274"/>
      <c r="BE39" s="274"/>
      <c r="BF39" s="274"/>
      <c r="BG39" s="274"/>
      <c r="BH39" s="274"/>
      <c r="BI39" s="274"/>
      <c r="BJ39" s="274"/>
    </row>
    <row r="40" spans="1:62" s="275" customFormat="1" ht="15.75" customHeight="1" x14ac:dyDescent="0.25">
      <c r="A40" s="1060"/>
      <c r="B40" s="282" t="s">
        <v>799</v>
      </c>
      <c r="C40" s="451">
        <v>0</v>
      </c>
      <c r="D40" s="420"/>
      <c r="E40" s="451">
        <v>20</v>
      </c>
      <c r="F40" s="420"/>
      <c r="G40" s="451">
        <v>32</v>
      </c>
      <c r="H40" s="420"/>
      <c r="I40" s="451">
        <v>39</v>
      </c>
      <c r="J40" s="420"/>
      <c r="K40" s="451">
        <v>39</v>
      </c>
      <c r="L40" s="420"/>
      <c r="M40" s="451">
        <v>39</v>
      </c>
      <c r="N40" s="279"/>
      <c r="O40" s="280">
        <v>0</v>
      </c>
      <c r="P40" s="279"/>
      <c r="Q40" s="279"/>
      <c r="R40" s="280">
        <v>0</v>
      </c>
      <c r="S40" s="279"/>
      <c r="T40" s="279"/>
      <c r="U40" s="280">
        <v>18</v>
      </c>
      <c r="V40" s="279"/>
      <c r="W40" s="279"/>
      <c r="X40" s="280">
        <v>0</v>
      </c>
      <c r="Y40" s="279"/>
      <c r="Z40" s="279"/>
      <c r="AA40" s="280">
        <v>0</v>
      </c>
      <c r="AB40" s="279"/>
      <c r="AC40" s="279"/>
      <c r="AD40" s="280">
        <v>0</v>
      </c>
      <c r="AE40" s="418"/>
      <c r="AF40" s="281"/>
      <c r="AG40" s="269"/>
      <c r="AH40" s="269"/>
      <c r="AI40" s="269"/>
      <c r="AJ40" s="269"/>
      <c r="AK40" s="269"/>
      <c r="AL40" s="269"/>
      <c r="AM40" s="269"/>
      <c r="AN40" s="274"/>
      <c r="AO40" s="274"/>
      <c r="AP40" s="274"/>
      <c r="AQ40" s="274"/>
      <c r="AR40" s="274"/>
      <c r="AS40" s="274"/>
      <c r="AT40" s="274"/>
      <c r="AU40" s="274"/>
      <c r="AV40" s="274"/>
      <c r="AW40" s="274"/>
      <c r="AX40" s="274"/>
      <c r="AY40" s="274"/>
      <c r="AZ40" s="274"/>
      <c r="BA40" s="274"/>
      <c r="BB40" s="274"/>
      <c r="BC40" s="274"/>
      <c r="BD40" s="274"/>
      <c r="BE40" s="274"/>
      <c r="BF40" s="274"/>
      <c r="BG40" s="274"/>
      <c r="BH40" s="274"/>
      <c r="BI40" s="274"/>
      <c r="BJ40" s="274"/>
    </row>
    <row r="41" spans="1:62" s="275" customFormat="1" ht="15.75" customHeight="1" x14ac:dyDescent="0.25">
      <c r="A41" s="1060"/>
      <c r="B41" s="282" t="s">
        <v>800</v>
      </c>
      <c r="C41" s="451">
        <v>0</v>
      </c>
      <c r="D41" s="420"/>
      <c r="E41" s="451">
        <v>20</v>
      </c>
      <c r="F41" s="420"/>
      <c r="G41" s="451">
        <v>32</v>
      </c>
      <c r="H41" s="420"/>
      <c r="I41" s="451">
        <v>39</v>
      </c>
      <c r="J41" s="420"/>
      <c r="K41" s="451">
        <v>39</v>
      </c>
      <c r="L41" s="420"/>
      <c r="M41" s="451">
        <v>39</v>
      </c>
      <c r="N41" s="279"/>
      <c r="O41" s="280">
        <v>0</v>
      </c>
      <c r="P41" s="279"/>
      <c r="Q41" s="279"/>
      <c r="R41" s="280">
        <v>0</v>
      </c>
      <c r="S41" s="279"/>
      <c r="T41" s="279"/>
      <c r="U41" s="280">
        <v>187</v>
      </c>
      <c r="V41" s="279"/>
      <c r="W41" s="279"/>
      <c r="X41" s="280">
        <v>0</v>
      </c>
      <c r="Y41" s="279"/>
      <c r="Z41" s="279"/>
      <c r="AA41" s="280">
        <v>0</v>
      </c>
      <c r="AB41" s="279"/>
      <c r="AC41" s="279"/>
      <c r="AD41" s="280">
        <v>0</v>
      </c>
      <c r="AE41" s="418"/>
      <c r="AF41" s="281"/>
      <c r="AG41" s="269"/>
      <c r="AH41" s="269"/>
      <c r="AI41" s="269"/>
      <c r="AJ41" s="269"/>
      <c r="AK41" s="269"/>
      <c r="AL41" s="269"/>
      <c r="AM41" s="269"/>
      <c r="AN41" s="274"/>
      <c r="AO41" s="274"/>
      <c r="AP41" s="274"/>
      <c r="AQ41" s="274"/>
      <c r="AR41" s="274"/>
      <c r="AS41" s="274"/>
      <c r="AT41" s="274"/>
      <c r="AU41" s="274"/>
      <c r="AV41" s="274"/>
      <c r="AW41" s="274"/>
      <c r="AX41" s="274"/>
      <c r="AY41" s="274"/>
      <c r="AZ41" s="274"/>
      <c r="BA41" s="274"/>
      <c r="BB41" s="274"/>
      <c r="BC41" s="274"/>
      <c r="BD41" s="274"/>
      <c r="BE41" s="274"/>
      <c r="BF41" s="274"/>
      <c r="BG41" s="274"/>
      <c r="BH41" s="274"/>
      <c r="BI41" s="274"/>
      <c r="BJ41" s="274"/>
    </row>
    <row r="42" spans="1:62" s="275" customFormat="1" ht="15.75" customHeight="1" x14ac:dyDescent="0.25">
      <c r="A42" s="1060"/>
      <c r="B42" s="282" t="s">
        <v>801</v>
      </c>
      <c r="C42" s="452">
        <v>0</v>
      </c>
      <c r="D42" s="420"/>
      <c r="E42" s="452">
        <v>5</v>
      </c>
      <c r="F42" s="420"/>
      <c r="G42" s="452">
        <v>8</v>
      </c>
      <c r="H42" s="420"/>
      <c r="I42" s="452">
        <v>11</v>
      </c>
      <c r="J42" s="420"/>
      <c r="K42" s="452">
        <v>11</v>
      </c>
      <c r="L42" s="420"/>
      <c r="M42" s="452">
        <v>11</v>
      </c>
      <c r="N42" s="279"/>
      <c r="O42" s="280">
        <v>0</v>
      </c>
      <c r="P42" s="279"/>
      <c r="Q42" s="279"/>
      <c r="R42" s="280">
        <v>0</v>
      </c>
      <c r="S42" s="279"/>
      <c r="T42" s="279"/>
      <c r="U42" s="291">
        <v>0</v>
      </c>
      <c r="V42" s="279"/>
      <c r="W42" s="279"/>
      <c r="X42" s="291">
        <v>0</v>
      </c>
      <c r="Y42" s="279"/>
      <c r="Z42" s="279"/>
      <c r="AA42" s="291">
        <v>0</v>
      </c>
      <c r="AB42" s="279"/>
      <c r="AC42" s="279"/>
      <c r="AD42" s="291">
        <v>0</v>
      </c>
      <c r="AE42" s="418"/>
      <c r="AF42" s="281"/>
      <c r="AG42" s="269"/>
      <c r="AH42" s="269"/>
      <c r="AI42" s="269"/>
      <c r="AJ42" s="269"/>
      <c r="AK42" s="269"/>
      <c r="AL42" s="269"/>
      <c r="AM42" s="269"/>
      <c r="AN42" s="274"/>
      <c r="AO42" s="274"/>
      <c r="AP42" s="274"/>
      <c r="AQ42" s="274"/>
      <c r="AR42" s="274"/>
      <c r="AS42" s="274"/>
      <c r="AT42" s="274"/>
      <c r="AU42" s="274"/>
      <c r="AV42" s="274"/>
      <c r="AW42" s="274"/>
      <c r="AX42" s="274"/>
      <c r="AY42" s="274"/>
      <c r="AZ42" s="274"/>
      <c r="BA42" s="274"/>
      <c r="BB42" s="274"/>
      <c r="BC42" s="274"/>
      <c r="BD42" s="274"/>
      <c r="BE42" s="274"/>
      <c r="BF42" s="274"/>
      <c r="BG42" s="274"/>
      <c r="BH42" s="274"/>
      <c r="BI42" s="274"/>
      <c r="BJ42" s="274"/>
    </row>
    <row r="43" spans="1:62" s="275" customFormat="1" ht="29.25" customHeight="1" x14ac:dyDescent="0.25">
      <c r="A43" s="1061"/>
      <c r="B43" s="283" t="s">
        <v>93</v>
      </c>
      <c r="C43" s="296">
        <f>SUM(C23:C42)</f>
        <v>0</v>
      </c>
      <c r="D43" s="284"/>
      <c r="E43" s="296">
        <f>SUM(E23:E42)</f>
        <v>263</v>
      </c>
      <c r="F43" s="284"/>
      <c r="G43" s="296">
        <f>SUM(G23:G42)</f>
        <v>421</v>
      </c>
      <c r="H43" s="284"/>
      <c r="I43" s="296">
        <f>SUM(I23:I42)</f>
        <v>526</v>
      </c>
      <c r="J43" s="284"/>
      <c r="K43" s="296">
        <f>SUM(K23:K42)</f>
        <v>526</v>
      </c>
      <c r="L43" s="284"/>
      <c r="M43" s="296">
        <f>SUM(M23:M42)</f>
        <v>526</v>
      </c>
      <c r="N43" s="284"/>
      <c r="O43" s="419">
        <f>SUM(O23:O42)</f>
        <v>0</v>
      </c>
      <c r="P43" s="284"/>
      <c r="Q43" s="284"/>
      <c r="R43" s="419">
        <f>SUM(R23:R42)</f>
        <v>118</v>
      </c>
      <c r="S43" s="284"/>
      <c r="T43" s="284"/>
      <c r="U43" s="419">
        <f>SUM(U23:U42)</f>
        <v>818</v>
      </c>
      <c r="V43" s="284"/>
      <c r="W43" s="284"/>
      <c r="X43" s="419">
        <f>SUM(X23:X42)</f>
        <v>0</v>
      </c>
      <c r="Y43" s="284"/>
      <c r="Z43" s="284"/>
      <c r="AA43" s="419">
        <f>SUM(AA23:AA42)</f>
        <v>0</v>
      </c>
      <c r="AB43" s="284"/>
      <c r="AC43" s="284"/>
      <c r="AD43" s="419">
        <f>SUM(AD23:AD42)</f>
        <v>0</v>
      </c>
      <c r="AE43" s="285"/>
      <c r="AF43" s="286"/>
      <c r="AG43" s="269"/>
      <c r="AH43" s="269"/>
      <c r="AI43" s="269"/>
      <c r="AJ43" s="269"/>
      <c r="AK43" s="269"/>
      <c r="AL43" s="269"/>
      <c r="AM43" s="269"/>
      <c r="AN43" s="274"/>
      <c r="AO43" s="274"/>
      <c r="AP43" s="274"/>
      <c r="AQ43" s="274"/>
      <c r="AR43" s="274"/>
      <c r="AS43" s="274"/>
      <c r="AT43" s="274"/>
      <c r="AU43" s="274"/>
      <c r="AV43" s="274"/>
      <c r="AW43" s="274"/>
      <c r="AX43" s="274"/>
      <c r="AY43" s="274"/>
      <c r="AZ43" s="274"/>
      <c r="BA43" s="274"/>
      <c r="BB43" s="274"/>
      <c r="BC43" s="274"/>
      <c r="BD43" s="274"/>
      <c r="BE43" s="274"/>
      <c r="BF43" s="274"/>
      <c r="BG43" s="274"/>
      <c r="BH43" s="274"/>
      <c r="BI43" s="274"/>
      <c r="BJ43" s="274"/>
    </row>
    <row r="44" spans="1:62" s="260" customFormat="1" ht="24" customHeight="1" x14ac:dyDescent="0.25">
      <c r="K44" s="261"/>
      <c r="L44" s="261"/>
      <c r="M44" s="261"/>
      <c r="N44" s="261"/>
      <c r="O44" s="261"/>
      <c r="AG44" s="269"/>
      <c r="AH44" s="269"/>
      <c r="AI44" s="269"/>
      <c r="AJ44" s="269"/>
      <c r="AK44" s="269"/>
      <c r="AL44" s="269"/>
      <c r="AM44" s="269"/>
      <c r="AN44" s="259"/>
      <c r="AO44" s="259"/>
      <c r="AP44" s="259"/>
      <c r="AQ44" s="259"/>
      <c r="AR44" s="259"/>
      <c r="AS44" s="259"/>
      <c r="AT44" s="259"/>
      <c r="AU44" s="259"/>
      <c r="AV44" s="259"/>
      <c r="AW44" s="259"/>
      <c r="AX44" s="259"/>
      <c r="AY44" s="259"/>
      <c r="AZ44" s="259"/>
      <c r="BA44" s="259"/>
      <c r="BB44" s="259"/>
      <c r="BC44" s="259"/>
      <c r="BD44" s="259"/>
      <c r="BE44" s="259"/>
      <c r="BF44" s="259"/>
      <c r="BG44" s="259"/>
      <c r="BH44" s="259"/>
      <c r="BI44" s="259"/>
      <c r="BJ44" s="259"/>
    </row>
    <row r="45" spans="1:62" s="260" customFormat="1" ht="24" customHeight="1" x14ac:dyDescent="0.25">
      <c r="A45" s="1059" t="s">
        <v>802</v>
      </c>
      <c r="B45" s="1062" t="s">
        <v>779</v>
      </c>
      <c r="C45" s="1065" t="s">
        <v>99</v>
      </c>
      <c r="D45" s="1066"/>
      <c r="E45" s="1066"/>
      <c r="F45" s="1066"/>
      <c r="G45" s="1066"/>
      <c r="H45" s="1066"/>
      <c r="I45" s="1066"/>
      <c r="J45" s="1066"/>
      <c r="K45" s="1066"/>
      <c r="L45" s="1066"/>
      <c r="M45" s="1066"/>
      <c r="N45" s="1067"/>
      <c r="O45" s="1053" t="s">
        <v>206</v>
      </c>
      <c r="P45" s="1054"/>
      <c r="Q45" s="1054"/>
      <c r="R45" s="1054"/>
      <c r="S45" s="1054"/>
      <c r="T45" s="1054"/>
      <c r="U45" s="1054"/>
      <c r="V45" s="1054"/>
      <c r="W45" s="1054"/>
      <c r="X45" s="1054"/>
      <c r="Y45" s="1054"/>
      <c r="Z45" s="1054"/>
      <c r="AA45" s="1054"/>
      <c r="AB45" s="1054"/>
      <c r="AC45" s="1054"/>
      <c r="AD45" s="1054"/>
      <c r="AE45" s="1054"/>
      <c r="AF45" s="1055"/>
      <c r="AG45" s="259"/>
      <c r="AH45" s="259"/>
      <c r="AI45" s="259"/>
      <c r="AJ45" s="259"/>
      <c r="AK45" s="259"/>
      <c r="AL45" s="259"/>
      <c r="AM45" s="259"/>
      <c r="AN45" s="259"/>
      <c r="AO45" s="259"/>
      <c r="AP45" s="259"/>
      <c r="AQ45" s="259"/>
      <c r="AR45" s="259"/>
      <c r="AS45" s="259"/>
      <c r="AT45" s="259"/>
      <c r="AU45" s="259"/>
      <c r="AV45" s="259"/>
      <c r="AW45" s="259"/>
      <c r="AX45" s="259"/>
      <c r="AY45" s="259"/>
      <c r="AZ45" s="259"/>
      <c r="BA45" s="259"/>
      <c r="BB45" s="259"/>
      <c r="BC45" s="259"/>
      <c r="BD45" s="259"/>
      <c r="BE45" s="259"/>
      <c r="BF45" s="259"/>
      <c r="BG45" s="259"/>
      <c r="BH45" s="259"/>
      <c r="BI45" s="259"/>
      <c r="BJ45" s="259"/>
    </row>
    <row r="46" spans="1:62" s="260" customFormat="1" ht="24" customHeight="1" x14ac:dyDescent="0.25">
      <c r="A46" s="1060"/>
      <c r="B46" s="1063"/>
      <c r="C46" s="1065" t="s">
        <v>416</v>
      </c>
      <c r="D46" s="1067"/>
      <c r="E46" s="1065" t="s">
        <v>417</v>
      </c>
      <c r="F46" s="1067"/>
      <c r="G46" s="1065" t="s">
        <v>418</v>
      </c>
      <c r="H46" s="1067"/>
      <c r="I46" s="1065" t="s">
        <v>419</v>
      </c>
      <c r="J46" s="1067"/>
      <c r="K46" s="1065" t="s">
        <v>612</v>
      </c>
      <c r="L46" s="1067"/>
      <c r="M46" s="1065" t="s">
        <v>421</v>
      </c>
      <c r="N46" s="1067"/>
      <c r="O46" s="1053" t="s">
        <v>416</v>
      </c>
      <c r="P46" s="1054"/>
      <c r="Q46" s="1055"/>
      <c r="R46" s="1053" t="s">
        <v>417</v>
      </c>
      <c r="S46" s="1054"/>
      <c r="T46" s="1055"/>
      <c r="U46" s="1053" t="s">
        <v>418</v>
      </c>
      <c r="V46" s="1054"/>
      <c r="W46" s="1055"/>
      <c r="X46" s="1053" t="s">
        <v>419</v>
      </c>
      <c r="Y46" s="1054"/>
      <c r="Z46" s="1055"/>
      <c r="AA46" s="1053" t="s">
        <v>612</v>
      </c>
      <c r="AB46" s="1054"/>
      <c r="AC46" s="1055"/>
      <c r="AD46" s="1053" t="s">
        <v>421</v>
      </c>
      <c r="AE46" s="1054"/>
      <c r="AF46" s="1055"/>
      <c r="AG46" s="259"/>
      <c r="AH46" s="259"/>
      <c r="AI46" s="259"/>
      <c r="AJ46" s="259"/>
      <c r="AK46" s="259"/>
      <c r="AL46" s="259"/>
      <c r="AM46" s="259"/>
      <c r="AN46" s="259"/>
      <c r="AO46" s="259"/>
      <c r="AP46" s="259"/>
      <c r="AQ46" s="259"/>
      <c r="AR46" s="259"/>
      <c r="AS46" s="259"/>
      <c r="AT46" s="259"/>
      <c r="AU46" s="259"/>
      <c r="AV46" s="259"/>
      <c r="AW46" s="259"/>
      <c r="AX46" s="259"/>
      <c r="AY46" s="259"/>
      <c r="AZ46" s="259"/>
      <c r="BA46" s="259"/>
      <c r="BB46" s="259"/>
      <c r="BC46" s="259"/>
      <c r="BD46" s="259"/>
      <c r="BE46" s="259"/>
      <c r="BF46" s="259"/>
      <c r="BG46" s="259"/>
      <c r="BH46" s="259"/>
      <c r="BI46" s="259"/>
      <c r="BJ46" s="259"/>
    </row>
    <row r="47" spans="1:62" s="260" customFormat="1" ht="29.25" customHeight="1" x14ac:dyDescent="0.25">
      <c r="A47" s="1060"/>
      <c r="B47" s="1064"/>
      <c r="C47" s="273" t="s">
        <v>100</v>
      </c>
      <c r="D47" s="273" t="s">
        <v>780</v>
      </c>
      <c r="E47" s="287" t="s">
        <v>100</v>
      </c>
      <c r="F47" s="273" t="s">
        <v>780</v>
      </c>
      <c r="G47" s="287" t="s">
        <v>100</v>
      </c>
      <c r="H47" s="273" t="s">
        <v>780</v>
      </c>
      <c r="I47" s="383" t="s">
        <v>100</v>
      </c>
      <c r="J47" s="384" t="s">
        <v>780</v>
      </c>
      <c r="K47" s="383" t="s">
        <v>100</v>
      </c>
      <c r="L47" s="384" t="s">
        <v>780</v>
      </c>
      <c r="M47" s="383" t="s">
        <v>100</v>
      </c>
      <c r="N47" s="384" t="s">
        <v>780</v>
      </c>
      <c r="O47" s="277" t="s">
        <v>100</v>
      </c>
      <c r="P47" s="277" t="s">
        <v>781</v>
      </c>
      <c r="Q47" s="277" t="s">
        <v>148</v>
      </c>
      <c r="R47" s="277" t="s">
        <v>100</v>
      </c>
      <c r="S47" s="277" t="s">
        <v>781</v>
      </c>
      <c r="T47" s="277" t="s">
        <v>148</v>
      </c>
      <c r="U47" s="277" t="s">
        <v>100</v>
      </c>
      <c r="V47" s="277" t="s">
        <v>781</v>
      </c>
      <c r="W47" s="277" t="s">
        <v>148</v>
      </c>
      <c r="X47" s="277" t="s">
        <v>100</v>
      </c>
      <c r="Y47" s="277" t="s">
        <v>781</v>
      </c>
      <c r="Z47" s="277" t="s">
        <v>148</v>
      </c>
      <c r="AA47" s="277" t="s">
        <v>100</v>
      </c>
      <c r="AB47" s="277" t="s">
        <v>781</v>
      </c>
      <c r="AC47" s="277" t="s">
        <v>148</v>
      </c>
      <c r="AD47" s="277" t="s">
        <v>100</v>
      </c>
      <c r="AE47" s="277" t="s">
        <v>781</v>
      </c>
      <c r="AF47" s="277" t="s">
        <v>148</v>
      </c>
      <c r="AG47" s="259"/>
      <c r="AH47" s="259"/>
      <c r="AI47" s="259"/>
      <c r="AJ47" s="259"/>
      <c r="AK47" s="259"/>
      <c r="AL47" s="259"/>
      <c r="AM47" s="259"/>
      <c r="AN47" s="259"/>
      <c r="AO47" s="259"/>
      <c r="AP47" s="259"/>
      <c r="AQ47" s="259"/>
      <c r="AR47" s="259"/>
      <c r="AS47" s="259"/>
      <c r="AT47" s="259"/>
      <c r="AU47" s="259"/>
      <c r="AV47" s="259"/>
      <c r="AW47" s="259"/>
      <c r="AX47" s="259"/>
      <c r="AY47" s="259"/>
      <c r="AZ47" s="259"/>
      <c r="BA47" s="259"/>
      <c r="BB47" s="259"/>
      <c r="BC47" s="259"/>
      <c r="BD47" s="259"/>
      <c r="BE47" s="259"/>
      <c r="BF47" s="259"/>
      <c r="BG47" s="259"/>
      <c r="BH47" s="259"/>
      <c r="BI47" s="259"/>
      <c r="BJ47" s="259"/>
    </row>
    <row r="48" spans="1:62" s="260" customFormat="1" ht="16.5" x14ac:dyDescent="0.25">
      <c r="A48" s="1060"/>
      <c r="B48" s="288" t="s">
        <v>782</v>
      </c>
      <c r="C48" s="451">
        <v>33</v>
      </c>
      <c r="D48" s="451"/>
      <c r="E48" s="451">
        <v>33</v>
      </c>
      <c r="F48" s="385"/>
      <c r="G48" s="451">
        <v>33</v>
      </c>
      <c r="H48" s="385"/>
      <c r="I48" s="451">
        <v>36</v>
      </c>
      <c r="J48" s="385"/>
      <c r="K48" s="451">
        <v>36</v>
      </c>
      <c r="L48" s="385"/>
      <c r="M48" s="451">
        <v>16</v>
      </c>
      <c r="N48" s="385"/>
      <c r="O48" s="280">
        <v>0</v>
      </c>
      <c r="P48" s="279"/>
      <c r="Q48" s="281"/>
      <c r="R48" s="280">
        <v>0</v>
      </c>
      <c r="S48" s="420"/>
      <c r="T48" s="385"/>
      <c r="U48" s="280">
        <v>0</v>
      </c>
      <c r="V48" s="420"/>
      <c r="W48" s="421"/>
      <c r="X48" s="280">
        <v>0</v>
      </c>
      <c r="Y48" s="420"/>
      <c r="Z48" s="385"/>
      <c r="AA48" s="280">
        <v>0</v>
      </c>
      <c r="AB48" s="279"/>
      <c r="AC48" s="281"/>
      <c r="AD48" s="280">
        <v>0</v>
      </c>
      <c r="AE48" s="279"/>
      <c r="AF48" s="281"/>
      <c r="AG48" s="259"/>
      <c r="AH48" s="259"/>
      <c r="AI48" s="259"/>
      <c r="AJ48" s="259"/>
      <c r="AK48" s="259"/>
      <c r="AL48" s="259"/>
      <c r="AM48" s="259"/>
      <c r="AN48" s="259"/>
      <c r="AO48" s="259"/>
      <c r="AP48" s="259"/>
      <c r="AQ48" s="259"/>
      <c r="AR48" s="259"/>
      <c r="AS48" s="259"/>
      <c r="AT48" s="259"/>
      <c r="AU48" s="259"/>
      <c r="AV48" s="259"/>
      <c r="AW48" s="259"/>
      <c r="AX48" s="259"/>
      <c r="AY48" s="259"/>
      <c r="AZ48" s="259"/>
      <c r="BA48" s="259"/>
      <c r="BB48" s="259"/>
      <c r="BC48" s="259"/>
      <c r="BD48" s="259"/>
      <c r="BE48" s="259"/>
      <c r="BF48" s="259"/>
      <c r="BG48" s="259"/>
      <c r="BH48" s="259"/>
      <c r="BI48" s="259"/>
      <c r="BJ48" s="259"/>
    </row>
    <row r="49" spans="1:62" s="260" customFormat="1" ht="16.5" x14ac:dyDescent="0.25">
      <c r="A49" s="1060"/>
      <c r="B49" s="289" t="s">
        <v>783</v>
      </c>
      <c r="C49" s="451">
        <v>18</v>
      </c>
      <c r="D49" s="451"/>
      <c r="E49" s="451">
        <v>18</v>
      </c>
      <c r="F49" s="385"/>
      <c r="G49" s="451">
        <v>18</v>
      </c>
      <c r="H49" s="385"/>
      <c r="I49" s="451">
        <v>20</v>
      </c>
      <c r="J49" s="385"/>
      <c r="K49" s="451">
        <v>20</v>
      </c>
      <c r="L49" s="385"/>
      <c r="M49" s="451">
        <v>9</v>
      </c>
      <c r="N49" s="385"/>
      <c r="O49" s="280">
        <v>0</v>
      </c>
      <c r="P49" s="279"/>
      <c r="Q49" s="281"/>
      <c r="R49" s="280">
        <v>0</v>
      </c>
      <c r="S49" s="420"/>
      <c r="T49" s="385"/>
      <c r="U49" s="280">
        <v>0</v>
      </c>
      <c r="V49" s="420"/>
      <c r="W49" s="421"/>
      <c r="X49" s="280">
        <v>0</v>
      </c>
      <c r="Y49" s="420"/>
      <c r="Z49" s="385"/>
      <c r="AA49" s="280">
        <v>0</v>
      </c>
      <c r="AB49" s="279"/>
      <c r="AC49" s="281"/>
      <c r="AD49" s="280">
        <v>0</v>
      </c>
      <c r="AE49" s="279"/>
      <c r="AF49" s="281"/>
      <c r="AG49" s="259"/>
      <c r="AH49" s="259"/>
      <c r="AI49" s="259"/>
      <c r="AJ49" s="259"/>
      <c r="AK49" s="259"/>
      <c r="AL49" s="259"/>
      <c r="AM49" s="259"/>
      <c r="AN49" s="259"/>
      <c r="AO49" s="259"/>
      <c r="AP49" s="259"/>
      <c r="AQ49" s="259"/>
      <c r="AR49" s="259"/>
      <c r="AS49" s="259"/>
      <c r="AT49" s="259"/>
      <c r="AU49" s="259"/>
      <c r="AV49" s="259"/>
      <c r="AW49" s="259"/>
      <c r="AX49" s="259"/>
      <c r="AY49" s="259"/>
      <c r="AZ49" s="259"/>
      <c r="BA49" s="259"/>
      <c r="BB49" s="259"/>
      <c r="BC49" s="259"/>
      <c r="BD49" s="259"/>
      <c r="BE49" s="259"/>
      <c r="BF49" s="259"/>
      <c r="BG49" s="259"/>
      <c r="BH49" s="259"/>
      <c r="BI49" s="259"/>
      <c r="BJ49" s="259"/>
    </row>
    <row r="50" spans="1:62" s="260" customFormat="1" ht="16.5" x14ac:dyDescent="0.25">
      <c r="A50" s="1060"/>
      <c r="B50" s="289" t="s">
        <v>784</v>
      </c>
      <c r="C50" s="451">
        <v>13</v>
      </c>
      <c r="D50" s="451"/>
      <c r="E50" s="451">
        <v>13</v>
      </c>
      <c r="F50" s="385"/>
      <c r="G50" s="451">
        <v>13</v>
      </c>
      <c r="H50" s="385"/>
      <c r="I50" s="451">
        <v>14</v>
      </c>
      <c r="J50" s="385"/>
      <c r="K50" s="451">
        <v>14</v>
      </c>
      <c r="L50" s="385"/>
      <c r="M50" s="451">
        <v>7</v>
      </c>
      <c r="N50" s="385"/>
      <c r="O50" s="280">
        <v>0</v>
      </c>
      <c r="P50" s="279"/>
      <c r="Q50" s="281"/>
      <c r="R50" s="280">
        <v>0</v>
      </c>
      <c r="S50" s="420"/>
      <c r="T50" s="385"/>
      <c r="U50" s="280">
        <v>0</v>
      </c>
      <c r="V50" s="420"/>
      <c r="W50" s="421"/>
      <c r="X50" s="280">
        <v>0</v>
      </c>
      <c r="Y50" s="420"/>
      <c r="Z50" s="385"/>
      <c r="AA50" s="280">
        <v>0</v>
      </c>
      <c r="AB50" s="279"/>
      <c r="AC50" s="281"/>
      <c r="AD50" s="280">
        <v>0</v>
      </c>
      <c r="AE50" s="279"/>
      <c r="AF50" s="281"/>
      <c r="AG50" s="259"/>
      <c r="AH50" s="259"/>
      <c r="AI50" s="259"/>
      <c r="AJ50" s="259"/>
      <c r="AK50" s="259"/>
      <c r="AL50" s="259"/>
      <c r="AM50" s="259"/>
      <c r="AN50" s="259"/>
      <c r="AO50" s="259"/>
      <c r="AP50" s="259"/>
      <c r="AQ50" s="259"/>
      <c r="AR50" s="259"/>
      <c r="AS50" s="259"/>
      <c r="AT50" s="259"/>
      <c r="AU50" s="259"/>
      <c r="AV50" s="259"/>
      <c r="AW50" s="259"/>
      <c r="AX50" s="259"/>
      <c r="AY50" s="259"/>
      <c r="AZ50" s="259"/>
      <c r="BA50" s="259"/>
      <c r="BB50" s="259"/>
      <c r="BC50" s="259"/>
      <c r="BD50" s="259"/>
      <c r="BE50" s="259"/>
      <c r="BF50" s="259"/>
      <c r="BG50" s="259"/>
      <c r="BH50" s="259"/>
      <c r="BI50" s="259"/>
      <c r="BJ50" s="259"/>
    </row>
    <row r="51" spans="1:62" s="260" customFormat="1" ht="16.5" x14ac:dyDescent="0.25">
      <c r="A51" s="1060"/>
      <c r="B51" s="289" t="s">
        <v>785</v>
      </c>
      <c r="C51" s="451">
        <v>33</v>
      </c>
      <c r="D51" s="451"/>
      <c r="E51" s="451">
        <v>33</v>
      </c>
      <c r="F51" s="385"/>
      <c r="G51" s="451">
        <v>33</v>
      </c>
      <c r="H51" s="385"/>
      <c r="I51" s="451">
        <v>36</v>
      </c>
      <c r="J51" s="385"/>
      <c r="K51" s="451">
        <v>36</v>
      </c>
      <c r="L51" s="385"/>
      <c r="M51" s="451">
        <v>16</v>
      </c>
      <c r="N51" s="385"/>
      <c r="O51" s="280">
        <v>0</v>
      </c>
      <c r="P51" s="279"/>
      <c r="Q51" s="281"/>
      <c r="R51" s="280">
        <v>0</v>
      </c>
      <c r="S51" s="420"/>
      <c r="T51" s="385"/>
      <c r="U51" s="280">
        <v>0</v>
      </c>
      <c r="V51" s="420"/>
      <c r="W51" s="421"/>
      <c r="X51" s="280">
        <v>0</v>
      </c>
      <c r="Y51" s="420"/>
      <c r="Z51" s="385"/>
      <c r="AA51" s="280">
        <v>0</v>
      </c>
      <c r="AB51" s="279"/>
      <c r="AC51" s="281"/>
      <c r="AD51" s="280">
        <v>0</v>
      </c>
      <c r="AE51" s="279"/>
      <c r="AF51" s="281"/>
      <c r="AG51" s="259"/>
      <c r="AH51" s="259"/>
      <c r="AI51" s="259"/>
      <c r="AJ51" s="259"/>
      <c r="AK51" s="259"/>
      <c r="AL51" s="259"/>
      <c r="AM51" s="259"/>
      <c r="AN51" s="259"/>
      <c r="AO51" s="259"/>
      <c r="AP51" s="259"/>
      <c r="AQ51" s="259"/>
      <c r="AR51" s="259"/>
      <c r="AS51" s="259"/>
      <c r="AT51" s="259"/>
      <c r="AU51" s="259"/>
      <c r="AV51" s="259"/>
      <c r="AW51" s="259"/>
      <c r="AX51" s="259"/>
      <c r="AY51" s="259"/>
      <c r="AZ51" s="259"/>
      <c r="BA51" s="259"/>
      <c r="BB51" s="259"/>
      <c r="BC51" s="259"/>
      <c r="BD51" s="259"/>
      <c r="BE51" s="259"/>
      <c r="BF51" s="259"/>
      <c r="BG51" s="259"/>
      <c r="BH51" s="259"/>
      <c r="BI51" s="259"/>
      <c r="BJ51" s="259"/>
    </row>
    <row r="52" spans="1:62" s="260" customFormat="1" ht="16.5" x14ac:dyDescent="0.25">
      <c r="A52" s="1060"/>
      <c r="B52" s="289" t="s">
        <v>786</v>
      </c>
      <c r="C52" s="451">
        <v>20</v>
      </c>
      <c r="D52" s="451"/>
      <c r="E52" s="451">
        <v>20</v>
      </c>
      <c r="F52" s="385"/>
      <c r="G52" s="451">
        <v>20</v>
      </c>
      <c r="H52" s="385"/>
      <c r="I52" s="451">
        <v>22</v>
      </c>
      <c r="J52" s="385"/>
      <c r="K52" s="451">
        <v>22</v>
      </c>
      <c r="L52" s="385"/>
      <c r="M52" s="451">
        <v>10</v>
      </c>
      <c r="N52" s="385"/>
      <c r="O52" s="280">
        <v>0</v>
      </c>
      <c r="P52" s="279"/>
      <c r="Q52" s="281"/>
      <c r="R52" s="280">
        <v>0</v>
      </c>
      <c r="S52" s="420"/>
      <c r="T52" s="385"/>
      <c r="U52" s="280">
        <v>0</v>
      </c>
      <c r="V52" s="420"/>
      <c r="W52" s="421"/>
      <c r="X52" s="280">
        <v>0</v>
      </c>
      <c r="Y52" s="420"/>
      <c r="Z52" s="385"/>
      <c r="AA52" s="280">
        <v>0</v>
      </c>
      <c r="AB52" s="279"/>
      <c r="AC52" s="281"/>
      <c r="AD52" s="280">
        <v>0</v>
      </c>
      <c r="AE52" s="279"/>
      <c r="AF52" s="281"/>
      <c r="AG52" s="259"/>
      <c r="AH52" s="259"/>
      <c r="AI52" s="259"/>
      <c r="AJ52" s="259"/>
      <c r="AK52" s="259"/>
      <c r="AL52" s="259"/>
      <c r="AM52" s="259"/>
      <c r="AN52" s="259"/>
      <c r="AO52" s="259"/>
      <c r="AP52" s="259"/>
      <c r="AQ52" s="259"/>
      <c r="AR52" s="259"/>
      <c r="AS52" s="259"/>
      <c r="AT52" s="259"/>
      <c r="AU52" s="259"/>
      <c r="AV52" s="259"/>
      <c r="AW52" s="259"/>
      <c r="AX52" s="259"/>
      <c r="AY52" s="259"/>
      <c r="AZ52" s="259"/>
      <c r="BA52" s="259"/>
      <c r="BB52" s="259"/>
      <c r="BC52" s="259"/>
      <c r="BD52" s="259"/>
      <c r="BE52" s="259"/>
      <c r="BF52" s="259"/>
      <c r="BG52" s="259"/>
      <c r="BH52" s="259"/>
      <c r="BI52" s="259"/>
      <c r="BJ52" s="259"/>
    </row>
    <row r="53" spans="1:62" s="260" customFormat="1" ht="16.5" x14ac:dyDescent="0.25">
      <c r="A53" s="1060"/>
      <c r="B53" s="289" t="s">
        <v>787</v>
      </c>
      <c r="C53" s="451">
        <v>33</v>
      </c>
      <c r="D53" s="451"/>
      <c r="E53" s="451">
        <v>33</v>
      </c>
      <c r="F53" s="385"/>
      <c r="G53" s="451">
        <v>33</v>
      </c>
      <c r="H53" s="385"/>
      <c r="I53" s="451">
        <v>36</v>
      </c>
      <c r="J53" s="385"/>
      <c r="K53" s="451">
        <v>36</v>
      </c>
      <c r="L53" s="385"/>
      <c r="M53" s="451">
        <v>16</v>
      </c>
      <c r="N53" s="385"/>
      <c r="O53" s="280">
        <v>0</v>
      </c>
      <c r="P53" s="279"/>
      <c r="Q53" s="281"/>
      <c r="R53" s="280">
        <v>0</v>
      </c>
      <c r="S53" s="420"/>
      <c r="T53" s="385"/>
      <c r="U53" s="280">
        <v>0</v>
      </c>
      <c r="V53" s="420"/>
      <c r="W53" s="421"/>
      <c r="X53" s="280">
        <v>0</v>
      </c>
      <c r="Y53" s="420"/>
      <c r="Z53" s="385"/>
      <c r="AA53" s="280">
        <v>0</v>
      </c>
      <c r="AB53" s="279"/>
      <c r="AC53" s="281"/>
      <c r="AD53" s="280">
        <v>0</v>
      </c>
      <c r="AE53" s="279"/>
      <c r="AF53" s="281"/>
      <c r="AG53" s="259"/>
      <c r="AH53" s="259"/>
      <c r="AI53" s="259"/>
      <c r="AJ53" s="259"/>
      <c r="AK53" s="259"/>
      <c r="AL53" s="259"/>
      <c r="AM53" s="259"/>
      <c r="AN53" s="259"/>
      <c r="AO53" s="259"/>
      <c r="AP53" s="259"/>
      <c r="AQ53" s="259"/>
      <c r="AR53" s="259"/>
      <c r="AS53" s="259"/>
      <c r="AT53" s="259"/>
      <c r="AU53" s="259"/>
      <c r="AV53" s="259"/>
      <c r="AW53" s="259"/>
      <c r="AX53" s="259"/>
      <c r="AY53" s="259"/>
      <c r="AZ53" s="259"/>
      <c r="BA53" s="259"/>
      <c r="BB53" s="259"/>
      <c r="BC53" s="259"/>
      <c r="BD53" s="259"/>
      <c r="BE53" s="259"/>
      <c r="BF53" s="259"/>
      <c r="BG53" s="259"/>
      <c r="BH53" s="259"/>
      <c r="BI53" s="259"/>
      <c r="BJ53" s="259"/>
    </row>
    <row r="54" spans="1:62" s="260" customFormat="1" ht="16.5" x14ac:dyDescent="0.25">
      <c r="A54" s="1060"/>
      <c r="B54" s="289" t="s">
        <v>788</v>
      </c>
      <c r="C54" s="451">
        <v>39</v>
      </c>
      <c r="D54" s="451"/>
      <c r="E54" s="451">
        <v>39</v>
      </c>
      <c r="F54" s="385"/>
      <c r="G54" s="451">
        <v>39</v>
      </c>
      <c r="H54" s="385"/>
      <c r="I54" s="451">
        <v>43</v>
      </c>
      <c r="J54" s="385"/>
      <c r="K54" s="451">
        <v>43</v>
      </c>
      <c r="L54" s="385"/>
      <c r="M54" s="451">
        <v>20</v>
      </c>
      <c r="N54" s="385"/>
      <c r="O54" s="280">
        <v>0</v>
      </c>
      <c r="P54" s="279"/>
      <c r="Q54" s="281"/>
      <c r="R54" s="280">
        <v>0</v>
      </c>
      <c r="S54" s="420"/>
      <c r="T54" s="385"/>
      <c r="U54" s="280">
        <v>0</v>
      </c>
      <c r="V54" s="420"/>
      <c r="W54" s="421"/>
      <c r="X54" s="280">
        <v>0</v>
      </c>
      <c r="Y54" s="420"/>
      <c r="Z54" s="385"/>
      <c r="AA54" s="280">
        <v>0</v>
      </c>
      <c r="AB54" s="279"/>
      <c r="AC54" s="281"/>
      <c r="AD54" s="280">
        <v>0</v>
      </c>
      <c r="AE54" s="279"/>
      <c r="AF54" s="281"/>
      <c r="AG54" s="259"/>
      <c r="AH54" s="259"/>
      <c r="AI54" s="259"/>
      <c r="AJ54" s="259"/>
      <c r="AK54" s="259"/>
      <c r="AL54" s="259"/>
      <c r="AM54" s="259"/>
      <c r="AN54" s="259"/>
      <c r="AO54" s="259"/>
      <c r="AP54" s="259"/>
      <c r="AQ54" s="259"/>
      <c r="AR54" s="259"/>
      <c r="AS54" s="259"/>
      <c r="AT54" s="259"/>
      <c r="AU54" s="259"/>
      <c r="AV54" s="259"/>
      <c r="AW54" s="259"/>
      <c r="AX54" s="259"/>
      <c r="AY54" s="259"/>
      <c r="AZ54" s="259"/>
      <c r="BA54" s="259"/>
      <c r="BB54" s="259"/>
      <c r="BC54" s="259"/>
      <c r="BD54" s="259"/>
      <c r="BE54" s="259"/>
      <c r="BF54" s="259"/>
      <c r="BG54" s="259"/>
      <c r="BH54" s="259"/>
      <c r="BI54" s="259"/>
      <c r="BJ54" s="259"/>
    </row>
    <row r="55" spans="1:62" s="260" customFormat="1" ht="16.5" x14ac:dyDescent="0.25">
      <c r="A55" s="1060"/>
      <c r="B55" s="289" t="s">
        <v>789</v>
      </c>
      <c r="C55" s="451">
        <v>39</v>
      </c>
      <c r="D55" s="451"/>
      <c r="E55" s="451">
        <v>39</v>
      </c>
      <c r="F55" s="385"/>
      <c r="G55" s="451">
        <v>39</v>
      </c>
      <c r="H55" s="385"/>
      <c r="I55" s="451">
        <v>43</v>
      </c>
      <c r="J55" s="385"/>
      <c r="K55" s="451">
        <v>43</v>
      </c>
      <c r="L55" s="385"/>
      <c r="M55" s="451">
        <v>20</v>
      </c>
      <c r="N55" s="385"/>
      <c r="O55" s="280">
        <v>0</v>
      </c>
      <c r="P55" s="279"/>
      <c r="Q55" s="281"/>
      <c r="R55" s="280">
        <v>0</v>
      </c>
      <c r="S55" s="420"/>
      <c r="T55" s="385"/>
      <c r="U55" s="280">
        <v>0</v>
      </c>
      <c r="V55" s="420"/>
      <c r="W55" s="421"/>
      <c r="X55" s="280">
        <v>0</v>
      </c>
      <c r="Y55" s="420"/>
      <c r="Z55" s="385"/>
      <c r="AA55" s="280">
        <v>0</v>
      </c>
      <c r="AB55" s="279"/>
      <c r="AC55" s="281"/>
      <c r="AD55" s="280">
        <v>0</v>
      </c>
      <c r="AE55" s="279"/>
      <c r="AF55" s="281"/>
      <c r="AG55" s="259"/>
      <c r="AH55" s="259"/>
      <c r="AI55" s="259"/>
      <c r="AJ55" s="259"/>
      <c r="AK55" s="259"/>
      <c r="AL55" s="259"/>
      <c r="AM55" s="259"/>
      <c r="AN55" s="259"/>
      <c r="AO55" s="259"/>
      <c r="AP55" s="259"/>
      <c r="AQ55" s="259"/>
      <c r="AR55" s="259"/>
      <c r="AS55" s="259"/>
      <c r="AT55" s="259"/>
      <c r="AU55" s="259"/>
      <c r="AV55" s="259"/>
      <c r="AW55" s="259"/>
      <c r="AX55" s="259"/>
      <c r="AY55" s="259"/>
      <c r="AZ55" s="259"/>
      <c r="BA55" s="259"/>
      <c r="BB55" s="259"/>
      <c r="BC55" s="259"/>
      <c r="BD55" s="259"/>
      <c r="BE55" s="259"/>
      <c r="BF55" s="259"/>
      <c r="BG55" s="259"/>
      <c r="BH55" s="259"/>
      <c r="BI55" s="259"/>
      <c r="BJ55" s="259"/>
    </row>
    <row r="56" spans="1:62" s="260" customFormat="1" ht="16.5" x14ac:dyDescent="0.25">
      <c r="A56" s="1060"/>
      <c r="B56" s="289" t="s">
        <v>790</v>
      </c>
      <c r="C56" s="451">
        <v>24</v>
      </c>
      <c r="D56" s="451"/>
      <c r="E56" s="451">
        <v>24</v>
      </c>
      <c r="F56" s="385"/>
      <c r="G56" s="451">
        <v>24</v>
      </c>
      <c r="H56" s="385"/>
      <c r="I56" s="451">
        <v>26</v>
      </c>
      <c r="J56" s="385"/>
      <c r="K56" s="451">
        <v>26</v>
      </c>
      <c r="L56" s="385"/>
      <c r="M56" s="451">
        <v>12</v>
      </c>
      <c r="N56" s="385"/>
      <c r="O56" s="280">
        <v>0</v>
      </c>
      <c r="P56" s="279"/>
      <c r="Q56" s="281"/>
      <c r="R56" s="280">
        <v>0</v>
      </c>
      <c r="S56" s="420"/>
      <c r="T56" s="385"/>
      <c r="U56" s="280">
        <v>0</v>
      </c>
      <c r="V56" s="420"/>
      <c r="W56" s="421"/>
      <c r="X56" s="280">
        <v>0</v>
      </c>
      <c r="Y56" s="420"/>
      <c r="Z56" s="385"/>
      <c r="AA56" s="280">
        <v>0</v>
      </c>
      <c r="AB56" s="279"/>
      <c r="AC56" s="281"/>
      <c r="AD56" s="280">
        <v>0</v>
      </c>
      <c r="AE56" s="279"/>
      <c r="AF56" s="281"/>
      <c r="AG56" s="259"/>
      <c r="AH56" s="259"/>
      <c r="AI56" s="259"/>
      <c r="AJ56" s="259"/>
      <c r="AK56" s="259"/>
      <c r="AL56" s="259"/>
      <c r="AM56" s="259"/>
      <c r="AN56" s="259"/>
      <c r="AO56" s="259"/>
      <c r="AP56" s="259"/>
      <c r="AQ56" s="259"/>
      <c r="AR56" s="259"/>
      <c r="AS56" s="259"/>
      <c r="AT56" s="259"/>
      <c r="AU56" s="259"/>
      <c r="AV56" s="259"/>
      <c r="AW56" s="259"/>
      <c r="AX56" s="259"/>
      <c r="AY56" s="259"/>
      <c r="AZ56" s="259"/>
      <c r="BA56" s="259"/>
      <c r="BB56" s="259"/>
      <c r="BC56" s="259"/>
      <c r="BD56" s="259"/>
      <c r="BE56" s="259"/>
      <c r="BF56" s="259"/>
      <c r="BG56" s="259"/>
      <c r="BH56" s="259"/>
      <c r="BI56" s="259"/>
      <c r="BJ56" s="259"/>
    </row>
    <row r="57" spans="1:62" s="260" customFormat="1" ht="16.5" x14ac:dyDescent="0.25">
      <c r="A57" s="1060"/>
      <c r="B57" s="289" t="s">
        <v>791</v>
      </c>
      <c r="C57" s="451">
        <v>33</v>
      </c>
      <c r="D57" s="451"/>
      <c r="E57" s="451">
        <v>33</v>
      </c>
      <c r="F57" s="385"/>
      <c r="G57" s="451">
        <v>33</v>
      </c>
      <c r="H57" s="385"/>
      <c r="I57" s="451">
        <v>36</v>
      </c>
      <c r="J57" s="385"/>
      <c r="K57" s="451">
        <v>36</v>
      </c>
      <c r="L57" s="385"/>
      <c r="M57" s="451">
        <v>16</v>
      </c>
      <c r="N57" s="385"/>
      <c r="O57" s="280">
        <v>0</v>
      </c>
      <c r="P57" s="279"/>
      <c r="Q57" s="281"/>
      <c r="R57" s="280">
        <v>0</v>
      </c>
      <c r="S57" s="420"/>
      <c r="T57" s="385"/>
      <c r="U57" s="280">
        <v>0</v>
      </c>
      <c r="V57" s="420"/>
      <c r="W57" s="421"/>
      <c r="X57" s="280">
        <v>0</v>
      </c>
      <c r="Y57" s="420"/>
      <c r="Z57" s="385"/>
      <c r="AA57" s="280">
        <v>0</v>
      </c>
      <c r="AB57" s="279"/>
      <c r="AC57" s="281"/>
      <c r="AD57" s="280">
        <v>0</v>
      </c>
      <c r="AE57" s="279"/>
      <c r="AF57" s="281"/>
      <c r="AG57" s="259"/>
      <c r="AH57" s="259"/>
      <c r="AI57" s="259"/>
      <c r="AJ57" s="259"/>
      <c r="AK57" s="259"/>
      <c r="AL57" s="259"/>
      <c r="AM57" s="259"/>
      <c r="AN57" s="259"/>
      <c r="AO57" s="259"/>
      <c r="AP57" s="259"/>
      <c r="AQ57" s="259"/>
      <c r="AR57" s="259"/>
      <c r="AS57" s="259"/>
      <c r="AT57" s="259"/>
      <c r="AU57" s="259"/>
      <c r="AV57" s="259"/>
      <c r="AW57" s="259"/>
      <c r="AX57" s="259"/>
      <c r="AY57" s="259"/>
      <c r="AZ57" s="259"/>
      <c r="BA57" s="259"/>
      <c r="BB57" s="259"/>
      <c r="BC57" s="259"/>
      <c r="BD57" s="259"/>
      <c r="BE57" s="259"/>
      <c r="BF57" s="259"/>
      <c r="BG57" s="259"/>
      <c r="BH57" s="259"/>
      <c r="BI57" s="259"/>
      <c r="BJ57" s="259"/>
    </row>
    <row r="58" spans="1:62" s="260" customFormat="1" ht="16.5" x14ac:dyDescent="0.25">
      <c r="A58" s="1060"/>
      <c r="B58" s="289" t="s">
        <v>792</v>
      </c>
      <c r="C58" s="451">
        <v>26</v>
      </c>
      <c r="D58" s="451"/>
      <c r="E58" s="451">
        <v>26</v>
      </c>
      <c r="F58" s="385"/>
      <c r="G58" s="451">
        <v>26</v>
      </c>
      <c r="H58" s="385"/>
      <c r="I58" s="451">
        <v>29</v>
      </c>
      <c r="J58" s="385"/>
      <c r="K58" s="451">
        <v>29</v>
      </c>
      <c r="L58" s="385"/>
      <c r="M58" s="451">
        <v>13</v>
      </c>
      <c r="N58" s="385"/>
      <c r="O58" s="280">
        <v>0</v>
      </c>
      <c r="P58" s="279"/>
      <c r="Q58" s="281"/>
      <c r="R58" s="280">
        <v>0</v>
      </c>
      <c r="S58" s="420"/>
      <c r="T58" s="385"/>
      <c r="U58" s="280">
        <v>0</v>
      </c>
      <c r="V58" s="420"/>
      <c r="W58" s="421"/>
      <c r="X58" s="280">
        <v>0</v>
      </c>
      <c r="Y58" s="420"/>
      <c r="Z58" s="385"/>
      <c r="AA58" s="280">
        <v>0</v>
      </c>
      <c r="AB58" s="279"/>
      <c r="AC58" s="281"/>
      <c r="AD58" s="280">
        <v>0</v>
      </c>
      <c r="AE58" s="279"/>
      <c r="AF58" s="281"/>
      <c r="AG58" s="259"/>
      <c r="AH58" s="259"/>
      <c r="AI58" s="259"/>
      <c r="AJ58" s="259"/>
      <c r="AK58" s="259"/>
      <c r="AL58" s="259"/>
      <c r="AM58" s="259"/>
      <c r="AN58" s="259"/>
      <c r="AO58" s="259"/>
      <c r="AP58" s="259"/>
      <c r="AQ58" s="259"/>
      <c r="AR58" s="259"/>
      <c r="AS58" s="259"/>
      <c r="AT58" s="259"/>
      <c r="AU58" s="259"/>
      <c r="AV58" s="259"/>
      <c r="AW58" s="259"/>
      <c r="AX58" s="259"/>
      <c r="AY58" s="259"/>
      <c r="AZ58" s="259"/>
      <c r="BA58" s="259"/>
      <c r="BB58" s="259"/>
      <c r="BC58" s="259"/>
      <c r="BD58" s="259"/>
      <c r="BE58" s="259"/>
      <c r="BF58" s="259"/>
      <c r="BG58" s="259"/>
      <c r="BH58" s="259"/>
      <c r="BI58" s="259"/>
      <c r="BJ58" s="259"/>
    </row>
    <row r="59" spans="1:62" s="260" customFormat="1" ht="16.5" x14ac:dyDescent="0.25">
      <c r="A59" s="1060"/>
      <c r="B59" s="289" t="s">
        <v>793</v>
      </c>
      <c r="C59" s="451">
        <v>20</v>
      </c>
      <c r="D59" s="451"/>
      <c r="E59" s="451">
        <v>20</v>
      </c>
      <c r="F59" s="385"/>
      <c r="G59" s="451">
        <v>20</v>
      </c>
      <c r="H59" s="385"/>
      <c r="I59" s="451">
        <v>22</v>
      </c>
      <c r="J59" s="385"/>
      <c r="K59" s="451">
        <v>22</v>
      </c>
      <c r="L59" s="385"/>
      <c r="M59" s="451">
        <v>10</v>
      </c>
      <c r="N59" s="385"/>
      <c r="O59" s="280">
        <v>0</v>
      </c>
      <c r="P59" s="279"/>
      <c r="Q59" s="281"/>
      <c r="R59" s="280">
        <v>0</v>
      </c>
      <c r="S59" s="420"/>
      <c r="T59" s="385"/>
      <c r="U59" s="280">
        <v>0</v>
      </c>
      <c r="V59" s="420"/>
      <c r="W59" s="421"/>
      <c r="X59" s="280">
        <v>0</v>
      </c>
      <c r="Y59" s="420"/>
      <c r="Z59" s="385"/>
      <c r="AA59" s="280">
        <v>0</v>
      </c>
      <c r="AB59" s="279"/>
      <c r="AC59" s="281"/>
      <c r="AD59" s="280">
        <v>0</v>
      </c>
      <c r="AE59" s="279"/>
      <c r="AF59" s="281"/>
      <c r="AG59" s="259"/>
      <c r="AH59" s="259"/>
      <c r="AI59" s="259"/>
      <c r="AJ59" s="259"/>
      <c r="AK59" s="259"/>
      <c r="AL59" s="259"/>
      <c r="AM59" s="259"/>
      <c r="AN59" s="259"/>
      <c r="AO59" s="259"/>
      <c r="AP59" s="259"/>
      <c r="AQ59" s="259"/>
      <c r="AR59" s="259"/>
      <c r="AS59" s="259"/>
      <c r="AT59" s="259"/>
      <c r="AU59" s="259"/>
      <c r="AV59" s="259"/>
      <c r="AW59" s="259"/>
      <c r="AX59" s="259"/>
      <c r="AY59" s="259"/>
      <c r="AZ59" s="259"/>
      <c r="BA59" s="259"/>
      <c r="BB59" s="259"/>
      <c r="BC59" s="259"/>
      <c r="BD59" s="259"/>
      <c r="BE59" s="259"/>
      <c r="BF59" s="259"/>
      <c r="BG59" s="259"/>
      <c r="BH59" s="259"/>
      <c r="BI59" s="259"/>
      <c r="BJ59" s="259"/>
    </row>
    <row r="60" spans="1:62" s="260" customFormat="1" ht="16.5" x14ac:dyDescent="0.25">
      <c r="A60" s="1060"/>
      <c r="B60" s="289" t="s">
        <v>794</v>
      </c>
      <c r="C60" s="451">
        <v>20</v>
      </c>
      <c r="D60" s="451"/>
      <c r="E60" s="451">
        <v>20</v>
      </c>
      <c r="F60" s="385"/>
      <c r="G60" s="451">
        <v>20</v>
      </c>
      <c r="H60" s="385"/>
      <c r="I60" s="451">
        <v>22</v>
      </c>
      <c r="J60" s="385"/>
      <c r="K60" s="451">
        <v>22</v>
      </c>
      <c r="L60" s="385"/>
      <c r="M60" s="451">
        <v>10</v>
      </c>
      <c r="N60" s="385"/>
      <c r="O60" s="280">
        <v>0</v>
      </c>
      <c r="P60" s="279"/>
      <c r="Q60" s="281"/>
      <c r="R60" s="280">
        <v>0</v>
      </c>
      <c r="S60" s="420"/>
      <c r="T60" s="385"/>
      <c r="U60" s="280">
        <v>0</v>
      </c>
      <c r="V60" s="420"/>
      <c r="W60" s="421"/>
      <c r="X60" s="280">
        <v>0</v>
      </c>
      <c r="Y60" s="420"/>
      <c r="Z60" s="385"/>
      <c r="AA60" s="280">
        <v>0</v>
      </c>
      <c r="AB60" s="279"/>
      <c r="AC60" s="281"/>
      <c r="AD60" s="280">
        <v>0</v>
      </c>
      <c r="AE60" s="279"/>
      <c r="AF60" s="281"/>
      <c r="AG60" s="259"/>
      <c r="AH60" s="259"/>
      <c r="AI60" s="259"/>
      <c r="AJ60" s="259"/>
      <c r="AK60" s="259"/>
      <c r="AL60" s="259"/>
      <c r="AM60" s="259"/>
      <c r="AN60" s="259"/>
      <c r="AO60" s="259"/>
      <c r="AP60" s="259"/>
      <c r="AQ60" s="259"/>
      <c r="AR60" s="259"/>
      <c r="AS60" s="259"/>
      <c r="AT60" s="259"/>
      <c r="AU60" s="259"/>
      <c r="AV60" s="259"/>
      <c r="AW60" s="259"/>
      <c r="AX60" s="259"/>
      <c r="AY60" s="259"/>
      <c r="AZ60" s="259"/>
      <c r="BA60" s="259"/>
      <c r="BB60" s="259"/>
      <c r="BC60" s="259"/>
      <c r="BD60" s="259"/>
      <c r="BE60" s="259"/>
      <c r="BF60" s="259"/>
      <c r="BG60" s="259"/>
      <c r="BH60" s="259"/>
      <c r="BI60" s="259"/>
      <c r="BJ60" s="259"/>
    </row>
    <row r="61" spans="1:62" s="260" customFormat="1" ht="16.5" x14ac:dyDescent="0.25">
      <c r="A61" s="1060"/>
      <c r="B61" s="289" t="s">
        <v>795</v>
      </c>
      <c r="C61" s="451">
        <v>13</v>
      </c>
      <c r="D61" s="451"/>
      <c r="E61" s="451">
        <v>13</v>
      </c>
      <c r="F61" s="385"/>
      <c r="G61" s="451">
        <v>13</v>
      </c>
      <c r="H61" s="385"/>
      <c r="I61" s="451">
        <v>14</v>
      </c>
      <c r="J61" s="385"/>
      <c r="K61" s="451">
        <v>14</v>
      </c>
      <c r="L61" s="385"/>
      <c r="M61" s="451">
        <v>0</v>
      </c>
      <c r="N61" s="385"/>
      <c r="O61" s="280">
        <v>0</v>
      </c>
      <c r="P61" s="279"/>
      <c r="Q61" s="281"/>
      <c r="R61" s="280">
        <v>0</v>
      </c>
      <c r="S61" s="420"/>
      <c r="T61" s="385"/>
      <c r="U61" s="280">
        <v>0</v>
      </c>
      <c r="V61" s="420"/>
      <c r="W61" s="421"/>
      <c r="X61" s="280">
        <v>0</v>
      </c>
      <c r="Y61" s="420"/>
      <c r="Z61" s="385"/>
      <c r="AA61" s="280">
        <v>0</v>
      </c>
      <c r="AB61" s="279"/>
      <c r="AC61" s="281"/>
      <c r="AD61" s="280">
        <v>0</v>
      </c>
      <c r="AE61" s="279"/>
      <c r="AF61" s="281"/>
      <c r="AG61" s="259"/>
      <c r="AH61" s="259"/>
      <c r="AI61" s="259"/>
      <c r="AJ61" s="259"/>
      <c r="AK61" s="259"/>
      <c r="AL61" s="259"/>
      <c r="AM61" s="259"/>
      <c r="AN61" s="259"/>
      <c r="AO61" s="259"/>
      <c r="AP61" s="259"/>
      <c r="AQ61" s="259"/>
      <c r="AR61" s="259"/>
      <c r="AS61" s="259"/>
      <c r="AT61" s="259"/>
      <c r="AU61" s="259"/>
      <c r="AV61" s="259"/>
      <c r="AW61" s="259"/>
      <c r="AX61" s="259"/>
      <c r="AY61" s="259"/>
      <c r="AZ61" s="259"/>
      <c r="BA61" s="259"/>
      <c r="BB61" s="259"/>
      <c r="BC61" s="259"/>
      <c r="BD61" s="259"/>
      <c r="BE61" s="259"/>
      <c r="BF61" s="259"/>
      <c r="BG61" s="259"/>
      <c r="BH61" s="259"/>
      <c r="BI61" s="259"/>
      <c r="BJ61" s="259"/>
    </row>
    <row r="62" spans="1:62" s="260" customFormat="1" ht="16.5" x14ac:dyDescent="0.25">
      <c r="A62" s="1060"/>
      <c r="B62" s="289" t="s">
        <v>796</v>
      </c>
      <c r="C62" s="451">
        <v>33</v>
      </c>
      <c r="D62" s="451"/>
      <c r="E62" s="451">
        <v>33</v>
      </c>
      <c r="F62" s="385"/>
      <c r="G62" s="451">
        <v>33</v>
      </c>
      <c r="H62" s="385"/>
      <c r="I62" s="451">
        <v>36</v>
      </c>
      <c r="J62" s="385"/>
      <c r="K62" s="451">
        <v>36</v>
      </c>
      <c r="L62" s="385"/>
      <c r="M62" s="451">
        <v>16</v>
      </c>
      <c r="N62" s="385"/>
      <c r="O62" s="280">
        <v>0</v>
      </c>
      <c r="P62" s="279"/>
      <c r="Q62" s="281"/>
      <c r="R62" s="280">
        <v>0</v>
      </c>
      <c r="S62" s="420"/>
      <c r="T62" s="385"/>
      <c r="U62" s="280">
        <v>0</v>
      </c>
      <c r="V62" s="420"/>
      <c r="W62" s="421"/>
      <c r="X62" s="280">
        <v>0</v>
      </c>
      <c r="Y62" s="420"/>
      <c r="Z62" s="385"/>
      <c r="AA62" s="280">
        <v>0</v>
      </c>
      <c r="AB62" s="279"/>
      <c r="AC62" s="281"/>
      <c r="AD62" s="280">
        <v>0</v>
      </c>
      <c r="AE62" s="279"/>
      <c r="AF62" s="281"/>
      <c r="AG62" s="259"/>
      <c r="AH62" s="259"/>
      <c r="AI62" s="259"/>
      <c r="AJ62" s="259"/>
      <c r="AK62" s="259"/>
      <c r="AL62" s="259"/>
      <c r="AM62" s="259"/>
      <c r="AN62" s="259"/>
      <c r="AO62" s="259"/>
      <c r="AP62" s="259"/>
      <c r="AQ62" s="259"/>
      <c r="AR62" s="259"/>
      <c r="AS62" s="259"/>
      <c r="AT62" s="259"/>
      <c r="AU62" s="259"/>
      <c r="AV62" s="259"/>
      <c r="AW62" s="259"/>
      <c r="AX62" s="259"/>
      <c r="AY62" s="259"/>
      <c r="AZ62" s="259"/>
      <c r="BA62" s="259"/>
      <c r="BB62" s="259"/>
      <c r="BC62" s="259"/>
      <c r="BD62" s="259"/>
      <c r="BE62" s="259"/>
      <c r="BF62" s="259"/>
      <c r="BG62" s="259"/>
      <c r="BH62" s="259"/>
      <c r="BI62" s="259"/>
      <c r="BJ62" s="259"/>
    </row>
    <row r="63" spans="1:62" s="260" customFormat="1" ht="16.5" x14ac:dyDescent="0.25">
      <c r="A63" s="1060"/>
      <c r="B63" s="289" t="s">
        <v>797</v>
      </c>
      <c r="C63" s="451">
        <v>20</v>
      </c>
      <c r="D63" s="451"/>
      <c r="E63" s="451">
        <v>20</v>
      </c>
      <c r="F63" s="385"/>
      <c r="G63" s="451">
        <v>20</v>
      </c>
      <c r="H63" s="385"/>
      <c r="I63" s="451">
        <v>22</v>
      </c>
      <c r="J63" s="385"/>
      <c r="K63" s="451">
        <v>22</v>
      </c>
      <c r="L63" s="385"/>
      <c r="M63" s="451">
        <v>10</v>
      </c>
      <c r="N63" s="385"/>
      <c r="O63" s="280">
        <v>0</v>
      </c>
      <c r="P63" s="279"/>
      <c r="Q63" s="281"/>
      <c r="R63" s="280">
        <v>0</v>
      </c>
      <c r="S63" s="420"/>
      <c r="T63" s="385"/>
      <c r="U63" s="280">
        <v>0</v>
      </c>
      <c r="V63" s="420"/>
      <c r="W63" s="421"/>
      <c r="X63" s="280">
        <v>0</v>
      </c>
      <c r="Y63" s="420"/>
      <c r="Z63" s="385"/>
      <c r="AA63" s="280">
        <v>0</v>
      </c>
      <c r="AB63" s="279"/>
      <c r="AC63" s="281"/>
      <c r="AD63" s="280">
        <v>0</v>
      </c>
      <c r="AE63" s="279"/>
      <c r="AF63" s="281"/>
      <c r="AG63" s="259"/>
      <c r="AH63" s="259"/>
      <c r="AI63" s="259"/>
      <c r="AJ63" s="259"/>
      <c r="AK63" s="259"/>
      <c r="AL63" s="259"/>
      <c r="AM63" s="259"/>
      <c r="AN63" s="259"/>
      <c r="AO63" s="259"/>
      <c r="AP63" s="259"/>
      <c r="AQ63" s="259"/>
      <c r="AR63" s="259"/>
      <c r="AS63" s="259"/>
      <c r="AT63" s="259"/>
      <c r="AU63" s="259"/>
      <c r="AV63" s="259"/>
      <c r="AW63" s="259"/>
      <c r="AX63" s="259"/>
      <c r="AY63" s="259"/>
      <c r="AZ63" s="259"/>
      <c r="BA63" s="259"/>
      <c r="BB63" s="259"/>
      <c r="BC63" s="259"/>
      <c r="BD63" s="259"/>
      <c r="BE63" s="259"/>
      <c r="BF63" s="259"/>
      <c r="BG63" s="259"/>
      <c r="BH63" s="259"/>
      <c r="BI63" s="259"/>
      <c r="BJ63" s="259"/>
    </row>
    <row r="64" spans="1:62" s="260" customFormat="1" ht="16.5" x14ac:dyDescent="0.25">
      <c r="A64" s="1060"/>
      <c r="B64" s="289" t="s">
        <v>798</v>
      </c>
      <c r="C64" s="451">
        <v>20</v>
      </c>
      <c r="D64" s="451"/>
      <c r="E64" s="451">
        <v>20</v>
      </c>
      <c r="F64" s="385"/>
      <c r="G64" s="451">
        <v>20</v>
      </c>
      <c r="H64" s="385"/>
      <c r="I64" s="451">
        <v>22</v>
      </c>
      <c r="J64" s="385"/>
      <c r="K64" s="451">
        <v>22</v>
      </c>
      <c r="L64" s="385"/>
      <c r="M64" s="451">
        <v>10</v>
      </c>
      <c r="N64" s="385"/>
      <c r="O64" s="280">
        <v>0</v>
      </c>
      <c r="P64" s="279"/>
      <c r="Q64" s="281"/>
      <c r="R64" s="280">
        <v>0</v>
      </c>
      <c r="S64" s="420"/>
      <c r="T64" s="385"/>
      <c r="U64" s="280">
        <v>0</v>
      </c>
      <c r="V64" s="420"/>
      <c r="W64" s="421"/>
      <c r="X64" s="280">
        <v>0</v>
      </c>
      <c r="Y64" s="420"/>
      <c r="Z64" s="385"/>
      <c r="AA64" s="280">
        <v>0</v>
      </c>
      <c r="AB64" s="279"/>
      <c r="AC64" s="281"/>
      <c r="AD64" s="280">
        <v>0</v>
      </c>
      <c r="AE64" s="279"/>
      <c r="AF64" s="281"/>
      <c r="AG64" s="259"/>
      <c r="AH64" s="259"/>
      <c r="AI64" s="259"/>
      <c r="AJ64" s="259"/>
      <c r="AK64" s="259"/>
      <c r="AL64" s="259"/>
      <c r="AM64" s="259"/>
      <c r="AN64" s="259"/>
      <c r="AO64" s="259"/>
      <c r="AP64" s="259"/>
      <c r="AQ64" s="259"/>
      <c r="AR64" s="259"/>
      <c r="AS64" s="259"/>
      <c r="AT64" s="259"/>
      <c r="AU64" s="259"/>
      <c r="AV64" s="259"/>
      <c r="AW64" s="259"/>
      <c r="AX64" s="259"/>
      <c r="AY64" s="259"/>
      <c r="AZ64" s="259"/>
      <c r="BA64" s="259"/>
      <c r="BB64" s="259"/>
      <c r="BC64" s="259"/>
      <c r="BD64" s="259"/>
      <c r="BE64" s="259"/>
      <c r="BF64" s="259"/>
      <c r="BG64" s="259"/>
      <c r="BH64" s="259"/>
      <c r="BI64" s="259"/>
      <c r="BJ64" s="259"/>
    </row>
    <row r="65" spans="1:62" s="260" customFormat="1" ht="16.5" x14ac:dyDescent="0.25">
      <c r="A65" s="1060"/>
      <c r="B65" s="289" t="s">
        <v>799</v>
      </c>
      <c r="C65" s="451">
        <v>39</v>
      </c>
      <c r="D65" s="451"/>
      <c r="E65" s="451">
        <v>39</v>
      </c>
      <c r="F65" s="385"/>
      <c r="G65" s="451">
        <v>39</v>
      </c>
      <c r="H65" s="385"/>
      <c r="I65" s="451">
        <v>43</v>
      </c>
      <c r="J65" s="385"/>
      <c r="K65" s="451">
        <v>43</v>
      </c>
      <c r="L65" s="385"/>
      <c r="M65" s="451">
        <v>20</v>
      </c>
      <c r="N65" s="385"/>
      <c r="O65" s="280">
        <v>0</v>
      </c>
      <c r="P65" s="279"/>
      <c r="Q65" s="281"/>
      <c r="R65" s="280">
        <v>0</v>
      </c>
      <c r="S65" s="420"/>
      <c r="T65" s="385"/>
      <c r="U65" s="280">
        <v>0</v>
      </c>
      <c r="V65" s="420"/>
      <c r="W65" s="421"/>
      <c r="X65" s="280">
        <v>0</v>
      </c>
      <c r="Y65" s="420"/>
      <c r="Z65" s="385"/>
      <c r="AA65" s="280">
        <v>0</v>
      </c>
      <c r="AB65" s="279"/>
      <c r="AC65" s="281"/>
      <c r="AD65" s="280">
        <v>0</v>
      </c>
      <c r="AE65" s="279"/>
      <c r="AF65" s="281"/>
      <c r="AG65" s="259"/>
      <c r="AH65" s="259"/>
      <c r="AI65" s="259"/>
      <c r="AJ65" s="259"/>
      <c r="AK65" s="259"/>
      <c r="AL65" s="259"/>
      <c r="AM65" s="259"/>
      <c r="AN65" s="259"/>
      <c r="AO65" s="259"/>
      <c r="AP65" s="259"/>
      <c r="AQ65" s="259"/>
      <c r="AR65" s="259"/>
      <c r="AS65" s="259"/>
      <c r="AT65" s="259"/>
      <c r="AU65" s="259"/>
      <c r="AV65" s="259"/>
      <c r="AW65" s="259"/>
      <c r="AX65" s="259"/>
      <c r="AY65" s="259"/>
      <c r="AZ65" s="259"/>
      <c r="BA65" s="259"/>
      <c r="BB65" s="259"/>
      <c r="BC65" s="259"/>
      <c r="BD65" s="259"/>
      <c r="BE65" s="259"/>
      <c r="BF65" s="259"/>
      <c r="BG65" s="259"/>
      <c r="BH65" s="259"/>
      <c r="BI65" s="259"/>
      <c r="BJ65" s="259"/>
    </row>
    <row r="66" spans="1:62" s="260" customFormat="1" ht="16.5" x14ac:dyDescent="0.25">
      <c r="A66" s="1060"/>
      <c r="B66" s="289" t="s">
        <v>800</v>
      </c>
      <c r="C66" s="451">
        <v>39</v>
      </c>
      <c r="D66" s="451"/>
      <c r="E66" s="451">
        <v>39</v>
      </c>
      <c r="F66" s="385"/>
      <c r="G66" s="451">
        <v>39</v>
      </c>
      <c r="H66" s="385"/>
      <c r="I66" s="451">
        <v>43</v>
      </c>
      <c r="J66" s="385"/>
      <c r="K66" s="451">
        <v>43</v>
      </c>
      <c r="L66" s="385"/>
      <c r="M66" s="451">
        <v>20</v>
      </c>
      <c r="N66" s="385"/>
      <c r="O66" s="280">
        <v>0</v>
      </c>
      <c r="P66" s="279"/>
      <c r="Q66" s="281"/>
      <c r="R66" s="280">
        <v>0</v>
      </c>
      <c r="S66" s="420"/>
      <c r="T66" s="385"/>
      <c r="U66" s="280">
        <v>0</v>
      </c>
      <c r="V66" s="420"/>
      <c r="W66" s="421"/>
      <c r="X66" s="280">
        <v>0</v>
      </c>
      <c r="Y66" s="420"/>
      <c r="Z66" s="385"/>
      <c r="AA66" s="280">
        <v>0</v>
      </c>
      <c r="AB66" s="279"/>
      <c r="AC66" s="281"/>
      <c r="AD66" s="280">
        <v>0</v>
      </c>
      <c r="AE66" s="279"/>
      <c r="AF66" s="281"/>
      <c r="AG66" s="259"/>
      <c r="AH66" s="259"/>
      <c r="AI66" s="259"/>
      <c r="AJ66" s="259"/>
      <c r="AK66" s="259"/>
      <c r="AL66" s="259"/>
      <c r="AM66" s="259"/>
      <c r="AN66" s="259"/>
      <c r="AO66" s="259"/>
      <c r="AP66" s="259"/>
      <c r="AQ66" s="259"/>
      <c r="AR66" s="259"/>
      <c r="AS66" s="259"/>
      <c r="AT66" s="259"/>
      <c r="AU66" s="259"/>
      <c r="AV66" s="259"/>
      <c r="AW66" s="259"/>
      <c r="AX66" s="259"/>
      <c r="AY66" s="259"/>
      <c r="AZ66" s="259"/>
      <c r="BA66" s="259"/>
      <c r="BB66" s="259"/>
      <c r="BC66" s="259"/>
      <c r="BD66" s="259"/>
      <c r="BE66" s="259"/>
      <c r="BF66" s="259"/>
      <c r="BG66" s="259"/>
      <c r="BH66" s="259"/>
      <c r="BI66" s="259"/>
      <c r="BJ66" s="259"/>
    </row>
    <row r="67" spans="1:62" s="260" customFormat="1" ht="16.5" x14ac:dyDescent="0.25">
      <c r="A67" s="1060"/>
      <c r="B67" s="290" t="s">
        <v>801</v>
      </c>
      <c r="C67" s="452">
        <v>11</v>
      </c>
      <c r="D67" s="452"/>
      <c r="E67" s="452">
        <v>11</v>
      </c>
      <c r="F67" s="386"/>
      <c r="G67" s="452">
        <v>11</v>
      </c>
      <c r="H67" s="386"/>
      <c r="I67" s="452">
        <v>12</v>
      </c>
      <c r="J67" s="386"/>
      <c r="K67" s="452">
        <v>12</v>
      </c>
      <c r="L67" s="386"/>
      <c r="M67" s="452">
        <v>5</v>
      </c>
      <c r="N67" s="386"/>
      <c r="O67" s="291">
        <v>0</v>
      </c>
      <c r="P67" s="422"/>
      <c r="Q67" s="292"/>
      <c r="R67" s="291">
        <v>0</v>
      </c>
      <c r="S67" s="423"/>
      <c r="T67" s="386"/>
      <c r="U67" s="291">
        <v>0</v>
      </c>
      <c r="V67" s="423"/>
      <c r="W67" s="386"/>
      <c r="X67" s="291">
        <v>0</v>
      </c>
      <c r="Y67" s="423"/>
      <c r="Z67" s="386"/>
      <c r="AA67" s="291">
        <v>0</v>
      </c>
      <c r="AB67" s="422"/>
      <c r="AC67" s="292"/>
      <c r="AD67" s="291">
        <v>0</v>
      </c>
      <c r="AE67" s="422"/>
      <c r="AF67" s="292"/>
      <c r="AG67" s="259"/>
      <c r="AH67" s="259"/>
      <c r="AI67" s="259"/>
      <c r="AJ67" s="259"/>
      <c r="AK67" s="259"/>
      <c r="AL67" s="259"/>
      <c r="AM67" s="259"/>
      <c r="AN67" s="259"/>
      <c r="AO67" s="259"/>
      <c r="AP67" s="259"/>
      <c r="AQ67" s="259"/>
      <c r="AR67" s="259"/>
      <c r="AS67" s="259"/>
      <c r="AT67" s="259"/>
      <c r="AU67" s="259"/>
      <c r="AV67" s="259"/>
      <c r="AW67" s="259"/>
      <c r="AX67" s="259"/>
      <c r="AY67" s="259"/>
      <c r="AZ67" s="259"/>
      <c r="BA67" s="259"/>
      <c r="BB67" s="259"/>
      <c r="BC67" s="259"/>
      <c r="BD67" s="259"/>
      <c r="BE67" s="259"/>
      <c r="BF67" s="259"/>
      <c r="BG67" s="259"/>
      <c r="BH67" s="259"/>
      <c r="BI67" s="259"/>
      <c r="BJ67" s="259"/>
    </row>
    <row r="68" spans="1:62" s="260" customFormat="1" ht="16.5" x14ac:dyDescent="0.25">
      <c r="A68" s="1061"/>
      <c r="B68" s="285" t="s">
        <v>93</v>
      </c>
      <c r="C68" s="296">
        <f>SUM(C48:C67)</f>
        <v>526</v>
      </c>
      <c r="D68" s="296"/>
      <c r="E68" s="296">
        <f>SUM(E48:E67)</f>
        <v>526</v>
      </c>
      <c r="F68" s="293"/>
      <c r="G68" s="296">
        <f>SUM(G48:G67)</f>
        <v>526</v>
      </c>
      <c r="H68" s="293"/>
      <c r="I68" s="296">
        <f>SUM(I48:I67)</f>
        <v>577</v>
      </c>
      <c r="J68" s="293"/>
      <c r="K68" s="296">
        <f>SUM(K48:K67)</f>
        <v>577</v>
      </c>
      <c r="L68" s="293"/>
      <c r="M68" s="296">
        <f>SUM(M48:M67)</f>
        <v>256</v>
      </c>
      <c r="N68" s="294"/>
      <c r="O68" s="296">
        <f>SUM(O48:O67)</f>
        <v>0</v>
      </c>
      <c r="P68" s="424"/>
      <c r="Q68" s="293"/>
      <c r="R68" s="296">
        <f>SUM(R48:R67)</f>
        <v>0</v>
      </c>
      <c r="S68" s="424"/>
      <c r="T68" s="293"/>
      <c r="U68" s="425">
        <f>SUM(U48:U67)</f>
        <v>0</v>
      </c>
      <c r="V68" s="424"/>
      <c r="W68" s="293"/>
      <c r="X68" s="425">
        <f>SUM(X48:X67)</f>
        <v>0</v>
      </c>
      <c r="Y68" s="424"/>
      <c r="Z68" s="293"/>
      <c r="AA68" s="425">
        <f>SUM(AA48:AA67)</f>
        <v>0</v>
      </c>
      <c r="AB68" s="424"/>
      <c r="AC68" s="293"/>
      <c r="AD68" s="425">
        <f>SUM(AD48:AD67)</f>
        <v>0</v>
      </c>
      <c r="AE68" s="424"/>
      <c r="AF68" s="293"/>
      <c r="AK68" s="259"/>
      <c r="AL68" s="259"/>
      <c r="AM68" s="259"/>
      <c r="AN68" s="259"/>
      <c r="AO68" s="259"/>
      <c r="AP68" s="259"/>
      <c r="AQ68" s="259"/>
      <c r="AR68" s="259"/>
      <c r="AS68" s="259"/>
      <c r="AT68" s="259"/>
      <c r="AU68" s="259"/>
      <c r="AV68" s="259"/>
      <c r="AW68" s="259"/>
      <c r="AX68" s="259"/>
      <c r="AY68" s="259"/>
      <c r="AZ68" s="259"/>
      <c r="BA68" s="259"/>
      <c r="BB68" s="259"/>
      <c r="BC68" s="259"/>
      <c r="BD68" s="259"/>
      <c r="BE68" s="259"/>
      <c r="BF68" s="259"/>
      <c r="BG68" s="259"/>
      <c r="BH68" s="259"/>
      <c r="BI68" s="259"/>
      <c r="BJ68" s="259"/>
    </row>
    <row r="69" spans="1:62" x14ac:dyDescent="0.25">
      <c r="O69" s="260"/>
      <c r="P69" s="260"/>
      <c r="Q69" s="260"/>
      <c r="R69" s="260"/>
      <c r="S69" s="260"/>
      <c r="T69" s="260"/>
      <c r="U69" s="260"/>
      <c r="V69" s="260"/>
      <c r="W69" s="260"/>
      <c r="X69" s="260"/>
      <c r="Y69" s="260"/>
      <c r="Z69" s="260"/>
      <c r="AA69" s="260"/>
      <c r="AB69" s="260"/>
      <c r="AC69" s="260"/>
      <c r="AD69" s="260"/>
      <c r="AE69" s="260"/>
      <c r="AF69" s="260"/>
      <c r="AG69" s="260"/>
      <c r="AH69" s="260"/>
      <c r="AI69" s="260"/>
      <c r="AJ69" s="260"/>
    </row>
  </sheetData>
  <mergeCells count="54">
    <mergeCell ref="A1:A4"/>
    <mergeCell ref="B1:AF4"/>
    <mergeCell ref="A8:A11"/>
    <mergeCell ref="B8:Z11"/>
    <mergeCell ref="AA8:AA11"/>
    <mergeCell ref="AB8:AB11"/>
    <mergeCell ref="AC8:AD8"/>
    <mergeCell ref="AE8:AF8"/>
    <mergeCell ref="AC9:AD9"/>
    <mergeCell ref="AE9:AF9"/>
    <mergeCell ref="AC10:AD10"/>
    <mergeCell ref="AE10:AF10"/>
    <mergeCell ref="AC11:AD11"/>
    <mergeCell ref="AE11:AF11"/>
    <mergeCell ref="A14:A16"/>
    <mergeCell ref="K14:L16"/>
    <mergeCell ref="M14:O14"/>
    <mergeCell ref="M15:O15"/>
    <mergeCell ref="M16:O16"/>
    <mergeCell ref="A18:AF18"/>
    <mergeCell ref="A19:B19"/>
    <mergeCell ref="C19:AF19"/>
    <mergeCell ref="A20:A43"/>
    <mergeCell ref="B20:B22"/>
    <mergeCell ref="C20:N20"/>
    <mergeCell ref="O20:AF20"/>
    <mergeCell ref="C21:D21"/>
    <mergeCell ref="E21:F21"/>
    <mergeCell ref="G21:H21"/>
    <mergeCell ref="X21:Z21"/>
    <mergeCell ref="AA21:AC21"/>
    <mergeCell ref="AD21:AF21"/>
    <mergeCell ref="I21:J21"/>
    <mergeCell ref="K21:L21"/>
    <mergeCell ref="M21:N21"/>
    <mergeCell ref="A45:A68"/>
    <mergeCell ref="B45:B47"/>
    <mergeCell ref="C45:N45"/>
    <mergeCell ref="O45:AF45"/>
    <mergeCell ref="C46:D46"/>
    <mergeCell ref="E46:F46"/>
    <mergeCell ref="G46:H46"/>
    <mergeCell ref="AD46:AF46"/>
    <mergeCell ref="I46:J46"/>
    <mergeCell ref="K46:L46"/>
    <mergeCell ref="M46:N46"/>
    <mergeCell ref="O21:Q21"/>
    <mergeCell ref="R21:T21"/>
    <mergeCell ref="U21:W21"/>
    <mergeCell ref="X46:Z46"/>
    <mergeCell ref="AA46:AC46"/>
    <mergeCell ref="O46:Q46"/>
    <mergeCell ref="R46:T46"/>
    <mergeCell ref="U46:W46"/>
  </mergeCells>
  <pageMargins left="0.7" right="0.7" top="0.75" bottom="0.75" header="0.3" footer="0.3"/>
  <pageSetup paperSize="5" scale="15" fitToHeight="0" orientation="landscape" r:id="rId1"/>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pageSetUpPr fitToPage="1"/>
  </sheetPr>
  <dimension ref="A1:F36"/>
  <sheetViews>
    <sheetView zoomScale="70" zoomScaleNormal="70" workbookViewId="0">
      <selection activeCell="K22" sqref="K22"/>
    </sheetView>
  </sheetViews>
  <sheetFormatPr baseColWidth="10" defaultColWidth="11.42578125" defaultRowHeight="15" x14ac:dyDescent="0.25"/>
  <cols>
    <col min="1" max="1" width="17.7109375" customWidth="1"/>
    <col min="2" max="2" width="15.42578125" customWidth="1"/>
    <col min="3" max="3" width="25.42578125" customWidth="1"/>
    <col min="4" max="4" width="56.42578125" customWidth="1"/>
    <col min="5" max="5" width="34" customWidth="1"/>
  </cols>
  <sheetData>
    <row r="1" spans="1:6" ht="22.5" customHeight="1" thickTop="1" thickBot="1" x14ac:dyDescent="0.3">
      <c r="A1" s="1112"/>
      <c r="B1" s="1113" t="s">
        <v>357</v>
      </c>
      <c r="C1" s="1113"/>
      <c r="D1" s="556"/>
      <c r="E1" s="297" t="s">
        <v>358</v>
      </c>
      <c r="F1" s="298"/>
    </row>
    <row r="2" spans="1:6" ht="22.5" customHeight="1" thickBot="1" x14ac:dyDescent="0.3">
      <c r="A2" s="1112"/>
      <c r="B2" s="1114" t="s">
        <v>359</v>
      </c>
      <c r="C2" s="1114"/>
      <c r="D2" s="559"/>
      <c r="E2" s="299" t="s">
        <v>360</v>
      </c>
      <c r="F2" s="298"/>
    </row>
    <row r="3" spans="1:6" ht="31.5" customHeight="1" thickBot="1" x14ac:dyDescent="0.3">
      <c r="A3" s="1112"/>
      <c r="B3" s="1116" t="s">
        <v>120</v>
      </c>
      <c r="C3" s="1117"/>
      <c r="D3" s="1117"/>
      <c r="E3" s="300" t="s">
        <v>361</v>
      </c>
      <c r="F3" s="298"/>
    </row>
    <row r="4" spans="1:6" ht="22.5" customHeight="1" thickBot="1" x14ac:dyDescent="0.3">
      <c r="A4" s="1112"/>
      <c r="B4" s="1118" t="s">
        <v>803</v>
      </c>
      <c r="C4" s="1119"/>
      <c r="D4" s="1119"/>
      <c r="E4" s="300" t="s">
        <v>804</v>
      </c>
      <c r="F4" s="298"/>
    </row>
    <row r="5" spans="1:6" ht="22.5" customHeight="1" thickBot="1" x14ac:dyDescent="0.3">
      <c r="A5" s="213"/>
      <c r="B5" s="44"/>
      <c r="C5" s="44"/>
      <c r="D5" s="44"/>
      <c r="E5" s="214"/>
    </row>
    <row r="6" spans="1:6" ht="38.25" customHeight="1" thickBot="1" x14ac:dyDescent="0.3">
      <c r="A6" s="215" t="s">
        <v>124</v>
      </c>
      <c r="B6" s="1120" t="s">
        <v>365</v>
      </c>
      <c r="C6" s="1121"/>
      <c r="D6" s="1121"/>
      <c r="E6" s="1122"/>
    </row>
    <row r="7" spans="1:6" ht="15.75" thickBot="1" x14ac:dyDescent="0.3">
      <c r="A7" s="62"/>
      <c r="B7" s="62"/>
      <c r="C7" s="62"/>
      <c r="D7" s="62"/>
      <c r="E7" s="62"/>
    </row>
    <row r="8" spans="1:6" x14ac:dyDescent="0.25">
      <c r="A8" s="993" t="s">
        <v>805</v>
      </c>
      <c r="B8" s="990"/>
      <c r="C8" s="990"/>
      <c r="D8" s="990"/>
      <c r="E8" s="1115"/>
    </row>
    <row r="9" spans="1:6" ht="45.75" customHeight="1" thickBot="1" x14ac:dyDescent="0.3">
      <c r="A9" s="224" t="s">
        <v>270</v>
      </c>
      <c r="B9" s="224" t="s">
        <v>272</v>
      </c>
      <c r="C9" s="223" t="s">
        <v>274</v>
      </c>
      <c r="D9" s="1124" t="s">
        <v>276</v>
      </c>
      <c r="E9" s="1125"/>
    </row>
    <row r="10" spans="1:6" ht="28.5" x14ac:dyDescent="0.25">
      <c r="A10" s="63">
        <v>46081</v>
      </c>
      <c r="B10" s="212">
        <v>46085</v>
      </c>
      <c r="C10" s="69" t="s">
        <v>806</v>
      </c>
      <c r="D10" s="708" t="s">
        <v>807</v>
      </c>
      <c r="E10" s="1123"/>
    </row>
    <row r="11" spans="1:6" x14ac:dyDescent="0.25">
      <c r="A11" s="63"/>
      <c r="B11" s="63"/>
      <c r="C11" s="69"/>
      <c r="D11" s="708"/>
      <c r="E11" s="1123"/>
    </row>
    <row r="12" spans="1:6" x14ac:dyDescent="0.25">
      <c r="A12" s="63"/>
      <c r="B12" s="212"/>
      <c r="C12" s="69"/>
      <c r="D12" s="708"/>
      <c r="E12" s="1123"/>
    </row>
    <row r="13" spans="1:6" x14ac:dyDescent="0.25">
      <c r="A13" s="63"/>
      <c r="B13" s="212"/>
      <c r="C13" s="69"/>
      <c r="D13" s="708"/>
      <c r="E13" s="1123"/>
    </row>
    <row r="14" spans="1:6" x14ac:dyDescent="0.25">
      <c r="A14" s="65"/>
      <c r="B14" s="64"/>
      <c r="C14" s="70"/>
      <c r="D14" s="720"/>
      <c r="E14" s="1126"/>
    </row>
    <row r="15" spans="1:6" x14ac:dyDescent="0.25">
      <c r="A15" s="65"/>
      <c r="B15" s="64"/>
      <c r="C15" s="70"/>
      <c r="D15" s="720"/>
      <c r="E15" s="1126"/>
    </row>
    <row r="16" spans="1:6" x14ac:dyDescent="0.25">
      <c r="A16" s="66"/>
      <c r="B16" s="64"/>
      <c r="C16" s="69"/>
      <c r="D16" s="720"/>
      <c r="E16" s="1126"/>
    </row>
    <row r="17" spans="1:5" x14ac:dyDescent="0.25">
      <c r="A17" s="67"/>
      <c r="B17" s="68"/>
      <c r="C17" s="71"/>
      <c r="D17" s="720"/>
      <c r="E17" s="1126"/>
    </row>
    <row r="18" spans="1:5" x14ac:dyDescent="0.25">
      <c r="A18" s="182"/>
      <c r="B18" s="183"/>
      <c r="C18" s="183"/>
      <c r="D18" s="720"/>
      <c r="E18" s="1126"/>
    </row>
    <row r="19" spans="1:5" x14ac:dyDescent="0.25">
      <c r="A19" s="182"/>
      <c r="B19" s="183"/>
      <c r="C19" s="183"/>
      <c r="D19" s="720"/>
      <c r="E19" s="1126"/>
    </row>
    <row r="20" spans="1:5" x14ac:dyDescent="0.25">
      <c r="A20" s="182"/>
      <c r="B20" s="183"/>
      <c r="C20" s="183"/>
      <c r="D20" s="720"/>
      <c r="E20" s="1126"/>
    </row>
    <row r="21" spans="1:5" x14ac:dyDescent="0.25">
      <c r="A21" s="182"/>
      <c r="B21" s="183"/>
      <c r="C21" s="183"/>
      <c r="D21" s="720"/>
      <c r="E21" s="1126"/>
    </row>
    <row r="22" spans="1:5" x14ac:dyDescent="0.25">
      <c r="A22" s="182"/>
      <c r="B22" s="183"/>
      <c r="C22" s="183"/>
      <c r="D22" s="720"/>
      <c r="E22" s="1126"/>
    </row>
    <row r="23" spans="1:5" x14ac:dyDescent="0.25">
      <c r="A23" s="182"/>
      <c r="B23" s="183"/>
      <c r="C23" s="183"/>
      <c r="D23" s="720"/>
      <c r="E23" s="1126"/>
    </row>
    <row r="24" spans="1:5" x14ac:dyDescent="0.25">
      <c r="A24" s="182"/>
      <c r="B24" s="183"/>
      <c r="C24" s="183"/>
      <c r="D24" s="720"/>
      <c r="E24" s="1126"/>
    </row>
    <row r="25" spans="1:5" x14ac:dyDescent="0.25">
      <c r="A25" s="182"/>
      <c r="B25" s="183"/>
      <c r="C25" s="183"/>
      <c r="D25" s="720"/>
      <c r="E25" s="1126"/>
    </row>
    <row r="26" spans="1:5" x14ac:dyDescent="0.25">
      <c r="A26" s="182"/>
      <c r="B26" s="183"/>
      <c r="C26" s="183"/>
      <c r="D26" s="720"/>
      <c r="E26" s="1126"/>
    </row>
    <row r="27" spans="1:5" x14ac:dyDescent="0.25">
      <c r="A27" s="182"/>
      <c r="B27" s="183"/>
      <c r="C27" s="183"/>
      <c r="D27" s="720"/>
      <c r="E27" s="1126"/>
    </row>
    <row r="28" spans="1:5" x14ac:dyDescent="0.25">
      <c r="A28" s="182"/>
      <c r="B28" s="183"/>
      <c r="C28" s="183"/>
      <c r="D28" s="720"/>
      <c r="E28" s="1126"/>
    </row>
    <row r="29" spans="1:5" x14ac:dyDescent="0.25">
      <c r="A29" s="182"/>
      <c r="B29" s="183"/>
      <c r="C29" s="183"/>
      <c r="D29" s="720"/>
      <c r="E29" s="1126"/>
    </row>
    <row r="30" spans="1:5" x14ac:dyDescent="0.25">
      <c r="A30" s="182"/>
      <c r="B30" s="183"/>
      <c r="C30" s="183"/>
      <c r="D30" s="720"/>
      <c r="E30" s="1126"/>
    </row>
    <row r="31" spans="1:5" x14ac:dyDescent="0.25">
      <c r="A31" s="182"/>
      <c r="B31" s="183"/>
      <c r="C31" s="183"/>
      <c r="D31" s="720"/>
      <c r="E31" s="1126"/>
    </row>
    <row r="32" spans="1:5" x14ac:dyDescent="0.25">
      <c r="A32" s="182"/>
      <c r="B32" s="183"/>
      <c r="C32" s="183"/>
      <c r="D32" s="720"/>
      <c r="E32" s="1126"/>
    </row>
    <row r="33" spans="1:5" x14ac:dyDescent="0.25">
      <c r="A33" s="182"/>
      <c r="B33" s="183"/>
      <c r="C33" s="183"/>
      <c r="D33" s="720"/>
      <c r="E33" s="1126"/>
    </row>
    <row r="34" spans="1:5" x14ac:dyDescent="0.25">
      <c r="A34" s="182"/>
      <c r="B34" s="183"/>
      <c r="C34" s="183"/>
      <c r="D34" s="720"/>
      <c r="E34" s="1126"/>
    </row>
    <row r="35" spans="1:5" ht="15.75" thickBot="1" x14ac:dyDescent="0.3">
      <c r="A35" s="184"/>
      <c r="B35" s="185"/>
      <c r="C35" s="185"/>
      <c r="D35" s="1127"/>
      <c r="E35" s="1128"/>
    </row>
    <row r="36" spans="1:5" s="181" customFormat="1" x14ac:dyDescent="0.25">
      <c r="D36" s="1129"/>
      <c r="E36" s="1129"/>
    </row>
  </sheetData>
  <mergeCells count="35">
    <mergeCell ref="D34:E34"/>
    <mergeCell ref="D35:E35"/>
    <mergeCell ref="D36:E36"/>
    <mergeCell ref="D29:E29"/>
    <mergeCell ref="D30:E30"/>
    <mergeCell ref="D31:E31"/>
    <mergeCell ref="D32:E32"/>
    <mergeCell ref="D33:E33"/>
    <mergeCell ref="D24:E24"/>
    <mergeCell ref="D25:E25"/>
    <mergeCell ref="D26:E26"/>
    <mergeCell ref="D27:E27"/>
    <mergeCell ref="D28:E28"/>
    <mergeCell ref="D19:E19"/>
    <mergeCell ref="D20:E20"/>
    <mergeCell ref="D21:E21"/>
    <mergeCell ref="D22:E22"/>
    <mergeCell ref="D23:E23"/>
    <mergeCell ref="D14:E14"/>
    <mergeCell ref="D15:E15"/>
    <mergeCell ref="D16:E16"/>
    <mergeCell ref="D17:E17"/>
    <mergeCell ref="D18:E18"/>
    <mergeCell ref="D10:E10"/>
    <mergeCell ref="D11:E11"/>
    <mergeCell ref="D12:E12"/>
    <mergeCell ref="D13:E13"/>
    <mergeCell ref="D9:E9"/>
    <mergeCell ref="A1:A4"/>
    <mergeCell ref="B1:D1"/>
    <mergeCell ref="B2:D2"/>
    <mergeCell ref="A8:E8"/>
    <mergeCell ref="B3:D3"/>
    <mergeCell ref="B4:D4"/>
    <mergeCell ref="B6:E6"/>
  </mergeCells>
  <pageMargins left="0.25" right="0.25" top="0.75" bottom="0.75" header="0.3" footer="0.3"/>
  <pageSetup paperSize="5" scale="68"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BFA8F-4B2C-49AB-A6B8-285E2FD4CB89}">
  <sheetPr>
    <tabColor rgb="FFFFFF00"/>
  </sheetPr>
  <dimension ref="A1:C93"/>
  <sheetViews>
    <sheetView topLeftCell="A8" workbookViewId="0">
      <selection activeCell="A24" sqref="A24"/>
    </sheetView>
  </sheetViews>
  <sheetFormatPr baseColWidth="10" defaultColWidth="10.85546875" defaultRowHeight="14.25" x14ac:dyDescent="0.25"/>
  <cols>
    <col min="1" max="1" width="53" style="228" customWidth="1"/>
    <col min="2" max="2" width="78.42578125" style="228" customWidth="1"/>
    <col min="3" max="3" width="36.42578125" style="228" customWidth="1"/>
    <col min="4" max="4" width="31.140625" style="228" customWidth="1"/>
    <col min="5" max="5" width="70.140625" style="228" customWidth="1"/>
    <col min="6" max="6" width="17.42578125" style="228" customWidth="1"/>
    <col min="7" max="8" width="21.85546875" style="228" customWidth="1"/>
    <col min="9" max="9" width="19.42578125" style="228" customWidth="1"/>
    <col min="10" max="10" width="42" style="228" customWidth="1"/>
    <col min="11" max="256" width="10.85546875" style="228"/>
    <col min="257" max="257" width="72" style="228" bestFit="1" customWidth="1"/>
    <col min="258" max="258" width="78.42578125" style="228" customWidth="1"/>
    <col min="259" max="259" width="10.85546875" style="228"/>
    <col min="260" max="260" width="31.140625" style="228" customWidth="1"/>
    <col min="261" max="261" width="70.140625" style="228" customWidth="1"/>
    <col min="262" max="262" width="17.42578125" style="228" customWidth="1"/>
    <col min="263" max="264" width="21.85546875" style="228" customWidth="1"/>
    <col min="265" max="265" width="19.42578125" style="228" customWidth="1"/>
    <col min="266" max="266" width="42" style="228" customWidth="1"/>
    <col min="267" max="512" width="10.85546875" style="228"/>
    <col min="513" max="513" width="72" style="228" bestFit="1" customWidth="1"/>
    <col min="514" max="514" width="78.42578125" style="228" customWidth="1"/>
    <col min="515" max="515" width="10.85546875" style="228"/>
    <col min="516" max="516" width="31.140625" style="228" customWidth="1"/>
    <col min="517" max="517" width="70.140625" style="228" customWidth="1"/>
    <col min="518" max="518" width="17.42578125" style="228" customWidth="1"/>
    <col min="519" max="520" width="21.85546875" style="228" customWidth="1"/>
    <col min="521" max="521" width="19.42578125" style="228" customWidth="1"/>
    <col min="522" max="522" width="42" style="228" customWidth="1"/>
    <col min="523" max="768" width="10.85546875" style="228"/>
    <col min="769" max="769" width="72" style="228" bestFit="1" customWidth="1"/>
    <col min="770" max="770" width="78.42578125" style="228" customWidth="1"/>
    <col min="771" max="771" width="10.85546875" style="228"/>
    <col min="772" max="772" width="31.140625" style="228" customWidth="1"/>
    <col min="773" max="773" width="70.140625" style="228" customWidth="1"/>
    <col min="774" max="774" width="17.42578125" style="228" customWidth="1"/>
    <col min="775" max="776" width="21.85546875" style="228" customWidth="1"/>
    <col min="777" max="777" width="19.42578125" style="228" customWidth="1"/>
    <col min="778" max="778" width="42" style="228" customWidth="1"/>
    <col min="779" max="1024" width="10.85546875" style="228"/>
    <col min="1025" max="1025" width="72" style="228" bestFit="1" customWidth="1"/>
    <col min="1026" max="1026" width="78.42578125" style="228" customWidth="1"/>
    <col min="1027" max="1027" width="10.85546875" style="228"/>
    <col min="1028" max="1028" width="31.140625" style="228" customWidth="1"/>
    <col min="1029" max="1029" width="70.140625" style="228" customWidth="1"/>
    <col min="1030" max="1030" width="17.42578125" style="228" customWidth="1"/>
    <col min="1031" max="1032" width="21.85546875" style="228" customWidth="1"/>
    <col min="1033" max="1033" width="19.42578125" style="228" customWidth="1"/>
    <col min="1034" max="1034" width="42" style="228" customWidth="1"/>
    <col min="1035" max="1280" width="10.85546875" style="228"/>
    <col min="1281" max="1281" width="72" style="228" bestFit="1" customWidth="1"/>
    <col min="1282" max="1282" width="78.42578125" style="228" customWidth="1"/>
    <col min="1283" max="1283" width="10.85546875" style="228"/>
    <col min="1284" max="1284" width="31.140625" style="228" customWidth="1"/>
    <col min="1285" max="1285" width="70.140625" style="228" customWidth="1"/>
    <col min="1286" max="1286" width="17.42578125" style="228" customWidth="1"/>
    <col min="1287" max="1288" width="21.85546875" style="228" customWidth="1"/>
    <col min="1289" max="1289" width="19.42578125" style="228" customWidth="1"/>
    <col min="1290" max="1290" width="42" style="228" customWidth="1"/>
    <col min="1291" max="1536" width="10.85546875" style="228"/>
    <col min="1537" max="1537" width="72" style="228" bestFit="1" customWidth="1"/>
    <col min="1538" max="1538" width="78.42578125" style="228" customWidth="1"/>
    <col min="1539" max="1539" width="10.85546875" style="228"/>
    <col min="1540" max="1540" width="31.140625" style="228" customWidth="1"/>
    <col min="1541" max="1541" width="70.140625" style="228" customWidth="1"/>
    <col min="1542" max="1542" width="17.42578125" style="228" customWidth="1"/>
    <col min="1543" max="1544" width="21.85546875" style="228" customWidth="1"/>
    <col min="1545" max="1545" width="19.42578125" style="228" customWidth="1"/>
    <col min="1546" max="1546" width="42" style="228" customWidth="1"/>
    <col min="1547" max="1792" width="10.85546875" style="228"/>
    <col min="1793" max="1793" width="72" style="228" bestFit="1" customWidth="1"/>
    <col min="1794" max="1794" width="78.42578125" style="228" customWidth="1"/>
    <col min="1795" max="1795" width="10.85546875" style="228"/>
    <col min="1796" max="1796" width="31.140625" style="228" customWidth="1"/>
    <col min="1797" max="1797" width="70.140625" style="228" customWidth="1"/>
    <col min="1798" max="1798" width="17.42578125" style="228" customWidth="1"/>
    <col min="1799" max="1800" width="21.85546875" style="228" customWidth="1"/>
    <col min="1801" max="1801" width="19.42578125" style="228" customWidth="1"/>
    <col min="1802" max="1802" width="42" style="228" customWidth="1"/>
    <col min="1803" max="2048" width="10.85546875" style="228"/>
    <col min="2049" max="2049" width="72" style="228" bestFit="1" customWidth="1"/>
    <col min="2050" max="2050" width="78.42578125" style="228" customWidth="1"/>
    <col min="2051" max="2051" width="10.85546875" style="228"/>
    <col min="2052" max="2052" width="31.140625" style="228" customWidth="1"/>
    <col min="2053" max="2053" width="70.140625" style="228" customWidth="1"/>
    <col min="2054" max="2054" width="17.42578125" style="228" customWidth="1"/>
    <col min="2055" max="2056" width="21.85546875" style="228" customWidth="1"/>
    <col min="2057" max="2057" width="19.42578125" style="228" customWidth="1"/>
    <col min="2058" max="2058" width="42" style="228" customWidth="1"/>
    <col min="2059" max="2304" width="10.85546875" style="228"/>
    <col min="2305" max="2305" width="72" style="228" bestFit="1" customWidth="1"/>
    <col min="2306" max="2306" width="78.42578125" style="228" customWidth="1"/>
    <col min="2307" max="2307" width="10.85546875" style="228"/>
    <col min="2308" max="2308" width="31.140625" style="228" customWidth="1"/>
    <col min="2309" max="2309" width="70.140625" style="228" customWidth="1"/>
    <col min="2310" max="2310" width="17.42578125" style="228" customWidth="1"/>
    <col min="2311" max="2312" width="21.85546875" style="228" customWidth="1"/>
    <col min="2313" max="2313" width="19.42578125" style="228" customWidth="1"/>
    <col min="2314" max="2314" width="42" style="228" customWidth="1"/>
    <col min="2315" max="2560" width="10.85546875" style="228"/>
    <col min="2561" max="2561" width="72" style="228" bestFit="1" customWidth="1"/>
    <col min="2562" max="2562" width="78.42578125" style="228" customWidth="1"/>
    <col min="2563" max="2563" width="10.85546875" style="228"/>
    <col min="2564" max="2564" width="31.140625" style="228" customWidth="1"/>
    <col min="2565" max="2565" width="70.140625" style="228" customWidth="1"/>
    <col min="2566" max="2566" width="17.42578125" style="228" customWidth="1"/>
    <col min="2567" max="2568" width="21.85546875" style="228" customWidth="1"/>
    <col min="2569" max="2569" width="19.42578125" style="228" customWidth="1"/>
    <col min="2570" max="2570" width="42" style="228" customWidth="1"/>
    <col min="2571" max="2816" width="10.85546875" style="228"/>
    <col min="2817" max="2817" width="72" style="228" bestFit="1" customWidth="1"/>
    <col min="2818" max="2818" width="78.42578125" style="228" customWidth="1"/>
    <col min="2819" max="2819" width="10.85546875" style="228"/>
    <col min="2820" max="2820" width="31.140625" style="228" customWidth="1"/>
    <col min="2821" max="2821" width="70.140625" style="228" customWidth="1"/>
    <col min="2822" max="2822" width="17.42578125" style="228" customWidth="1"/>
    <col min="2823" max="2824" width="21.85546875" style="228" customWidth="1"/>
    <col min="2825" max="2825" width="19.42578125" style="228" customWidth="1"/>
    <col min="2826" max="2826" width="42" style="228" customWidth="1"/>
    <col min="2827" max="3072" width="10.85546875" style="228"/>
    <col min="3073" max="3073" width="72" style="228" bestFit="1" customWidth="1"/>
    <col min="3074" max="3074" width="78.42578125" style="228" customWidth="1"/>
    <col min="3075" max="3075" width="10.85546875" style="228"/>
    <col min="3076" max="3076" width="31.140625" style="228" customWidth="1"/>
    <col min="3077" max="3077" width="70.140625" style="228" customWidth="1"/>
    <col min="3078" max="3078" width="17.42578125" style="228" customWidth="1"/>
    <col min="3079" max="3080" width="21.85546875" style="228" customWidth="1"/>
    <col min="3081" max="3081" width="19.42578125" style="228" customWidth="1"/>
    <col min="3082" max="3082" width="42" style="228" customWidth="1"/>
    <col min="3083" max="3328" width="10.85546875" style="228"/>
    <col min="3329" max="3329" width="72" style="228" bestFit="1" customWidth="1"/>
    <col min="3330" max="3330" width="78.42578125" style="228" customWidth="1"/>
    <col min="3331" max="3331" width="10.85546875" style="228"/>
    <col min="3332" max="3332" width="31.140625" style="228" customWidth="1"/>
    <col min="3333" max="3333" width="70.140625" style="228" customWidth="1"/>
    <col min="3334" max="3334" width="17.42578125" style="228" customWidth="1"/>
    <col min="3335" max="3336" width="21.85546875" style="228" customWidth="1"/>
    <col min="3337" max="3337" width="19.42578125" style="228" customWidth="1"/>
    <col min="3338" max="3338" width="42" style="228" customWidth="1"/>
    <col min="3339" max="3584" width="10.85546875" style="228"/>
    <col min="3585" max="3585" width="72" style="228" bestFit="1" customWidth="1"/>
    <col min="3586" max="3586" width="78.42578125" style="228" customWidth="1"/>
    <col min="3587" max="3587" width="10.85546875" style="228"/>
    <col min="3588" max="3588" width="31.140625" style="228" customWidth="1"/>
    <col min="3589" max="3589" width="70.140625" style="228" customWidth="1"/>
    <col min="3590" max="3590" width="17.42578125" style="228" customWidth="1"/>
    <col min="3591" max="3592" width="21.85546875" style="228" customWidth="1"/>
    <col min="3593" max="3593" width="19.42578125" style="228" customWidth="1"/>
    <col min="3594" max="3594" width="42" style="228" customWidth="1"/>
    <col min="3595" max="3840" width="10.85546875" style="228"/>
    <col min="3841" max="3841" width="72" style="228" bestFit="1" customWidth="1"/>
    <col min="3842" max="3842" width="78.42578125" style="228" customWidth="1"/>
    <col min="3843" max="3843" width="10.85546875" style="228"/>
    <col min="3844" max="3844" width="31.140625" style="228" customWidth="1"/>
    <col min="3845" max="3845" width="70.140625" style="228" customWidth="1"/>
    <col min="3846" max="3846" width="17.42578125" style="228" customWidth="1"/>
    <col min="3847" max="3848" width="21.85546875" style="228" customWidth="1"/>
    <col min="3849" max="3849" width="19.42578125" style="228" customWidth="1"/>
    <col min="3850" max="3850" width="42" style="228" customWidth="1"/>
    <col min="3851" max="4096" width="10.85546875" style="228"/>
    <col min="4097" max="4097" width="72" style="228" bestFit="1" customWidth="1"/>
    <col min="4098" max="4098" width="78.42578125" style="228" customWidth="1"/>
    <col min="4099" max="4099" width="10.85546875" style="228"/>
    <col min="4100" max="4100" width="31.140625" style="228" customWidth="1"/>
    <col min="4101" max="4101" width="70.140625" style="228" customWidth="1"/>
    <col min="4102" max="4102" width="17.42578125" style="228" customWidth="1"/>
    <col min="4103" max="4104" width="21.85546875" style="228" customWidth="1"/>
    <col min="4105" max="4105" width="19.42578125" style="228" customWidth="1"/>
    <col min="4106" max="4106" width="42" style="228" customWidth="1"/>
    <col min="4107" max="4352" width="10.85546875" style="228"/>
    <col min="4353" max="4353" width="72" style="228" bestFit="1" customWidth="1"/>
    <col min="4354" max="4354" width="78.42578125" style="228" customWidth="1"/>
    <col min="4355" max="4355" width="10.85546875" style="228"/>
    <col min="4356" max="4356" width="31.140625" style="228" customWidth="1"/>
    <col min="4357" max="4357" width="70.140625" style="228" customWidth="1"/>
    <col min="4358" max="4358" width="17.42578125" style="228" customWidth="1"/>
    <col min="4359" max="4360" width="21.85546875" style="228" customWidth="1"/>
    <col min="4361" max="4361" width="19.42578125" style="228" customWidth="1"/>
    <col min="4362" max="4362" width="42" style="228" customWidth="1"/>
    <col min="4363" max="4608" width="10.85546875" style="228"/>
    <col min="4609" max="4609" width="72" style="228" bestFit="1" customWidth="1"/>
    <col min="4610" max="4610" width="78.42578125" style="228" customWidth="1"/>
    <col min="4611" max="4611" width="10.85546875" style="228"/>
    <col min="4612" max="4612" width="31.140625" style="228" customWidth="1"/>
    <col min="4613" max="4613" width="70.140625" style="228" customWidth="1"/>
    <col min="4614" max="4614" width="17.42578125" style="228" customWidth="1"/>
    <col min="4615" max="4616" width="21.85546875" style="228" customWidth="1"/>
    <col min="4617" max="4617" width="19.42578125" style="228" customWidth="1"/>
    <col min="4618" max="4618" width="42" style="228" customWidth="1"/>
    <col min="4619" max="4864" width="10.85546875" style="228"/>
    <col min="4865" max="4865" width="72" style="228" bestFit="1" customWidth="1"/>
    <col min="4866" max="4866" width="78.42578125" style="228" customWidth="1"/>
    <col min="4867" max="4867" width="10.85546875" style="228"/>
    <col min="4868" max="4868" width="31.140625" style="228" customWidth="1"/>
    <col min="4869" max="4869" width="70.140625" style="228" customWidth="1"/>
    <col min="4870" max="4870" width="17.42578125" style="228" customWidth="1"/>
    <col min="4871" max="4872" width="21.85546875" style="228" customWidth="1"/>
    <col min="4873" max="4873" width="19.42578125" style="228" customWidth="1"/>
    <col min="4874" max="4874" width="42" style="228" customWidth="1"/>
    <col min="4875" max="5120" width="10.85546875" style="228"/>
    <col min="5121" max="5121" width="72" style="228" bestFit="1" customWidth="1"/>
    <col min="5122" max="5122" width="78.42578125" style="228" customWidth="1"/>
    <col min="5123" max="5123" width="10.85546875" style="228"/>
    <col min="5124" max="5124" width="31.140625" style="228" customWidth="1"/>
    <col min="5125" max="5125" width="70.140625" style="228" customWidth="1"/>
    <col min="5126" max="5126" width="17.42578125" style="228" customWidth="1"/>
    <col min="5127" max="5128" width="21.85546875" style="228" customWidth="1"/>
    <col min="5129" max="5129" width="19.42578125" style="228" customWidth="1"/>
    <col min="5130" max="5130" width="42" style="228" customWidth="1"/>
    <col min="5131" max="5376" width="10.85546875" style="228"/>
    <col min="5377" max="5377" width="72" style="228" bestFit="1" customWidth="1"/>
    <col min="5378" max="5378" width="78.42578125" style="228" customWidth="1"/>
    <col min="5379" max="5379" width="10.85546875" style="228"/>
    <col min="5380" max="5380" width="31.140625" style="228" customWidth="1"/>
    <col min="5381" max="5381" width="70.140625" style="228" customWidth="1"/>
    <col min="5382" max="5382" width="17.42578125" style="228" customWidth="1"/>
    <col min="5383" max="5384" width="21.85546875" style="228" customWidth="1"/>
    <col min="5385" max="5385" width="19.42578125" style="228" customWidth="1"/>
    <col min="5386" max="5386" width="42" style="228" customWidth="1"/>
    <col min="5387" max="5632" width="10.85546875" style="228"/>
    <col min="5633" max="5633" width="72" style="228" bestFit="1" customWidth="1"/>
    <col min="5634" max="5634" width="78.42578125" style="228" customWidth="1"/>
    <col min="5635" max="5635" width="10.85546875" style="228"/>
    <col min="5636" max="5636" width="31.140625" style="228" customWidth="1"/>
    <col min="5637" max="5637" width="70.140625" style="228" customWidth="1"/>
    <col min="5638" max="5638" width="17.42578125" style="228" customWidth="1"/>
    <col min="5639" max="5640" width="21.85546875" style="228" customWidth="1"/>
    <col min="5641" max="5641" width="19.42578125" style="228" customWidth="1"/>
    <col min="5642" max="5642" width="42" style="228" customWidth="1"/>
    <col min="5643" max="5888" width="10.85546875" style="228"/>
    <col min="5889" max="5889" width="72" style="228" bestFit="1" customWidth="1"/>
    <col min="5890" max="5890" width="78.42578125" style="228" customWidth="1"/>
    <col min="5891" max="5891" width="10.85546875" style="228"/>
    <col min="5892" max="5892" width="31.140625" style="228" customWidth="1"/>
    <col min="5893" max="5893" width="70.140625" style="228" customWidth="1"/>
    <col min="5894" max="5894" width="17.42578125" style="228" customWidth="1"/>
    <col min="5895" max="5896" width="21.85546875" style="228" customWidth="1"/>
    <col min="5897" max="5897" width="19.42578125" style="228" customWidth="1"/>
    <col min="5898" max="5898" width="42" style="228" customWidth="1"/>
    <col min="5899" max="6144" width="10.85546875" style="228"/>
    <col min="6145" max="6145" width="72" style="228" bestFit="1" customWidth="1"/>
    <col min="6146" max="6146" width="78.42578125" style="228" customWidth="1"/>
    <col min="6147" max="6147" width="10.85546875" style="228"/>
    <col min="6148" max="6148" width="31.140625" style="228" customWidth="1"/>
    <col min="6149" max="6149" width="70.140625" style="228" customWidth="1"/>
    <col min="6150" max="6150" width="17.42578125" style="228" customWidth="1"/>
    <col min="6151" max="6152" width="21.85546875" style="228" customWidth="1"/>
    <col min="6153" max="6153" width="19.42578125" style="228" customWidth="1"/>
    <col min="6154" max="6154" width="42" style="228" customWidth="1"/>
    <col min="6155" max="6400" width="10.85546875" style="228"/>
    <col min="6401" max="6401" width="72" style="228" bestFit="1" customWidth="1"/>
    <col min="6402" max="6402" width="78.42578125" style="228" customWidth="1"/>
    <col min="6403" max="6403" width="10.85546875" style="228"/>
    <col min="6404" max="6404" width="31.140625" style="228" customWidth="1"/>
    <col min="6405" max="6405" width="70.140625" style="228" customWidth="1"/>
    <col min="6406" max="6406" width="17.42578125" style="228" customWidth="1"/>
    <col min="6407" max="6408" width="21.85546875" style="228" customWidth="1"/>
    <col min="6409" max="6409" width="19.42578125" style="228" customWidth="1"/>
    <col min="6410" max="6410" width="42" style="228" customWidth="1"/>
    <col min="6411" max="6656" width="10.85546875" style="228"/>
    <col min="6657" max="6657" width="72" style="228" bestFit="1" customWidth="1"/>
    <col min="6658" max="6658" width="78.42578125" style="228" customWidth="1"/>
    <col min="6659" max="6659" width="10.85546875" style="228"/>
    <col min="6660" max="6660" width="31.140625" style="228" customWidth="1"/>
    <col min="6661" max="6661" width="70.140625" style="228" customWidth="1"/>
    <col min="6662" max="6662" width="17.42578125" style="228" customWidth="1"/>
    <col min="6663" max="6664" width="21.85546875" style="228" customWidth="1"/>
    <col min="6665" max="6665" width="19.42578125" style="228" customWidth="1"/>
    <col min="6666" max="6666" width="42" style="228" customWidth="1"/>
    <col min="6667" max="6912" width="10.85546875" style="228"/>
    <col min="6913" max="6913" width="72" style="228" bestFit="1" customWidth="1"/>
    <col min="6914" max="6914" width="78.42578125" style="228" customWidth="1"/>
    <col min="6915" max="6915" width="10.85546875" style="228"/>
    <col min="6916" max="6916" width="31.140625" style="228" customWidth="1"/>
    <col min="6917" max="6917" width="70.140625" style="228" customWidth="1"/>
    <col min="6918" max="6918" width="17.42578125" style="228" customWidth="1"/>
    <col min="6919" max="6920" width="21.85546875" style="228" customWidth="1"/>
    <col min="6921" max="6921" width="19.42578125" style="228" customWidth="1"/>
    <col min="6922" max="6922" width="42" style="228" customWidth="1"/>
    <col min="6923" max="7168" width="10.85546875" style="228"/>
    <col min="7169" max="7169" width="72" style="228" bestFit="1" customWidth="1"/>
    <col min="7170" max="7170" width="78.42578125" style="228" customWidth="1"/>
    <col min="7171" max="7171" width="10.85546875" style="228"/>
    <col min="7172" max="7172" width="31.140625" style="228" customWidth="1"/>
    <col min="7173" max="7173" width="70.140625" style="228" customWidth="1"/>
    <col min="7174" max="7174" width="17.42578125" style="228" customWidth="1"/>
    <col min="7175" max="7176" width="21.85546875" style="228" customWidth="1"/>
    <col min="7177" max="7177" width="19.42578125" style="228" customWidth="1"/>
    <col min="7178" max="7178" width="42" style="228" customWidth="1"/>
    <col min="7179" max="7424" width="10.85546875" style="228"/>
    <col min="7425" max="7425" width="72" style="228" bestFit="1" customWidth="1"/>
    <col min="7426" max="7426" width="78.42578125" style="228" customWidth="1"/>
    <col min="7427" max="7427" width="10.85546875" style="228"/>
    <col min="7428" max="7428" width="31.140625" style="228" customWidth="1"/>
    <col min="7429" max="7429" width="70.140625" style="228" customWidth="1"/>
    <col min="7430" max="7430" width="17.42578125" style="228" customWidth="1"/>
    <col min="7431" max="7432" width="21.85546875" style="228" customWidth="1"/>
    <col min="7433" max="7433" width="19.42578125" style="228" customWidth="1"/>
    <col min="7434" max="7434" width="42" style="228" customWidth="1"/>
    <col min="7435" max="7680" width="10.85546875" style="228"/>
    <col min="7681" max="7681" width="72" style="228" bestFit="1" customWidth="1"/>
    <col min="7682" max="7682" width="78.42578125" style="228" customWidth="1"/>
    <col min="7683" max="7683" width="10.85546875" style="228"/>
    <col min="7684" max="7684" width="31.140625" style="228" customWidth="1"/>
    <col min="7685" max="7685" width="70.140625" style="228" customWidth="1"/>
    <col min="7686" max="7686" width="17.42578125" style="228" customWidth="1"/>
    <col min="7687" max="7688" width="21.85546875" style="228" customWidth="1"/>
    <col min="7689" max="7689" width="19.42578125" style="228" customWidth="1"/>
    <col min="7690" max="7690" width="42" style="228" customWidth="1"/>
    <col min="7691" max="7936" width="10.85546875" style="228"/>
    <col min="7937" max="7937" width="72" style="228" bestFit="1" customWidth="1"/>
    <col min="7938" max="7938" width="78.42578125" style="228" customWidth="1"/>
    <col min="7939" max="7939" width="10.85546875" style="228"/>
    <col min="7940" max="7940" width="31.140625" style="228" customWidth="1"/>
    <col min="7941" max="7941" width="70.140625" style="228" customWidth="1"/>
    <col min="7942" max="7942" width="17.42578125" style="228" customWidth="1"/>
    <col min="7943" max="7944" width="21.85546875" style="228" customWidth="1"/>
    <col min="7945" max="7945" width="19.42578125" style="228" customWidth="1"/>
    <col min="7946" max="7946" width="42" style="228" customWidth="1"/>
    <col min="7947" max="8192" width="10.85546875" style="228"/>
    <col min="8193" max="8193" width="72" style="228" bestFit="1" customWidth="1"/>
    <col min="8194" max="8194" width="78.42578125" style="228" customWidth="1"/>
    <col min="8195" max="8195" width="10.85546875" style="228"/>
    <col min="8196" max="8196" width="31.140625" style="228" customWidth="1"/>
    <col min="8197" max="8197" width="70.140625" style="228" customWidth="1"/>
    <col min="8198" max="8198" width="17.42578125" style="228" customWidth="1"/>
    <col min="8199" max="8200" width="21.85546875" style="228" customWidth="1"/>
    <col min="8201" max="8201" width="19.42578125" style="228" customWidth="1"/>
    <col min="8202" max="8202" width="42" style="228" customWidth="1"/>
    <col min="8203" max="8448" width="10.85546875" style="228"/>
    <col min="8449" max="8449" width="72" style="228" bestFit="1" customWidth="1"/>
    <col min="8450" max="8450" width="78.42578125" style="228" customWidth="1"/>
    <col min="8451" max="8451" width="10.85546875" style="228"/>
    <col min="8452" max="8452" width="31.140625" style="228" customWidth="1"/>
    <col min="8453" max="8453" width="70.140625" style="228" customWidth="1"/>
    <col min="8454" max="8454" width="17.42578125" style="228" customWidth="1"/>
    <col min="8455" max="8456" width="21.85546875" style="228" customWidth="1"/>
    <col min="8457" max="8457" width="19.42578125" style="228" customWidth="1"/>
    <col min="8458" max="8458" width="42" style="228" customWidth="1"/>
    <col min="8459" max="8704" width="10.85546875" style="228"/>
    <col min="8705" max="8705" width="72" style="228" bestFit="1" customWidth="1"/>
    <col min="8706" max="8706" width="78.42578125" style="228" customWidth="1"/>
    <col min="8707" max="8707" width="10.85546875" style="228"/>
    <col min="8708" max="8708" width="31.140625" style="228" customWidth="1"/>
    <col min="8709" max="8709" width="70.140625" style="228" customWidth="1"/>
    <col min="8710" max="8710" width="17.42578125" style="228" customWidth="1"/>
    <col min="8711" max="8712" width="21.85546875" style="228" customWidth="1"/>
    <col min="8713" max="8713" width="19.42578125" style="228" customWidth="1"/>
    <col min="8714" max="8714" width="42" style="228" customWidth="1"/>
    <col min="8715" max="8960" width="10.85546875" style="228"/>
    <col min="8961" max="8961" width="72" style="228" bestFit="1" customWidth="1"/>
    <col min="8962" max="8962" width="78.42578125" style="228" customWidth="1"/>
    <col min="8963" max="8963" width="10.85546875" style="228"/>
    <col min="8964" max="8964" width="31.140625" style="228" customWidth="1"/>
    <col min="8965" max="8965" width="70.140625" style="228" customWidth="1"/>
    <col min="8966" max="8966" width="17.42578125" style="228" customWidth="1"/>
    <col min="8967" max="8968" width="21.85546875" style="228" customWidth="1"/>
    <col min="8969" max="8969" width="19.42578125" style="228" customWidth="1"/>
    <col min="8970" max="8970" width="42" style="228" customWidth="1"/>
    <col min="8971" max="9216" width="10.85546875" style="228"/>
    <col min="9217" max="9217" width="72" style="228" bestFit="1" customWidth="1"/>
    <col min="9218" max="9218" width="78.42578125" style="228" customWidth="1"/>
    <col min="9219" max="9219" width="10.85546875" style="228"/>
    <col min="9220" max="9220" width="31.140625" style="228" customWidth="1"/>
    <col min="9221" max="9221" width="70.140625" style="228" customWidth="1"/>
    <col min="9222" max="9222" width="17.42578125" style="228" customWidth="1"/>
    <col min="9223" max="9224" width="21.85546875" style="228" customWidth="1"/>
    <col min="9225" max="9225" width="19.42578125" style="228" customWidth="1"/>
    <col min="9226" max="9226" width="42" style="228" customWidth="1"/>
    <col min="9227" max="9472" width="10.85546875" style="228"/>
    <col min="9473" max="9473" width="72" style="228" bestFit="1" customWidth="1"/>
    <col min="9474" max="9474" width="78.42578125" style="228" customWidth="1"/>
    <col min="9475" max="9475" width="10.85546875" style="228"/>
    <col min="9476" max="9476" width="31.140625" style="228" customWidth="1"/>
    <col min="9477" max="9477" width="70.140625" style="228" customWidth="1"/>
    <col min="9478" max="9478" width="17.42578125" style="228" customWidth="1"/>
    <col min="9479" max="9480" width="21.85546875" style="228" customWidth="1"/>
    <col min="9481" max="9481" width="19.42578125" style="228" customWidth="1"/>
    <col min="9482" max="9482" width="42" style="228" customWidth="1"/>
    <col min="9483" max="9728" width="10.85546875" style="228"/>
    <col min="9729" max="9729" width="72" style="228" bestFit="1" customWidth="1"/>
    <col min="9730" max="9730" width="78.42578125" style="228" customWidth="1"/>
    <col min="9731" max="9731" width="10.85546875" style="228"/>
    <col min="9732" max="9732" width="31.140625" style="228" customWidth="1"/>
    <col min="9733" max="9733" width="70.140625" style="228" customWidth="1"/>
    <col min="9734" max="9734" width="17.42578125" style="228" customWidth="1"/>
    <col min="9735" max="9736" width="21.85546875" style="228" customWidth="1"/>
    <col min="9737" max="9737" width="19.42578125" style="228" customWidth="1"/>
    <col min="9738" max="9738" width="42" style="228" customWidth="1"/>
    <col min="9739" max="9984" width="10.85546875" style="228"/>
    <col min="9985" max="9985" width="72" style="228" bestFit="1" customWidth="1"/>
    <col min="9986" max="9986" width="78.42578125" style="228" customWidth="1"/>
    <col min="9987" max="9987" width="10.85546875" style="228"/>
    <col min="9988" max="9988" width="31.140625" style="228" customWidth="1"/>
    <col min="9989" max="9989" width="70.140625" style="228" customWidth="1"/>
    <col min="9990" max="9990" width="17.42578125" style="228" customWidth="1"/>
    <col min="9991" max="9992" width="21.85546875" style="228" customWidth="1"/>
    <col min="9993" max="9993" width="19.42578125" style="228" customWidth="1"/>
    <col min="9994" max="9994" width="42" style="228" customWidth="1"/>
    <col min="9995" max="10240" width="10.85546875" style="228"/>
    <col min="10241" max="10241" width="72" style="228" bestFit="1" customWidth="1"/>
    <col min="10242" max="10242" width="78.42578125" style="228" customWidth="1"/>
    <col min="10243" max="10243" width="10.85546875" style="228"/>
    <col min="10244" max="10244" width="31.140625" style="228" customWidth="1"/>
    <col min="10245" max="10245" width="70.140625" style="228" customWidth="1"/>
    <col min="10246" max="10246" width="17.42578125" style="228" customWidth="1"/>
    <col min="10247" max="10248" width="21.85546875" style="228" customWidth="1"/>
    <col min="10249" max="10249" width="19.42578125" style="228" customWidth="1"/>
    <col min="10250" max="10250" width="42" style="228" customWidth="1"/>
    <col min="10251" max="10496" width="10.85546875" style="228"/>
    <col min="10497" max="10497" width="72" style="228" bestFit="1" customWidth="1"/>
    <col min="10498" max="10498" width="78.42578125" style="228" customWidth="1"/>
    <col min="10499" max="10499" width="10.85546875" style="228"/>
    <col min="10500" max="10500" width="31.140625" style="228" customWidth="1"/>
    <col min="10501" max="10501" width="70.140625" style="228" customWidth="1"/>
    <col min="10502" max="10502" width="17.42578125" style="228" customWidth="1"/>
    <col min="10503" max="10504" width="21.85546875" style="228" customWidth="1"/>
    <col min="10505" max="10505" width="19.42578125" style="228" customWidth="1"/>
    <col min="10506" max="10506" width="42" style="228" customWidth="1"/>
    <col min="10507" max="10752" width="10.85546875" style="228"/>
    <col min="10753" max="10753" width="72" style="228" bestFit="1" customWidth="1"/>
    <col min="10754" max="10754" width="78.42578125" style="228" customWidth="1"/>
    <col min="10755" max="10755" width="10.85546875" style="228"/>
    <col min="10756" max="10756" width="31.140625" style="228" customWidth="1"/>
    <col min="10757" max="10757" width="70.140625" style="228" customWidth="1"/>
    <col min="10758" max="10758" width="17.42578125" style="228" customWidth="1"/>
    <col min="10759" max="10760" width="21.85546875" style="228" customWidth="1"/>
    <col min="10761" max="10761" width="19.42578125" style="228" customWidth="1"/>
    <col min="10762" max="10762" width="42" style="228" customWidth="1"/>
    <col min="10763" max="11008" width="10.85546875" style="228"/>
    <col min="11009" max="11009" width="72" style="228" bestFit="1" customWidth="1"/>
    <col min="11010" max="11010" width="78.42578125" style="228" customWidth="1"/>
    <col min="11011" max="11011" width="10.85546875" style="228"/>
    <col min="11012" max="11012" width="31.140625" style="228" customWidth="1"/>
    <col min="11013" max="11013" width="70.140625" style="228" customWidth="1"/>
    <col min="11014" max="11014" width="17.42578125" style="228" customWidth="1"/>
    <col min="11015" max="11016" width="21.85546875" style="228" customWidth="1"/>
    <col min="11017" max="11017" width="19.42578125" style="228" customWidth="1"/>
    <col min="11018" max="11018" width="42" style="228" customWidth="1"/>
    <col min="11019" max="11264" width="10.85546875" style="228"/>
    <col min="11265" max="11265" width="72" style="228" bestFit="1" customWidth="1"/>
    <col min="11266" max="11266" width="78.42578125" style="228" customWidth="1"/>
    <col min="11267" max="11267" width="10.85546875" style="228"/>
    <col min="11268" max="11268" width="31.140625" style="228" customWidth="1"/>
    <col min="11269" max="11269" width="70.140625" style="228" customWidth="1"/>
    <col min="11270" max="11270" width="17.42578125" style="228" customWidth="1"/>
    <col min="11271" max="11272" width="21.85546875" style="228" customWidth="1"/>
    <col min="11273" max="11273" width="19.42578125" style="228" customWidth="1"/>
    <col min="11274" max="11274" width="42" style="228" customWidth="1"/>
    <col min="11275" max="11520" width="10.85546875" style="228"/>
    <col min="11521" max="11521" width="72" style="228" bestFit="1" customWidth="1"/>
    <col min="11522" max="11522" width="78.42578125" style="228" customWidth="1"/>
    <col min="11523" max="11523" width="10.85546875" style="228"/>
    <col min="11524" max="11524" width="31.140625" style="228" customWidth="1"/>
    <col min="11525" max="11525" width="70.140625" style="228" customWidth="1"/>
    <col min="11526" max="11526" width="17.42578125" style="228" customWidth="1"/>
    <col min="11527" max="11528" width="21.85546875" style="228" customWidth="1"/>
    <col min="11529" max="11529" width="19.42578125" style="228" customWidth="1"/>
    <col min="11530" max="11530" width="42" style="228" customWidth="1"/>
    <col min="11531" max="11776" width="10.85546875" style="228"/>
    <col min="11777" max="11777" width="72" style="228" bestFit="1" customWidth="1"/>
    <col min="11778" max="11778" width="78.42578125" style="228" customWidth="1"/>
    <col min="11779" max="11779" width="10.85546875" style="228"/>
    <col min="11780" max="11780" width="31.140625" style="228" customWidth="1"/>
    <col min="11781" max="11781" width="70.140625" style="228" customWidth="1"/>
    <col min="11782" max="11782" width="17.42578125" style="228" customWidth="1"/>
    <col min="11783" max="11784" width="21.85546875" style="228" customWidth="1"/>
    <col min="11785" max="11785" width="19.42578125" style="228" customWidth="1"/>
    <col min="11786" max="11786" width="42" style="228" customWidth="1"/>
    <col min="11787" max="12032" width="10.85546875" style="228"/>
    <col min="12033" max="12033" width="72" style="228" bestFit="1" customWidth="1"/>
    <col min="12034" max="12034" width="78.42578125" style="228" customWidth="1"/>
    <col min="12035" max="12035" width="10.85546875" style="228"/>
    <col min="12036" max="12036" width="31.140625" style="228" customWidth="1"/>
    <col min="12037" max="12037" width="70.140625" style="228" customWidth="1"/>
    <col min="12038" max="12038" width="17.42578125" style="228" customWidth="1"/>
    <col min="12039" max="12040" width="21.85546875" style="228" customWidth="1"/>
    <col min="12041" max="12041" width="19.42578125" style="228" customWidth="1"/>
    <col min="12042" max="12042" width="42" style="228" customWidth="1"/>
    <col min="12043" max="12288" width="10.85546875" style="228"/>
    <col min="12289" max="12289" width="72" style="228" bestFit="1" customWidth="1"/>
    <col min="12290" max="12290" width="78.42578125" style="228" customWidth="1"/>
    <col min="12291" max="12291" width="10.85546875" style="228"/>
    <col min="12292" max="12292" width="31.140625" style="228" customWidth="1"/>
    <col min="12293" max="12293" width="70.140625" style="228" customWidth="1"/>
    <col min="12294" max="12294" width="17.42578125" style="228" customWidth="1"/>
    <col min="12295" max="12296" width="21.85546875" style="228" customWidth="1"/>
    <col min="12297" max="12297" width="19.42578125" style="228" customWidth="1"/>
    <col min="12298" max="12298" width="42" style="228" customWidth="1"/>
    <col min="12299" max="12544" width="10.85546875" style="228"/>
    <col min="12545" max="12545" width="72" style="228" bestFit="1" customWidth="1"/>
    <col min="12546" max="12546" width="78.42578125" style="228" customWidth="1"/>
    <col min="12547" max="12547" width="10.85546875" style="228"/>
    <col min="12548" max="12548" width="31.140625" style="228" customWidth="1"/>
    <col min="12549" max="12549" width="70.140625" style="228" customWidth="1"/>
    <col min="12550" max="12550" width="17.42578125" style="228" customWidth="1"/>
    <col min="12551" max="12552" width="21.85546875" style="228" customWidth="1"/>
    <col min="12553" max="12553" width="19.42578125" style="228" customWidth="1"/>
    <col min="12554" max="12554" width="42" style="228" customWidth="1"/>
    <col min="12555" max="12800" width="10.85546875" style="228"/>
    <col min="12801" max="12801" width="72" style="228" bestFit="1" customWidth="1"/>
    <col min="12802" max="12802" width="78.42578125" style="228" customWidth="1"/>
    <col min="12803" max="12803" width="10.85546875" style="228"/>
    <col min="12804" max="12804" width="31.140625" style="228" customWidth="1"/>
    <col min="12805" max="12805" width="70.140625" style="228" customWidth="1"/>
    <col min="12806" max="12806" width="17.42578125" style="228" customWidth="1"/>
    <col min="12807" max="12808" width="21.85546875" style="228" customWidth="1"/>
    <col min="12809" max="12809" width="19.42578125" style="228" customWidth="1"/>
    <col min="12810" max="12810" width="42" style="228" customWidth="1"/>
    <col min="12811" max="13056" width="10.85546875" style="228"/>
    <col min="13057" max="13057" width="72" style="228" bestFit="1" customWidth="1"/>
    <col min="13058" max="13058" width="78.42578125" style="228" customWidth="1"/>
    <col min="13059" max="13059" width="10.85546875" style="228"/>
    <col min="13060" max="13060" width="31.140625" style="228" customWidth="1"/>
    <col min="13061" max="13061" width="70.140625" style="228" customWidth="1"/>
    <col min="13062" max="13062" width="17.42578125" style="228" customWidth="1"/>
    <col min="13063" max="13064" width="21.85546875" style="228" customWidth="1"/>
    <col min="13065" max="13065" width="19.42578125" style="228" customWidth="1"/>
    <col min="13066" max="13066" width="42" style="228" customWidth="1"/>
    <col min="13067" max="13312" width="10.85546875" style="228"/>
    <col min="13313" max="13313" width="72" style="228" bestFit="1" customWidth="1"/>
    <col min="13314" max="13314" width="78.42578125" style="228" customWidth="1"/>
    <col min="13315" max="13315" width="10.85546875" style="228"/>
    <col min="13316" max="13316" width="31.140625" style="228" customWidth="1"/>
    <col min="13317" max="13317" width="70.140625" style="228" customWidth="1"/>
    <col min="13318" max="13318" width="17.42578125" style="228" customWidth="1"/>
    <col min="13319" max="13320" width="21.85546875" style="228" customWidth="1"/>
    <col min="13321" max="13321" width="19.42578125" style="228" customWidth="1"/>
    <col min="13322" max="13322" width="42" style="228" customWidth="1"/>
    <col min="13323" max="13568" width="10.85546875" style="228"/>
    <col min="13569" max="13569" width="72" style="228" bestFit="1" customWidth="1"/>
    <col min="13570" max="13570" width="78.42578125" style="228" customWidth="1"/>
    <col min="13571" max="13571" width="10.85546875" style="228"/>
    <col min="13572" max="13572" width="31.140625" style="228" customWidth="1"/>
    <col min="13573" max="13573" width="70.140625" style="228" customWidth="1"/>
    <col min="13574" max="13574" width="17.42578125" style="228" customWidth="1"/>
    <col min="13575" max="13576" width="21.85546875" style="228" customWidth="1"/>
    <col min="13577" max="13577" width="19.42578125" style="228" customWidth="1"/>
    <col min="13578" max="13578" width="42" style="228" customWidth="1"/>
    <col min="13579" max="13824" width="10.85546875" style="228"/>
    <col min="13825" max="13825" width="72" style="228" bestFit="1" customWidth="1"/>
    <col min="13826" max="13826" width="78.42578125" style="228" customWidth="1"/>
    <col min="13827" max="13827" width="10.85546875" style="228"/>
    <col min="13828" max="13828" width="31.140625" style="228" customWidth="1"/>
    <col min="13829" max="13829" width="70.140625" style="228" customWidth="1"/>
    <col min="13830" max="13830" width="17.42578125" style="228" customWidth="1"/>
    <col min="13831" max="13832" width="21.85546875" style="228" customWidth="1"/>
    <col min="13833" max="13833" width="19.42578125" style="228" customWidth="1"/>
    <col min="13834" max="13834" width="42" style="228" customWidth="1"/>
    <col min="13835" max="14080" width="10.85546875" style="228"/>
    <col min="14081" max="14081" width="72" style="228" bestFit="1" customWidth="1"/>
    <col min="14082" max="14082" width="78.42578125" style="228" customWidth="1"/>
    <col min="14083" max="14083" width="10.85546875" style="228"/>
    <col min="14084" max="14084" width="31.140625" style="228" customWidth="1"/>
    <col min="14085" max="14085" width="70.140625" style="228" customWidth="1"/>
    <col min="14086" max="14086" width="17.42578125" style="228" customWidth="1"/>
    <col min="14087" max="14088" width="21.85546875" style="228" customWidth="1"/>
    <col min="14089" max="14089" width="19.42578125" style="228" customWidth="1"/>
    <col min="14090" max="14090" width="42" style="228" customWidth="1"/>
    <col min="14091" max="14336" width="10.85546875" style="228"/>
    <col min="14337" max="14337" width="72" style="228" bestFit="1" customWidth="1"/>
    <col min="14338" max="14338" width="78.42578125" style="228" customWidth="1"/>
    <col min="14339" max="14339" width="10.85546875" style="228"/>
    <col min="14340" max="14340" width="31.140625" style="228" customWidth="1"/>
    <col min="14341" max="14341" width="70.140625" style="228" customWidth="1"/>
    <col min="14342" max="14342" width="17.42578125" style="228" customWidth="1"/>
    <col min="14343" max="14344" width="21.85546875" style="228" customWidth="1"/>
    <col min="14345" max="14345" width="19.42578125" style="228" customWidth="1"/>
    <col min="14346" max="14346" width="42" style="228" customWidth="1"/>
    <col min="14347" max="14592" width="10.85546875" style="228"/>
    <col min="14593" max="14593" width="72" style="228" bestFit="1" customWidth="1"/>
    <col min="14594" max="14594" width="78.42578125" style="228" customWidth="1"/>
    <col min="14595" max="14595" width="10.85546875" style="228"/>
    <col min="14596" max="14596" width="31.140625" style="228" customWidth="1"/>
    <col min="14597" max="14597" width="70.140625" style="228" customWidth="1"/>
    <col min="14598" max="14598" width="17.42578125" style="228" customWidth="1"/>
    <col min="14599" max="14600" width="21.85546875" style="228" customWidth="1"/>
    <col min="14601" max="14601" width="19.42578125" style="228" customWidth="1"/>
    <col min="14602" max="14602" width="42" style="228" customWidth="1"/>
    <col min="14603" max="14848" width="10.85546875" style="228"/>
    <col min="14849" max="14849" width="72" style="228" bestFit="1" customWidth="1"/>
    <col min="14850" max="14850" width="78.42578125" style="228" customWidth="1"/>
    <col min="14851" max="14851" width="10.85546875" style="228"/>
    <col min="14852" max="14852" width="31.140625" style="228" customWidth="1"/>
    <col min="14853" max="14853" width="70.140625" style="228" customWidth="1"/>
    <col min="14854" max="14854" width="17.42578125" style="228" customWidth="1"/>
    <col min="14855" max="14856" width="21.85546875" style="228" customWidth="1"/>
    <col min="14857" max="14857" width="19.42578125" style="228" customWidth="1"/>
    <col min="14858" max="14858" width="42" style="228" customWidth="1"/>
    <col min="14859" max="15104" width="10.85546875" style="228"/>
    <col min="15105" max="15105" width="72" style="228" bestFit="1" customWidth="1"/>
    <col min="15106" max="15106" width="78.42578125" style="228" customWidth="1"/>
    <col min="15107" max="15107" width="10.85546875" style="228"/>
    <col min="15108" max="15108" width="31.140625" style="228" customWidth="1"/>
    <col min="15109" max="15109" width="70.140625" style="228" customWidth="1"/>
    <col min="15110" max="15110" width="17.42578125" style="228" customWidth="1"/>
    <col min="15111" max="15112" width="21.85546875" style="228" customWidth="1"/>
    <col min="15113" max="15113" width="19.42578125" style="228" customWidth="1"/>
    <col min="15114" max="15114" width="42" style="228" customWidth="1"/>
    <col min="15115" max="15360" width="10.85546875" style="228"/>
    <col min="15361" max="15361" width="72" style="228" bestFit="1" customWidth="1"/>
    <col min="15362" max="15362" width="78.42578125" style="228" customWidth="1"/>
    <col min="15363" max="15363" width="10.85546875" style="228"/>
    <col min="15364" max="15364" width="31.140625" style="228" customWidth="1"/>
    <col min="15365" max="15365" width="70.140625" style="228" customWidth="1"/>
    <col min="15366" max="15366" width="17.42578125" style="228" customWidth="1"/>
    <col min="15367" max="15368" width="21.85546875" style="228" customWidth="1"/>
    <col min="15369" max="15369" width="19.42578125" style="228" customWidth="1"/>
    <col min="15370" max="15370" width="42" style="228" customWidth="1"/>
    <col min="15371" max="15616" width="10.85546875" style="228"/>
    <col min="15617" max="15617" width="72" style="228" bestFit="1" customWidth="1"/>
    <col min="15618" max="15618" width="78.42578125" style="228" customWidth="1"/>
    <col min="15619" max="15619" width="10.85546875" style="228"/>
    <col min="15620" max="15620" width="31.140625" style="228" customWidth="1"/>
    <col min="15621" max="15621" width="70.140625" style="228" customWidth="1"/>
    <col min="15622" max="15622" width="17.42578125" style="228" customWidth="1"/>
    <col min="15623" max="15624" width="21.85546875" style="228" customWidth="1"/>
    <col min="15625" max="15625" width="19.42578125" style="228" customWidth="1"/>
    <col min="15626" max="15626" width="42" style="228" customWidth="1"/>
    <col min="15627" max="15872" width="10.85546875" style="228"/>
    <col min="15873" max="15873" width="72" style="228" bestFit="1" customWidth="1"/>
    <col min="15874" max="15874" width="78.42578125" style="228" customWidth="1"/>
    <col min="15875" max="15875" width="10.85546875" style="228"/>
    <col min="15876" max="15876" width="31.140625" style="228" customWidth="1"/>
    <col min="15877" max="15877" width="70.140625" style="228" customWidth="1"/>
    <col min="15878" max="15878" width="17.42578125" style="228" customWidth="1"/>
    <col min="15879" max="15880" width="21.85546875" style="228" customWidth="1"/>
    <col min="15881" max="15881" width="19.42578125" style="228" customWidth="1"/>
    <col min="15882" max="15882" width="42" style="228" customWidth="1"/>
    <col min="15883" max="16128" width="10.85546875" style="228"/>
    <col min="16129" max="16129" width="72" style="228" bestFit="1" customWidth="1"/>
    <col min="16130" max="16130" width="78.42578125" style="228" customWidth="1"/>
    <col min="16131" max="16131" width="10.85546875" style="228"/>
    <col min="16132" max="16132" width="31.140625" style="228" customWidth="1"/>
    <col min="16133" max="16133" width="70.140625" style="228" customWidth="1"/>
    <col min="16134" max="16134" width="17.42578125" style="228" customWidth="1"/>
    <col min="16135" max="16136" width="21.85546875" style="228" customWidth="1"/>
    <col min="16137" max="16137" width="19.42578125" style="228" customWidth="1"/>
    <col min="16138" max="16138" width="42" style="228" customWidth="1"/>
    <col min="16139" max="16384" width="10.85546875" style="228"/>
  </cols>
  <sheetData>
    <row r="1" spans="1:2" ht="25.5" customHeight="1" x14ac:dyDescent="0.25">
      <c r="A1" s="621" t="s">
        <v>120</v>
      </c>
      <c r="B1" s="622"/>
    </row>
    <row r="2" spans="1:2" ht="25.5" customHeight="1" x14ac:dyDescent="0.25">
      <c r="A2" s="623" t="s">
        <v>121</v>
      </c>
      <c r="B2" s="624"/>
    </row>
    <row r="3" spans="1:2" ht="15" x14ac:dyDescent="0.25">
      <c r="A3" s="229" t="s">
        <v>122</v>
      </c>
      <c r="B3" s="230" t="s">
        <v>123</v>
      </c>
    </row>
    <row r="4" spans="1:2" ht="40.5" customHeight="1" x14ac:dyDescent="0.25">
      <c r="A4" s="231" t="s">
        <v>124</v>
      </c>
      <c r="B4" s="232" t="s">
        <v>125</v>
      </c>
    </row>
    <row r="5" spans="1:2" ht="28.5" x14ac:dyDescent="0.25">
      <c r="A5" s="231" t="s">
        <v>126</v>
      </c>
      <c r="B5" s="233" t="s">
        <v>127</v>
      </c>
    </row>
    <row r="6" spans="1:2" ht="124.5" customHeight="1" x14ac:dyDescent="0.25">
      <c r="A6" s="231" t="s">
        <v>128</v>
      </c>
      <c r="B6" s="233" t="s">
        <v>129</v>
      </c>
    </row>
    <row r="7" spans="1:2" ht="26.45" customHeight="1" x14ac:dyDescent="0.25">
      <c r="A7" s="619" t="s">
        <v>130</v>
      </c>
      <c r="B7" s="620"/>
    </row>
    <row r="8" spans="1:2" ht="42.75" x14ac:dyDescent="0.25">
      <c r="A8" s="231" t="s">
        <v>131</v>
      </c>
      <c r="B8" s="233" t="s">
        <v>132</v>
      </c>
    </row>
    <row r="9" spans="1:2" ht="28.5" x14ac:dyDescent="0.25">
      <c r="A9" s="231" t="s">
        <v>133</v>
      </c>
      <c r="B9" s="233" t="s">
        <v>134</v>
      </c>
    </row>
    <row r="10" spans="1:2" ht="42.75" x14ac:dyDescent="0.25">
      <c r="A10" s="231" t="s">
        <v>135</v>
      </c>
      <c r="B10" s="233" t="s">
        <v>136</v>
      </c>
    </row>
    <row r="11" spans="1:2" ht="40.5" customHeight="1" x14ac:dyDescent="0.25">
      <c r="A11" s="231" t="s">
        <v>137</v>
      </c>
      <c r="B11" s="232" t="s">
        <v>138</v>
      </c>
    </row>
    <row r="12" spans="1:2" ht="38.25" customHeight="1" x14ac:dyDescent="0.25">
      <c r="A12" s="231" t="s">
        <v>139</v>
      </c>
      <c r="B12" s="232" t="s">
        <v>140</v>
      </c>
    </row>
    <row r="13" spans="1:2" ht="42.75" x14ac:dyDescent="0.25">
      <c r="A13" s="231" t="s">
        <v>141</v>
      </c>
      <c r="B13" s="234" t="s">
        <v>142</v>
      </c>
    </row>
    <row r="14" spans="1:2" ht="23.45" customHeight="1" x14ac:dyDescent="0.25">
      <c r="A14" s="235" t="s">
        <v>143</v>
      </c>
      <c r="B14" s="236"/>
    </row>
    <row r="15" spans="1:2" ht="42.75" x14ac:dyDescent="0.25">
      <c r="A15" s="231" t="s">
        <v>144</v>
      </c>
      <c r="B15" s="237" t="s">
        <v>145</v>
      </c>
    </row>
    <row r="16" spans="1:2" ht="42.75" x14ac:dyDescent="0.25">
      <c r="A16" s="231" t="s">
        <v>146</v>
      </c>
      <c r="B16" s="237" t="s">
        <v>147</v>
      </c>
    </row>
    <row r="17" spans="1:3" ht="42.75" x14ac:dyDescent="0.25">
      <c r="A17" s="231" t="s">
        <v>148</v>
      </c>
      <c r="B17" s="237" t="s">
        <v>149</v>
      </c>
    </row>
    <row r="18" spans="1:3" ht="8.25" customHeight="1" x14ac:dyDescent="0.25">
      <c r="A18" s="235"/>
      <c r="B18" s="238"/>
    </row>
    <row r="19" spans="1:3" ht="28.5" x14ac:dyDescent="0.25">
      <c r="A19" s="231" t="s">
        <v>150</v>
      </c>
      <c r="B19" s="237" t="s">
        <v>151</v>
      </c>
    </row>
    <row r="20" spans="1:3" ht="28.5" x14ac:dyDescent="0.25">
      <c r="A20" s="231" t="s">
        <v>152</v>
      </c>
      <c r="B20" s="237" t="s">
        <v>153</v>
      </c>
    </row>
    <row r="21" spans="1:3" ht="42.75" x14ac:dyDescent="0.25">
      <c r="A21" s="231" t="s">
        <v>154</v>
      </c>
      <c r="B21" s="237" t="s">
        <v>155</v>
      </c>
    </row>
    <row r="22" spans="1:3" ht="20.25" customHeight="1" x14ac:dyDescent="0.25">
      <c r="A22" s="625" t="s">
        <v>156</v>
      </c>
      <c r="B22" s="626"/>
    </row>
    <row r="23" spans="1:3" ht="42.75" x14ac:dyDescent="0.25">
      <c r="A23" s="231" t="s">
        <v>157</v>
      </c>
      <c r="B23" s="237" t="s">
        <v>158</v>
      </c>
    </row>
    <row r="24" spans="1:3" ht="54" customHeight="1" x14ac:dyDescent="0.25">
      <c r="A24" s="231" t="s">
        <v>159</v>
      </c>
      <c r="B24" s="237" t="s">
        <v>160</v>
      </c>
    </row>
    <row r="25" spans="1:3" ht="144" customHeight="1" x14ac:dyDescent="0.25">
      <c r="A25" s="231" t="s">
        <v>161</v>
      </c>
      <c r="B25" s="237" t="s">
        <v>162</v>
      </c>
    </row>
    <row r="26" spans="1:3" ht="57" x14ac:dyDescent="0.25">
      <c r="A26" s="231" t="s">
        <v>163</v>
      </c>
      <c r="B26" s="237" t="s">
        <v>164</v>
      </c>
    </row>
    <row r="27" spans="1:3" ht="57" x14ac:dyDescent="0.25">
      <c r="A27" s="231" t="s">
        <v>165</v>
      </c>
      <c r="B27" s="237" t="s">
        <v>166</v>
      </c>
    </row>
    <row r="28" spans="1:3" ht="28.5" x14ac:dyDescent="0.25">
      <c r="A28" s="231" t="s">
        <v>167</v>
      </c>
      <c r="B28" s="237" t="s">
        <v>168</v>
      </c>
    </row>
    <row r="29" spans="1:3" ht="57" x14ac:dyDescent="0.25">
      <c r="A29" s="231" t="s">
        <v>169</v>
      </c>
      <c r="B29" s="237" t="s">
        <v>170</v>
      </c>
      <c r="C29" s="239"/>
    </row>
    <row r="30" spans="1:3" ht="90" customHeight="1" x14ac:dyDescent="0.25">
      <c r="A30" s="240" t="s">
        <v>171</v>
      </c>
      <c r="B30" s="237" t="s">
        <v>172</v>
      </c>
    </row>
    <row r="31" spans="1:3" ht="81.599999999999994" customHeight="1" x14ac:dyDescent="0.25">
      <c r="A31" s="240" t="s">
        <v>173</v>
      </c>
      <c r="B31" s="237" t="s">
        <v>174</v>
      </c>
    </row>
    <row r="32" spans="1:3" ht="54" customHeight="1" x14ac:dyDescent="0.25">
      <c r="A32" s="240" t="s">
        <v>175</v>
      </c>
      <c r="B32" s="237" t="s">
        <v>176</v>
      </c>
    </row>
    <row r="33" spans="1:3" ht="28.5" customHeight="1" x14ac:dyDescent="0.25">
      <c r="A33" s="627" t="s">
        <v>177</v>
      </c>
      <c r="B33" s="628"/>
    </row>
    <row r="34" spans="1:3" ht="71.25" x14ac:dyDescent="0.25">
      <c r="A34" s="240" t="s">
        <v>178</v>
      </c>
      <c r="B34" s="237" t="s">
        <v>179</v>
      </c>
    </row>
    <row r="35" spans="1:3" ht="57" x14ac:dyDescent="0.25">
      <c r="A35" s="240" t="s">
        <v>180</v>
      </c>
      <c r="B35" s="237" t="s">
        <v>181</v>
      </c>
    </row>
    <row r="36" spans="1:3" ht="36" customHeight="1" x14ac:dyDescent="0.25">
      <c r="A36" s="240" t="s">
        <v>182</v>
      </c>
      <c r="B36" s="237" t="s">
        <v>183</v>
      </c>
      <c r="C36" s="241"/>
    </row>
    <row r="37" spans="1:3" ht="28.5" x14ac:dyDescent="0.25">
      <c r="A37" s="240" t="s">
        <v>184</v>
      </c>
      <c r="B37" s="237" t="s">
        <v>185</v>
      </c>
    </row>
    <row r="38" spans="1:3" ht="71.25" x14ac:dyDescent="0.25">
      <c r="A38" s="240" t="s">
        <v>186</v>
      </c>
      <c r="B38" s="237" t="s">
        <v>187</v>
      </c>
    </row>
    <row r="39" spans="1:3" ht="28.5" x14ac:dyDescent="0.25">
      <c r="A39" s="231" t="s">
        <v>188</v>
      </c>
      <c r="B39" s="237" t="s">
        <v>189</v>
      </c>
    </row>
    <row r="40" spans="1:3" ht="25.5" customHeight="1" x14ac:dyDescent="0.25">
      <c r="A40" s="619" t="s">
        <v>190</v>
      </c>
      <c r="B40" s="620"/>
    </row>
    <row r="41" spans="1:3" ht="24" customHeight="1" x14ac:dyDescent="0.25">
      <c r="A41" s="235" t="s">
        <v>122</v>
      </c>
      <c r="B41" s="242" t="s">
        <v>123</v>
      </c>
    </row>
    <row r="42" spans="1:3" ht="28.5" x14ac:dyDescent="0.25">
      <c r="A42" s="231" t="s">
        <v>141</v>
      </c>
      <c r="B42" s="243" t="s">
        <v>191</v>
      </c>
    </row>
    <row r="43" spans="1:3" ht="42.75" x14ac:dyDescent="0.25">
      <c r="A43" s="231" t="s">
        <v>192</v>
      </c>
      <c r="B43" s="243" t="s">
        <v>193</v>
      </c>
    </row>
    <row r="44" spans="1:3" ht="42.75" x14ac:dyDescent="0.25">
      <c r="A44" s="231" t="s">
        <v>194</v>
      </c>
      <c r="B44" s="243" t="s">
        <v>195</v>
      </c>
    </row>
    <row r="45" spans="1:3" ht="42.75" x14ac:dyDescent="0.25">
      <c r="A45" s="231" t="s">
        <v>196</v>
      </c>
      <c r="B45" s="243" t="s">
        <v>197</v>
      </c>
    </row>
    <row r="46" spans="1:3" ht="42.75" x14ac:dyDescent="0.25">
      <c r="A46" s="231" t="s">
        <v>198</v>
      </c>
      <c r="B46" s="243" t="s">
        <v>199</v>
      </c>
    </row>
    <row r="47" spans="1:3" ht="28.5" x14ac:dyDescent="0.25">
      <c r="A47" s="231" t="s">
        <v>200</v>
      </c>
      <c r="B47" s="243" t="s">
        <v>201</v>
      </c>
    </row>
    <row r="48" spans="1:3" ht="152.25" customHeight="1" x14ac:dyDescent="0.25">
      <c r="A48" s="231" t="s">
        <v>202</v>
      </c>
      <c r="B48" s="243" t="s">
        <v>203</v>
      </c>
    </row>
    <row r="49" spans="1:2" ht="23.1" customHeight="1" x14ac:dyDescent="0.25">
      <c r="A49" s="625" t="s">
        <v>204</v>
      </c>
      <c r="B49" s="626"/>
    </row>
    <row r="50" spans="1:2" ht="71.25" x14ac:dyDescent="0.25">
      <c r="A50" s="231" t="s">
        <v>99</v>
      </c>
      <c r="B50" s="237" t="s">
        <v>205</v>
      </c>
    </row>
    <row r="51" spans="1:2" ht="28.5" x14ac:dyDescent="0.25">
      <c r="A51" s="231" t="s">
        <v>206</v>
      </c>
      <c r="B51" s="237" t="s">
        <v>207</v>
      </c>
    </row>
    <row r="52" spans="1:2" ht="57" x14ac:dyDescent="0.25">
      <c r="A52" s="231" t="s">
        <v>208</v>
      </c>
      <c r="B52" s="237" t="s">
        <v>209</v>
      </c>
    </row>
    <row r="53" spans="1:2" ht="99.75" x14ac:dyDescent="0.25">
      <c r="A53" s="231" t="s">
        <v>210</v>
      </c>
      <c r="B53" s="237" t="s">
        <v>211</v>
      </c>
    </row>
    <row r="54" spans="1:2" ht="85.5" x14ac:dyDescent="0.25">
      <c r="A54" s="231" t="s">
        <v>212</v>
      </c>
      <c r="B54" s="237" t="s">
        <v>174</v>
      </c>
    </row>
    <row r="55" spans="1:2" ht="71.25" x14ac:dyDescent="0.25">
      <c r="A55" s="231" t="s">
        <v>213</v>
      </c>
      <c r="B55" s="237" t="s">
        <v>214</v>
      </c>
    </row>
    <row r="56" spans="1:2" ht="28.5" x14ac:dyDescent="0.25">
      <c r="A56" s="231" t="s">
        <v>215</v>
      </c>
      <c r="B56" s="237" t="s">
        <v>216</v>
      </c>
    </row>
    <row r="57" spans="1:2" ht="24" customHeight="1" x14ac:dyDescent="0.25">
      <c r="A57" s="631" t="s">
        <v>217</v>
      </c>
      <c r="B57" s="632"/>
    </row>
    <row r="58" spans="1:2" ht="23.45" customHeight="1" x14ac:dyDescent="0.25">
      <c r="A58" s="625" t="s">
        <v>218</v>
      </c>
      <c r="B58" s="626"/>
    </row>
    <row r="59" spans="1:2" ht="42.75" x14ac:dyDescent="0.25">
      <c r="A59" s="231" t="s">
        <v>219</v>
      </c>
      <c r="B59" s="243" t="s">
        <v>220</v>
      </c>
    </row>
    <row r="60" spans="1:2" ht="28.5" x14ac:dyDescent="0.25">
      <c r="A60" s="231" t="s">
        <v>221</v>
      </c>
      <c r="B60" s="243" t="s">
        <v>222</v>
      </c>
    </row>
    <row r="61" spans="1:2" ht="42.75" x14ac:dyDescent="0.25">
      <c r="A61" s="231" t="s">
        <v>133</v>
      </c>
      <c r="B61" s="243" t="s">
        <v>223</v>
      </c>
    </row>
    <row r="62" spans="1:2" ht="57" x14ac:dyDescent="0.25">
      <c r="A62" s="231" t="s">
        <v>146</v>
      </c>
      <c r="B62" s="237" t="s">
        <v>224</v>
      </c>
    </row>
    <row r="63" spans="1:2" ht="57" x14ac:dyDescent="0.25">
      <c r="A63" s="231" t="s">
        <v>148</v>
      </c>
      <c r="B63" s="237" t="s">
        <v>225</v>
      </c>
    </row>
    <row r="64" spans="1:2" ht="42.75" x14ac:dyDescent="0.25">
      <c r="A64" s="231" t="s">
        <v>226</v>
      </c>
      <c r="B64" s="243" t="s">
        <v>227</v>
      </c>
    </row>
    <row r="65" spans="1:2" ht="25.5" customHeight="1" x14ac:dyDescent="0.25">
      <c r="A65" s="619" t="s">
        <v>228</v>
      </c>
      <c r="B65" s="620"/>
    </row>
    <row r="66" spans="1:2" ht="23.1" customHeight="1" x14ac:dyDescent="0.25">
      <c r="A66" s="633" t="s">
        <v>229</v>
      </c>
      <c r="B66" s="634"/>
    </row>
    <row r="67" spans="1:2" ht="94.35" customHeight="1" x14ac:dyDescent="0.25">
      <c r="A67" s="635" t="s">
        <v>230</v>
      </c>
      <c r="B67" s="636"/>
    </row>
    <row r="68" spans="1:2" ht="39.75" customHeight="1" x14ac:dyDescent="0.25">
      <c r="A68" s="231" t="s">
        <v>231</v>
      </c>
      <c r="B68" s="244" t="s">
        <v>232</v>
      </c>
    </row>
    <row r="69" spans="1:2" ht="42.75" x14ac:dyDescent="0.25">
      <c r="A69" s="231" t="s">
        <v>233</v>
      </c>
      <c r="B69" s="245" t="s">
        <v>234</v>
      </c>
    </row>
    <row r="70" spans="1:2" ht="37.5" customHeight="1" x14ac:dyDescent="0.25">
      <c r="A70" s="240" t="s">
        <v>235</v>
      </c>
      <c r="B70" s="245" t="s">
        <v>236</v>
      </c>
    </row>
    <row r="71" spans="1:2" ht="37.5" customHeight="1" x14ac:dyDescent="0.25">
      <c r="A71" s="231" t="s">
        <v>237</v>
      </c>
      <c r="B71" s="245" t="s">
        <v>238</v>
      </c>
    </row>
    <row r="72" spans="1:2" ht="37.5" customHeight="1" x14ac:dyDescent="0.25">
      <c r="A72" s="240" t="s">
        <v>239</v>
      </c>
      <c r="B72" s="245" t="s">
        <v>240</v>
      </c>
    </row>
    <row r="73" spans="1:2" ht="25.5" customHeight="1" x14ac:dyDescent="0.25">
      <c r="A73" s="619" t="s">
        <v>241</v>
      </c>
      <c r="B73" s="620"/>
    </row>
    <row r="74" spans="1:2" ht="28.5" x14ac:dyDescent="0.25">
      <c r="A74" s="231" t="s">
        <v>242</v>
      </c>
      <c r="B74" s="243" t="s">
        <v>243</v>
      </c>
    </row>
    <row r="75" spans="1:2" ht="28.5" x14ac:dyDescent="0.25">
      <c r="A75" s="231" t="s">
        <v>244</v>
      </c>
      <c r="B75" s="243" t="s">
        <v>245</v>
      </c>
    </row>
    <row r="76" spans="1:2" ht="28.5" x14ac:dyDescent="0.25">
      <c r="A76" s="231" t="s">
        <v>246</v>
      </c>
      <c r="B76" s="243" t="s">
        <v>247</v>
      </c>
    </row>
    <row r="77" spans="1:2" ht="28.5" x14ac:dyDescent="0.25">
      <c r="A77" s="231" t="s">
        <v>248</v>
      </c>
      <c r="B77" s="243" t="s">
        <v>249</v>
      </c>
    </row>
    <row r="78" spans="1:2" ht="28.5" x14ac:dyDescent="0.25">
      <c r="A78" s="231" t="s">
        <v>250</v>
      </c>
      <c r="B78" s="243" t="s">
        <v>251</v>
      </c>
    </row>
    <row r="79" spans="1:2" ht="42.75" x14ac:dyDescent="0.25">
      <c r="A79" s="231" t="s">
        <v>252</v>
      </c>
      <c r="B79" s="243" t="s">
        <v>253</v>
      </c>
    </row>
    <row r="80" spans="1:2" ht="28.5" x14ac:dyDescent="0.25">
      <c r="A80" s="231" t="s">
        <v>254</v>
      </c>
      <c r="B80" s="243" t="s">
        <v>255</v>
      </c>
    </row>
    <row r="81" spans="1:2" ht="15" x14ac:dyDescent="0.25">
      <c r="A81" s="231" t="s">
        <v>256</v>
      </c>
      <c r="B81" s="243" t="s">
        <v>257</v>
      </c>
    </row>
    <row r="82" spans="1:2" ht="42.75" x14ac:dyDescent="0.25">
      <c r="A82" s="246" t="s">
        <v>258</v>
      </c>
      <c r="B82" s="243" t="s">
        <v>259</v>
      </c>
    </row>
    <row r="83" spans="1:2" ht="42.75" x14ac:dyDescent="0.25">
      <c r="A83" s="240" t="s">
        <v>260</v>
      </c>
      <c r="B83" s="243" t="s">
        <v>261</v>
      </c>
    </row>
    <row r="84" spans="1:2" ht="42.75" x14ac:dyDescent="0.25">
      <c r="A84" s="231" t="s">
        <v>262</v>
      </c>
      <c r="B84" s="243" t="s">
        <v>263</v>
      </c>
    </row>
    <row r="85" spans="1:2" ht="28.5" x14ac:dyDescent="0.25">
      <c r="A85" s="231" t="s">
        <v>165</v>
      </c>
      <c r="B85" s="243" t="s">
        <v>264</v>
      </c>
    </row>
    <row r="86" spans="1:2" ht="28.5" x14ac:dyDescent="0.25">
      <c r="A86" s="231" t="s">
        <v>265</v>
      </c>
      <c r="B86" s="243" t="s">
        <v>266</v>
      </c>
    </row>
    <row r="87" spans="1:2" ht="42.75" x14ac:dyDescent="0.25">
      <c r="A87" s="231" t="s">
        <v>267</v>
      </c>
      <c r="B87" s="243" t="s">
        <v>268</v>
      </c>
    </row>
    <row r="88" spans="1:2" ht="18.600000000000001" customHeight="1" x14ac:dyDescent="0.25">
      <c r="A88" s="619" t="s">
        <v>269</v>
      </c>
      <c r="B88" s="620"/>
    </row>
    <row r="89" spans="1:2" ht="28.5" x14ac:dyDescent="0.25">
      <c r="A89" s="247" t="s">
        <v>270</v>
      </c>
      <c r="B89" s="248" t="s">
        <v>271</v>
      </c>
    </row>
    <row r="90" spans="1:2" ht="15" x14ac:dyDescent="0.25">
      <c r="A90" s="247" t="s">
        <v>272</v>
      </c>
      <c r="B90" s="248" t="s">
        <v>273</v>
      </c>
    </row>
    <row r="91" spans="1:2" ht="15" x14ac:dyDescent="0.25">
      <c r="A91" s="247" t="s">
        <v>274</v>
      </c>
      <c r="B91" s="248" t="s">
        <v>275</v>
      </c>
    </row>
    <row r="92" spans="1:2" ht="15" x14ac:dyDescent="0.25">
      <c r="A92" s="247" t="s">
        <v>276</v>
      </c>
      <c r="B92" s="248" t="s">
        <v>277</v>
      </c>
    </row>
    <row r="93" spans="1:2" ht="15" x14ac:dyDescent="0.25">
      <c r="A93" s="629" t="s">
        <v>278</v>
      </c>
      <c r="B93" s="630"/>
    </row>
  </sheetData>
  <mergeCells count="15">
    <mergeCell ref="A73:B73"/>
    <mergeCell ref="A88:B88"/>
    <mergeCell ref="A93:B93"/>
    <mergeCell ref="A49:B49"/>
    <mergeCell ref="A57:B57"/>
    <mergeCell ref="A58:B58"/>
    <mergeCell ref="A65:B65"/>
    <mergeCell ref="A66:B66"/>
    <mergeCell ref="A67:B67"/>
    <mergeCell ref="A40:B40"/>
    <mergeCell ref="A1:B1"/>
    <mergeCell ref="A2:B2"/>
    <mergeCell ref="A7:B7"/>
    <mergeCell ref="A22:B22"/>
    <mergeCell ref="A33:B3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7FFD0-3A36-4635-9953-BDB2834B578A}">
  <sheetPr>
    <tabColor theme="5" tint="0.59999389629810485"/>
    <pageSetUpPr fitToPage="1"/>
  </sheetPr>
  <dimension ref="A1:L29"/>
  <sheetViews>
    <sheetView zoomScale="85" zoomScaleNormal="85" workbookViewId="0">
      <selection activeCell="A9" sqref="A9:L9"/>
    </sheetView>
  </sheetViews>
  <sheetFormatPr baseColWidth="10" defaultColWidth="8.7109375" defaultRowHeight="12.75" x14ac:dyDescent="0.25"/>
  <cols>
    <col min="1" max="1" width="3.28515625" style="160" customWidth="1"/>
    <col min="2" max="2" width="9.28515625" style="160" customWidth="1"/>
    <col min="3" max="3" width="5.7109375" style="160" customWidth="1"/>
    <col min="4" max="4" width="6.7109375" style="160" customWidth="1"/>
    <col min="5" max="5" width="5.7109375" style="160" customWidth="1"/>
    <col min="6" max="6" width="10.28515625" style="160" customWidth="1"/>
    <col min="7" max="7" width="2.140625" style="160" customWidth="1"/>
    <col min="8" max="8" width="18.7109375" style="160" customWidth="1"/>
    <col min="9" max="9" width="12.7109375" style="160" customWidth="1"/>
    <col min="10" max="10" width="6.7109375" style="160" customWidth="1"/>
    <col min="11" max="11" width="18.7109375" style="160" customWidth="1"/>
    <col min="12" max="12" width="25.7109375" style="160" customWidth="1"/>
    <col min="13" max="16384" width="8.7109375" style="160"/>
  </cols>
  <sheetData>
    <row r="1" spans="1:12" ht="18.75" customHeight="1" x14ac:dyDescent="0.25">
      <c r="A1" s="637"/>
      <c r="B1" s="638"/>
      <c r="C1" s="638"/>
      <c r="D1" s="638"/>
      <c r="E1" s="639"/>
      <c r="F1" s="646" t="s">
        <v>279</v>
      </c>
      <c r="G1" s="647"/>
      <c r="H1" s="647"/>
      <c r="I1" s="647"/>
      <c r="J1" s="647"/>
      <c r="K1" s="647"/>
      <c r="L1" s="159"/>
    </row>
    <row r="2" spans="1:12" ht="18.75" customHeight="1" x14ac:dyDescent="0.25">
      <c r="A2" s="640"/>
      <c r="B2" s="641"/>
      <c r="C2" s="641"/>
      <c r="D2" s="641"/>
      <c r="E2" s="642"/>
      <c r="F2" s="648"/>
      <c r="G2" s="649"/>
      <c r="H2" s="649"/>
      <c r="I2" s="649"/>
      <c r="J2" s="649"/>
      <c r="K2" s="649"/>
      <c r="L2" s="159"/>
    </row>
    <row r="3" spans="1:12" ht="18.75" customHeight="1" x14ac:dyDescent="0.25">
      <c r="A3" s="640"/>
      <c r="B3" s="641"/>
      <c r="C3" s="641"/>
      <c r="D3" s="641"/>
      <c r="E3" s="642"/>
      <c r="F3" s="646" t="s">
        <v>280</v>
      </c>
      <c r="G3" s="647"/>
      <c r="H3" s="647"/>
      <c r="I3" s="647"/>
      <c r="J3" s="647"/>
      <c r="K3" s="647"/>
      <c r="L3" s="159"/>
    </row>
    <row r="4" spans="1:12" ht="18.75" customHeight="1" x14ac:dyDescent="0.25">
      <c r="A4" s="643"/>
      <c r="B4" s="644"/>
      <c r="C4" s="644"/>
      <c r="D4" s="644"/>
      <c r="E4" s="645"/>
      <c r="F4" s="648"/>
      <c r="G4" s="649"/>
      <c r="H4" s="649"/>
      <c r="I4" s="649"/>
      <c r="J4" s="649"/>
      <c r="K4" s="649"/>
      <c r="L4" s="159"/>
    </row>
    <row r="5" spans="1:12" ht="15.75" customHeight="1" x14ac:dyDescent="0.25">
      <c r="A5" s="650" t="s">
        <v>281</v>
      </c>
      <c r="B5" s="651"/>
      <c r="C5" s="651"/>
      <c r="D5" s="651"/>
      <c r="E5" s="651"/>
      <c r="F5" s="651"/>
      <c r="G5" s="651"/>
      <c r="H5" s="651"/>
      <c r="I5" s="651"/>
      <c r="J5" s="651"/>
      <c r="K5" s="651"/>
      <c r="L5" s="652"/>
    </row>
    <row r="6" spans="1:12" ht="23.25" customHeight="1" x14ac:dyDescent="0.25">
      <c r="A6" s="650" t="s">
        <v>282</v>
      </c>
      <c r="B6" s="651"/>
      <c r="C6" s="653"/>
      <c r="D6" s="654" t="s">
        <v>12</v>
      </c>
      <c r="E6" s="655"/>
      <c r="F6" s="655"/>
      <c r="G6" s="655"/>
      <c r="H6" s="656"/>
      <c r="I6" s="650" t="s">
        <v>283</v>
      </c>
      <c r="J6" s="653"/>
      <c r="K6" s="654" t="s">
        <v>37</v>
      </c>
      <c r="L6" s="656"/>
    </row>
    <row r="7" spans="1:12" ht="17.850000000000001" customHeight="1" x14ac:dyDescent="0.25">
      <c r="A7" s="650" t="s">
        <v>284</v>
      </c>
      <c r="B7" s="651"/>
      <c r="C7" s="653"/>
      <c r="D7" s="654" t="s">
        <v>26</v>
      </c>
      <c r="E7" s="655"/>
      <c r="F7" s="655"/>
      <c r="G7" s="655"/>
      <c r="H7" s="656"/>
      <c r="I7" s="650" t="s">
        <v>98</v>
      </c>
      <c r="J7" s="653"/>
      <c r="K7" s="654" t="s">
        <v>15</v>
      </c>
      <c r="L7" s="656"/>
    </row>
    <row r="8" spans="1:12" ht="35.85" customHeight="1" x14ac:dyDescent="0.25">
      <c r="A8" s="650" t="s">
        <v>285</v>
      </c>
      <c r="B8" s="651"/>
      <c r="C8" s="653"/>
      <c r="D8" s="654" t="s">
        <v>63</v>
      </c>
      <c r="E8" s="655"/>
      <c r="F8" s="655"/>
      <c r="G8" s="655"/>
      <c r="H8" s="656"/>
      <c r="I8" s="650" t="s">
        <v>286</v>
      </c>
      <c r="J8" s="653"/>
      <c r="K8" s="654" t="s">
        <v>60</v>
      </c>
      <c r="L8" s="656"/>
    </row>
    <row r="9" spans="1:12" ht="15.75" customHeight="1" x14ac:dyDescent="0.25">
      <c r="A9" s="657" t="s">
        <v>287</v>
      </c>
      <c r="B9" s="658"/>
      <c r="C9" s="658"/>
      <c r="D9" s="658"/>
      <c r="E9" s="658"/>
      <c r="F9" s="658"/>
      <c r="G9" s="658"/>
      <c r="H9" s="658"/>
      <c r="I9" s="658"/>
      <c r="J9" s="658"/>
      <c r="K9" s="658"/>
      <c r="L9" s="659"/>
    </row>
    <row r="10" spans="1:12" ht="26.25" customHeight="1" x14ac:dyDescent="0.25">
      <c r="A10" s="668" t="s">
        <v>221</v>
      </c>
      <c r="B10" s="668"/>
      <c r="C10" s="668"/>
      <c r="D10" s="669"/>
      <c r="E10" s="670" t="str">
        <f>+ACTIVIDAD_1!B12</f>
        <v>Formular 9 acciones de transformación cultural que promuevan y garanticen el libre ejercicio de los derechos de las mujeres y la equidad de género a través de mecanismos de cambio cultural y comportamental desarrollados con las comunidades</v>
      </c>
      <c r="F10" s="670"/>
      <c r="G10" s="670"/>
      <c r="H10" s="670"/>
      <c r="I10" s="670"/>
      <c r="J10" s="670"/>
      <c r="K10" s="670"/>
      <c r="L10" s="670"/>
    </row>
    <row r="11" spans="1:12" ht="34.5" customHeight="1" x14ac:dyDescent="0.25">
      <c r="A11" s="660" t="s">
        <v>288</v>
      </c>
      <c r="B11" s="661"/>
      <c r="C11" s="661"/>
      <c r="D11" s="652"/>
      <c r="E11" s="662" t="str">
        <f>+ACTIVIDAD_1!I16</f>
        <v>Número de acciones de transformación cultural formuladas para la promoción y garantía del libre ejercicio de los derechos de las mujeres y la equidad de género.</v>
      </c>
      <c r="F11" s="663"/>
      <c r="G11" s="663"/>
      <c r="H11" s="663"/>
      <c r="I11" s="663"/>
      <c r="J11" s="663"/>
      <c r="K11" s="663"/>
      <c r="L11" s="664"/>
    </row>
    <row r="12" spans="1:12" ht="47.25" customHeight="1" x14ac:dyDescent="0.25">
      <c r="A12" s="650" t="s">
        <v>289</v>
      </c>
      <c r="B12" s="651"/>
      <c r="C12" s="651"/>
      <c r="D12" s="653"/>
      <c r="E12" s="665" t="s">
        <v>290</v>
      </c>
      <c r="F12" s="666"/>
      <c r="G12" s="666"/>
      <c r="H12" s="666"/>
      <c r="I12" s="666"/>
      <c r="J12" s="666"/>
      <c r="K12" s="666"/>
      <c r="L12" s="667"/>
    </row>
    <row r="13" spans="1:12" ht="28.5" customHeight="1" x14ac:dyDescent="0.25">
      <c r="A13" s="650" t="s">
        <v>291</v>
      </c>
      <c r="B13" s="651"/>
      <c r="C13" s="653"/>
      <c r="D13" s="654" t="s">
        <v>292</v>
      </c>
      <c r="E13" s="655"/>
      <c r="F13" s="655"/>
      <c r="G13" s="655"/>
      <c r="H13" s="656"/>
      <c r="I13" s="650" t="s">
        <v>293</v>
      </c>
      <c r="J13" s="653"/>
      <c r="K13" s="654" t="s">
        <v>18</v>
      </c>
      <c r="L13" s="656"/>
    </row>
    <row r="14" spans="1:12" ht="15.75" customHeight="1" x14ac:dyDescent="0.25">
      <c r="A14" s="650" t="s">
        <v>294</v>
      </c>
      <c r="B14" s="651"/>
      <c r="C14" s="651"/>
      <c r="D14" s="651"/>
      <c r="E14" s="651"/>
      <c r="F14" s="651"/>
      <c r="G14" s="651"/>
      <c r="H14" s="651"/>
      <c r="I14" s="651"/>
      <c r="J14" s="651"/>
      <c r="K14" s="651"/>
      <c r="L14" s="652"/>
    </row>
    <row r="15" spans="1:12" ht="25.5" customHeight="1" x14ac:dyDescent="0.25">
      <c r="A15" s="650" t="s">
        <v>295</v>
      </c>
      <c r="B15" s="651"/>
      <c r="C15" s="653"/>
      <c r="D15" s="654" t="s">
        <v>19</v>
      </c>
      <c r="E15" s="655"/>
      <c r="F15" s="655"/>
      <c r="G15" s="655"/>
      <c r="H15" s="656"/>
      <c r="I15" s="650" t="s">
        <v>296</v>
      </c>
      <c r="J15" s="653"/>
      <c r="K15" s="654" t="s">
        <v>20</v>
      </c>
      <c r="L15" s="656"/>
    </row>
    <row r="16" spans="1:12" ht="25.5" customHeight="1" x14ac:dyDescent="0.25">
      <c r="A16" s="650" t="s">
        <v>297</v>
      </c>
      <c r="B16" s="651"/>
      <c r="C16" s="653"/>
      <c r="D16" s="675">
        <f>+ACTIVIDAD_1!C37</f>
        <v>3</v>
      </c>
      <c r="E16" s="676"/>
      <c r="F16" s="676"/>
      <c r="G16" s="676"/>
      <c r="H16" s="677"/>
      <c r="I16" s="650" t="s">
        <v>161</v>
      </c>
      <c r="J16" s="653"/>
      <c r="K16" s="654" t="s">
        <v>21</v>
      </c>
      <c r="L16" s="656"/>
    </row>
    <row r="17" spans="1:12" ht="27.6" customHeight="1" x14ac:dyDescent="0.25">
      <c r="A17" s="650" t="s">
        <v>298</v>
      </c>
      <c r="B17" s="651"/>
      <c r="C17" s="653"/>
      <c r="D17" s="671" t="s">
        <v>299</v>
      </c>
      <c r="E17" s="655"/>
      <c r="F17" s="655"/>
      <c r="G17" s="655"/>
      <c r="H17" s="656"/>
      <c r="I17" s="672"/>
      <c r="J17" s="673"/>
      <c r="K17" s="673"/>
      <c r="L17" s="674"/>
    </row>
    <row r="18" spans="1:12" ht="12" customHeight="1" x14ac:dyDescent="0.25">
      <c r="A18" s="166" t="s">
        <v>300</v>
      </c>
      <c r="B18" s="166" t="s">
        <v>301</v>
      </c>
      <c r="C18" s="650" t="s">
        <v>302</v>
      </c>
      <c r="D18" s="651"/>
      <c r="E18" s="651"/>
      <c r="F18" s="651"/>
      <c r="G18" s="653"/>
      <c r="H18" s="650" t="s">
        <v>229</v>
      </c>
      <c r="I18" s="653"/>
      <c r="J18" s="650" t="s">
        <v>303</v>
      </c>
      <c r="K18" s="653"/>
      <c r="L18" s="166" t="s">
        <v>304</v>
      </c>
    </row>
    <row r="19" spans="1:12" ht="188.1" customHeight="1" x14ac:dyDescent="0.25">
      <c r="A19" s="161">
        <v>1</v>
      </c>
      <c r="B19" s="162" t="s">
        <v>305</v>
      </c>
      <c r="C19" s="654" t="s">
        <v>306</v>
      </c>
      <c r="D19" s="655"/>
      <c r="E19" s="655"/>
      <c r="F19" s="655"/>
      <c r="G19" s="656"/>
      <c r="H19" s="654" t="s">
        <v>307</v>
      </c>
      <c r="I19" s="656"/>
      <c r="J19" s="672" t="s">
        <v>22</v>
      </c>
      <c r="K19" s="674"/>
      <c r="L19" s="162" t="s">
        <v>308</v>
      </c>
    </row>
    <row r="20" spans="1:12" ht="34.35" customHeight="1" x14ac:dyDescent="0.25">
      <c r="A20" s="161">
        <v>2</v>
      </c>
      <c r="B20" s="162"/>
      <c r="C20" s="654"/>
      <c r="D20" s="655"/>
      <c r="E20" s="655"/>
      <c r="F20" s="655"/>
      <c r="G20" s="656"/>
      <c r="H20" s="654"/>
      <c r="I20" s="656"/>
      <c r="J20" s="672"/>
      <c r="K20" s="674"/>
      <c r="L20" s="162"/>
    </row>
    <row r="21" spans="1:12" ht="34.35" customHeight="1" x14ac:dyDescent="0.25">
      <c r="A21" s="161">
        <v>3</v>
      </c>
      <c r="B21" s="162"/>
      <c r="C21" s="654"/>
      <c r="D21" s="655"/>
      <c r="E21" s="655"/>
      <c r="F21" s="655"/>
      <c r="G21" s="656"/>
      <c r="H21" s="654"/>
      <c r="I21" s="656"/>
      <c r="J21" s="672"/>
      <c r="K21" s="674"/>
      <c r="L21" s="162"/>
    </row>
    <row r="22" spans="1:12" ht="34.35" customHeight="1" x14ac:dyDescent="0.25">
      <c r="A22" s="161">
        <v>4</v>
      </c>
      <c r="B22" s="169"/>
      <c r="C22" s="654"/>
      <c r="D22" s="655"/>
      <c r="E22" s="655"/>
      <c r="F22" s="655"/>
      <c r="G22" s="656"/>
      <c r="H22" s="654"/>
      <c r="I22" s="656"/>
      <c r="J22" s="672"/>
      <c r="K22" s="674"/>
      <c r="L22" s="162"/>
    </row>
    <row r="23" spans="1:12" ht="25.5" customHeight="1" x14ac:dyDescent="0.25">
      <c r="A23" s="166" t="s">
        <v>300</v>
      </c>
      <c r="B23" s="650" t="s">
        <v>309</v>
      </c>
      <c r="C23" s="651"/>
      <c r="D23" s="651"/>
      <c r="E23" s="651"/>
      <c r="F23" s="651"/>
      <c r="G23" s="651"/>
      <c r="H23" s="651"/>
      <c r="I23" s="651"/>
      <c r="J23" s="651"/>
      <c r="K23" s="653"/>
      <c r="L23" s="166" t="s">
        <v>310</v>
      </c>
    </row>
    <row r="24" spans="1:12" ht="28.35" customHeight="1" x14ac:dyDescent="0.25">
      <c r="A24" s="161">
        <v>1</v>
      </c>
      <c r="B24" s="684" t="s">
        <v>311</v>
      </c>
      <c r="C24" s="655"/>
      <c r="D24" s="655"/>
      <c r="E24" s="655"/>
      <c r="F24" s="655"/>
      <c r="G24" s="655"/>
      <c r="H24" s="655"/>
      <c r="I24" s="655"/>
      <c r="J24" s="655"/>
      <c r="K24" s="656"/>
      <c r="L24" s="162" t="s">
        <v>22</v>
      </c>
    </row>
    <row r="25" spans="1:12" ht="15.75" customHeight="1" x14ac:dyDescent="0.25">
      <c r="A25" s="650" t="s">
        <v>312</v>
      </c>
      <c r="B25" s="651"/>
      <c r="C25" s="651"/>
      <c r="D25" s="658"/>
      <c r="E25" s="658"/>
      <c r="F25" s="658"/>
      <c r="G25" s="658"/>
      <c r="H25" s="658"/>
      <c r="I25" s="658"/>
      <c r="J25" s="658"/>
      <c r="K25" s="658"/>
      <c r="L25" s="678"/>
    </row>
    <row r="26" spans="1:12" ht="26.25" customHeight="1" x14ac:dyDescent="0.25">
      <c r="A26" s="650" t="s">
        <v>313</v>
      </c>
      <c r="B26" s="651"/>
      <c r="C26" s="651"/>
      <c r="D26" s="680">
        <v>3</v>
      </c>
      <c r="E26" s="680"/>
      <c r="F26" s="679" t="s">
        <v>314</v>
      </c>
      <c r="G26" s="679"/>
      <c r="H26" s="189">
        <v>2024</v>
      </c>
      <c r="I26" s="679" t="s">
        <v>315</v>
      </c>
      <c r="J26" s="679"/>
      <c r="K26" s="685" t="s">
        <v>316</v>
      </c>
      <c r="L26" s="686"/>
    </row>
    <row r="27" spans="1:12" ht="26.25" customHeight="1" x14ac:dyDescent="0.25">
      <c r="A27" s="650" t="s">
        <v>317</v>
      </c>
      <c r="B27" s="651"/>
      <c r="C27" s="651"/>
      <c r="D27" s="680" t="s">
        <v>318</v>
      </c>
      <c r="E27" s="680"/>
      <c r="F27" s="680"/>
      <c r="G27" s="680"/>
      <c r="H27" s="680"/>
      <c r="I27" s="680"/>
      <c r="J27" s="680"/>
      <c r="K27" s="680"/>
      <c r="L27" s="680"/>
    </row>
    <row r="28" spans="1:12" ht="242.1" customHeight="1" x14ac:dyDescent="0.25">
      <c r="A28" s="650" t="s">
        <v>319</v>
      </c>
      <c r="B28" s="651"/>
      <c r="C28" s="653"/>
      <c r="D28" s="681" t="s">
        <v>320</v>
      </c>
      <c r="E28" s="682"/>
      <c r="F28" s="682"/>
      <c r="G28" s="682"/>
      <c r="H28" s="682"/>
      <c r="I28" s="682"/>
      <c r="J28" s="682"/>
      <c r="K28" s="682"/>
      <c r="L28" s="683"/>
    </row>
    <row r="29" spans="1:12" ht="28.5" customHeight="1" x14ac:dyDescent="0.25">
      <c r="A29" s="650" t="s">
        <v>321</v>
      </c>
      <c r="B29" s="651"/>
      <c r="C29" s="653"/>
      <c r="D29" s="654" t="s">
        <v>322</v>
      </c>
      <c r="E29" s="655"/>
      <c r="F29" s="655"/>
      <c r="G29" s="655"/>
      <c r="H29" s="655"/>
      <c r="I29" s="655"/>
      <c r="J29" s="655"/>
      <c r="K29" s="655"/>
      <c r="L29" s="656"/>
    </row>
  </sheetData>
  <mergeCells count="68">
    <mergeCell ref="C20:G20"/>
    <mergeCell ref="H20:I20"/>
    <mergeCell ref="J20:K20"/>
    <mergeCell ref="C21:G21"/>
    <mergeCell ref="H21:I21"/>
    <mergeCell ref="J21:K21"/>
    <mergeCell ref="C18:G18"/>
    <mergeCell ref="H18:I18"/>
    <mergeCell ref="J18:K18"/>
    <mergeCell ref="C19:G19"/>
    <mergeCell ref="H19:I19"/>
    <mergeCell ref="J19:K19"/>
    <mergeCell ref="C22:G22"/>
    <mergeCell ref="H22:I22"/>
    <mergeCell ref="J22:K22"/>
    <mergeCell ref="A28:C28"/>
    <mergeCell ref="D28:L28"/>
    <mergeCell ref="B24:K24"/>
    <mergeCell ref="F26:G26"/>
    <mergeCell ref="D26:E26"/>
    <mergeCell ref="B23:K23"/>
    <mergeCell ref="K26:L26"/>
    <mergeCell ref="A29:C29"/>
    <mergeCell ref="D29:L29"/>
    <mergeCell ref="A25:L25"/>
    <mergeCell ref="A26:C26"/>
    <mergeCell ref="I26:J26"/>
    <mergeCell ref="A27:C27"/>
    <mergeCell ref="D27:L27"/>
    <mergeCell ref="K15:L15"/>
    <mergeCell ref="A17:C17"/>
    <mergeCell ref="D17:H17"/>
    <mergeCell ref="I17:L17"/>
    <mergeCell ref="A16:C16"/>
    <mergeCell ref="D16:H16"/>
    <mergeCell ref="I16:J16"/>
    <mergeCell ref="K16:L16"/>
    <mergeCell ref="A15:C15"/>
    <mergeCell ref="D15:H15"/>
    <mergeCell ref="I15:J15"/>
    <mergeCell ref="A9:L9"/>
    <mergeCell ref="A11:D11"/>
    <mergeCell ref="E11:L11"/>
    <mergeCell ref="A12:D12"/>
    <mergeCell ref="E12:L12"/>
    <mergeCell ref="A10:D10"/>
    <mergeCell ref="E10:L10"/>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25" right="0.25" top="0.75" bottom="0.75" header="0.3" footer="0.3"/>
  <pageSetup scale="81" fitToHeight="0"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22E4A5A0-DBA8-42B5-AE94-8DFC87FAD362}">
          <x14:formula1>
            <xm:f>Datos!$A$2:$A$5</xm:f>
          </x14:formula1>
          <xm:sqref>D6:H6</xm:sqref>
        </x14:dataValidation>
        <x14:dataValidation type="list" allowBlank="1" showInputMessage="1" showErrorMessage="1" xr:uid="{34D71130-74F8-480D-A5E7-E0D255C5354B}">
          <x14:formula1>
            <xm:f>Datos!$B$2:$B$6</xm:f>
          </x14:formula1>
          <xm:sqref>K6:L6</xm:sqref>
        </x14:dataValidation>
        <x14:dataValidation type="list" allowBlank="1" showInputMessage="1" showErrorMessage="1" xr:uid="{B320B6E8-FAD4-40A2-8574-7589FD4E11EF}">
          <x14:formula1>
            <xm:f>Datos!$C$2:$C$3</xm:f>
          </x14:formula1>
          <xm:sqref>D7:H7</xm:sqref>
        </x14:dataValidation>
        <x14:dataValidation type="list" allowBlank="1" showInputMessage="1" showErrorMessage="1" xr:uid="{728F28A8-3CCE-4FF6-B3D4-E2459D416E30}">
          <x14:formula1>
            <xm:f>Datos!$D$2:$D$7</xm:f>
          </x14:formula1>
          <xm:sqref>K7:L7</xm:sqref>
        </x14:dataValidation>
        <x14:dataValidation type="list" allowBlank="1" showInputMessage="1" showErrorMessage="1" xr:uid="{2048F7BA-F8E8-4529-B3AD-1C6D82165A00}">
          <x14:formula1>
            <xm:f>Datos!$E$2:$E$23</xm:f>
          </x14:formula1>
          <xm:sqref>D8:H8</xm:sqref>
        </x14:dataValidation>
        <x14:dataValidation type="list" allowBlank="1" showInputMessage="1" showErrorMessage="1" xr:uid="{1585485C-3774-4ED3-BB9C-6F1EACFE9A2F}">
          <x14:formula1>
            <xm:f>Datos!$F$2:$F$18</xm:f>
          </x14:formula1>
          <xm:sqref>K8:L8</xm:sqref>
        </x14:dataValidation>
        <x14:dataValidation type="list" allowBlank="1" showInputMessage="1" showErrorMessage="1" xr:uid="{9009F37E-4F2E-40E1-A2E0-45526671344F}">
          <x14:formula1>
            <xm:f>Datos!$G$2:$G$8</xm:f>
          </x14:formula1>
          <xm:sqref>K13:L13</xm:sqref>
        </x14:dataValidation>
        <x14:dataValidation type="list" allowBlank="1" showInputMessage="1" showErrorMessage="1" xr:uid="{239BAF34-F661-41A9-9281-0C982C21D399}">
          <x14:formula1>
            <xm:f>Datos!$H$2:$H$3</xm:f>
          </x14:formula1>
          <xm:sqref>D15:H15</xm:sqref>
        </x14:dataValidation>
        <x14:dataValidation type="list" allowBlank="1" showInputMessage="1" showErrorMessage="1" xr:uid="{DBE7D134-4F72-4803-8BF1-F60E187CC267}">
          <x14:formula1>
            <xm:f>Datos!$I$2:$I$7</xm:f>
          </x14:formula1>
          <xm:sqref>K15:L15</xm:sqref>
        </x14:dataValidation>
        <x14:dataValidation type="list" allowBlank="1" showInputMessage="1" showErrorMessage="1" xr:uid="{4BBECC21-D0D4-41C8-93B9-509FDB62CE7B}">
          <x14:formula1>
            <xm:f>Datos!$J$2:$J$5</xm:f>
          </x14:formula1>
          <xm:sqref>K16:L16</xm:sqref>
        </x14:dataValidation>
        <x14:dataValidation type="list" allowBlank="1" showInputMessage="1" showErrorMessage="1" xr:uid="{B684A235-A4F6-4E48-BE9F-B70B1B688CB6}">
          <x14:formula1>
            <xm:f>Datos!$K$2:$K$4</xm:f>
          </x14:formula1>
          <xm:sqref>L24</xm:sqref>
        </x14:dataValidation>
        <x14:dataValidation type="list" allowBlank="1" showInputMessage="1" showErrorMessage="1" xr:uid="{F74BA7A8-C72D-4A93-8188-C5A9EE4135EA}">
          <x14:formula1>
            <xm:f>Datos!$K$2:$K$3</xm:f>
          </x14:formula1>
          <xm:sqref>J19:K22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60FD2-A71B-45CE-B6AD-BEE652DB5DB1}">
  <sheetPr>
    <tabColor theme="6" tint="0.59999389629810485"/>
    <pageSetUpPr fitToPage="1"/>
  </sheetPr>
  <dimension ref="A1:L28"/>
  <sheetViews>
    <sheetView topLeftCell="L3" zoomScale="85" zoomScaleNormal="85" workbookViewId="0">
      <selection activeCell="N8" sqref="N8"/>
    </sheetView>
  </sheetViews>
  <sheetFormatPr baseColWidth="10" defaultColWidth="8.7109375" defaultRowHeight="12.75" x14ac:dyDescent="0.25"/>
  <cols>
    <col min="1" max="1" width="3.28515625" style="160" customWidth="1"/>
    <col min="2" max="2" width="9.28515625" style="160" customWidth="1"/>
    <col min="3" max="3" width="5.7109375" style="160" customWidth="1"/>
    <col min="4" max="4" width="6.7109375" style="160" customWidth="1"/>
    <col min="5" max="5" width="5.7109375" style="160" customWidth="1"/>
    <col min="6" max="6" width="10.28515625" style="160" customWidth="1"/>
    <col min="7" max="7" width="2.140625" style="160" customWidth="1"/>
    <col min="8" max="8" width="18.7109375" style="160" customWidth="1"/>
    <col min="9" max="9" width="12.7109375" style="160" customWidth="1"/>
    <col min="10" max="10" width="6.7109375" style="160" customWidth="1"/>
    <col min="11" max="11" width="18.7109375" style="160" customWidth="1"/>
    <col min="12" max="12" width="25.7109375" style="160" customWidth="1"/>
    <col min="13" max="16384" width="8.7109375" style="160"/>
  </cols>
  <sheetData>
    <row r="1" spans="1:12" ht="18.75" customHeight="1" x14ac:dyDescent="0.25">
      <c r="A1" s="637"/>
      <c r="B1" s="638"/>
      <c r="C1" s="638"/>
      <c r="D1" s="638"/>
      <c r="E1" s="639"/>
      <c r="F1" s="646" t="s">
        <v>279</v>
      </c>
      <c r="G1" s="647"/>
      <c r="H1" s="647"/>
      <c r="I1" s="647"/>
      <c r="J1" s="647"/>
      <c r="K1" s="647"/>
      <c r="L1" s="159"/>
    </row>
    <row r="2" spans="1:12" ht="18.75" customHeight="1" x14ac:dyDescent="0.25">
      <c r="A2" s="640"/>
      <c r="B2" s="641"/>
      <c r="C2" s="641"/>
      <c r="D2" s="641"/>
      <c r="E2" s="642"/>
      <c r="F2" s="648"/>
      <c r="G2" s="649"/>
      <c r="H2" s="649"/>
      <c r="I2" s="649"/>
      <c r="J2" s="649"/>
      <c r="K2" s="649"/>
      <c r="L2" s="159"/>
    </row>
    <row r="3" spans="1:12" ht="18.75" customHeight="1" x14ac:dyDescent="0.25">
      <c r="A3" s="640"/>
      <c r="B3" s="641"/>
      <c r="C3" s="641"/>
      <c r="D3" s="641"/>
      <c r="E3" s="642"/>
      <c r="F3" s="646" t="s">
        <v>280</v>
      </c>
      <c r="G3" s="647"/>
      <c r="H3" s="647"/>
      <c r="I3" s="647"/>
      <c r="J3" s="647"/>
      <c r="K3" s="647"/>
      <c r="L3" s="159"/>
    </row>
    <row r="4" spans="1:12" ht="18.75" customHeight="1" x14ac:dyDescent="0.25">
      <c r="A4" s="643"/>
      <c r="B4" s="644"/>
      <c r="C4" s="644"/>
      <c r="D4" s="644"/>
      <c r="E4" s="645"/>
      <c r="F4" s="648"/>
      <c r="G4" s="649"/>
      <c r="H4" s="649"/>
      <c r="I4" s="649"/>
      <c r="J4" s="649"/>
      <c r="K4" s="649"/>
      <c r="L4" s="159"/>
    </row>
    <row r="5" spans="1:12" ht="15.75" customHeight="1" x14ac:dyDescent="0.25">
      <c r="A5" s="650" t="s">
        <v>281</v>
      </c>
      <c r="B5" s="651"/>
      <c r="C5" s="651"/>
      <c r="D5" s="651"/>
      <c r="E5" s="651"/>
      <c r="F5" s="651"/>
      <c r="G5" s="651"/>
      <c r="H5" s="651"/>
      <c r="I5" s="651"/>
      <c r="J5" s="651"/>
      <c r="K5" s="651"/>
      <c r="L5" s="652"/>
    </row>
    <row r="6" spans="1:12" ht="23.25" customHeight="1" x14ac:dyDescent="0.25">
      <c r="A6" s="650" t="s">
        <v>282</v>
      </c>
      <c r="B6" s="651"/>
      <c r="C6" s="653"/>
      <c r="D6" s="654" t="s">
        <v>12</v>
      </c>
      <c r="E6" s="655"/>
      <c r="F6" s="655"/>
      <c r="G6" s="655"/>
      <c r="H6" s="656"/>
      <c r="I6" s="650" t="s">
        <v>283</v>
      </c>
      <c r="J6" s="653"/>
      <c r="K6" s="654" t="s">
        <v>37</v>
      </c>
      <c r="L6" s="656"/>
    </row>
    <row r="7" spans="1:12" ht="17.850000000000001" customHeight="1" x14ac:dyDescent="0.25">
      <c r="A7" s="650" t="s">
        <v>284</v>
      </c>
      <c r="B7" s="651"/>
      <c r="C7" s="653"/>
      <c r="D7" s="654" t="s">
        <v>26</v>
      </c>
      <c r="E7" s="655"/>
      <c r="F7" s="655"/>
      <c r="G7" s="655"/>
      <c r="H7" s="656"/>
      <c r="I7" s="650" t="s">
        <v>98</v>
      </c>
      <c r="J7" s="653"/>
      <c r="K7" s="654" t="s">
        <v>15</v>
      </c>
      <c r="L7" s="656"/>
    </row>
    <row r="8" spans="1:12" ht="35.85" customHeight="1" x14ac:dyDescent="0.25">
      <c r="A8" s="650" t="s">
        <v>285</v>
      </c>
      <c r="B8" s="651"/>
      <c r="C8" s="653"/>
      <c r="D8" s="654" t="s">
        <v>63</v>
      </c>
      <c r="E8" s="655"/>
      <c r="F8" s="655"/>
      <c r="G8" s="655"/>
      <c r="H8" s="656"/>
      <c r="I8" s="650" t="s">
        <v>286</v>
      </c>
      <c r="J8" s="653"/>
      <c r="K8" s="654" t="s">
        <v>60</v>
      </c>
      <c r="L8" s="656"/>
    </row>
    <row r="9" spans="1:12" ht="15.75" customHeight="1" x14ac:dyDescent="0.25">
      <c r="A9" s="657" t="s">
        <v>287</v>
      </c>
      <c r="B9" s="658"/>
      <c r="C9" s="658"/>
      <c r="D9" s="658"/>
      <c r="E9" s="658"/>
      <c r="F9" s="658"/>
      <c r="G9" s="658"/>
      <c r="H9" s="658"/>
      <c r="I9" s="658"/>
      <c r="J9" s="658"/>
      <c r="K9" s="658"/>
      <c r="L9" s="659"/>
    </row>
    <row r="10" spans="1:12" ht="28.5" customHeight="1" x14ac:dyDescent="0.25">
      <c r="A10" s="668" t="s">
        <v>221</v>
      </c>
      <c r="B10" s="668"/>
      <c r="C10" s="668"/>
      <c r="D10" s="668"/>
      <c r="E10" s="691" t="str">
        <f>+ACTIVIDAD_2!B12</f>
        <v>Apoyar 5 ejercicios de transversalización del enfoque de transformación cultural y derechos humanos de las mujeres, a otras dependencias de la Secretaria de la Mujer y entidades del distrito.</v>
      </c>
      <c r="F10" s="691"/>
      <c r="G10" s="691"/>
      <c r="H10" s="691"/>
      <c r="I10" s="691"/>
      <c r="J10" s="691"/>
      <c r="K10" s="691"/>
      <c r="L10" s="691"/>
    </row>
    <row r="11" spans="1:12" ht="34.5" customHeight="1" x14ac:dyDescent="0.25">
      <c r="A11" s="660" t="s">
        <v>288</v>
      </c>
      <c r="B11" s="661"/>
      <c r="C11" s="661"/>
      <c r="D11" s="652"/>
      <c r="E11" s="662" t="str">
        <f>+ACTIVIDAD_2!I16</f>
        <v>Número de ejercicios de transversalización del enfoque de transformación cultural y derechos humanos de las mujeres apoyados en otras dependencias y entidades del distrito.</v>
      </c>
      <c r="F11" s="663"/>
      <c r="G11" s="663"/>
      <c r="H11" s="663"/>
      <c r="I11" s="663"/>
      <c r="J11" s="663"/>
      <c r="K11" s="663"/>
      <c r="L11" s="664"/>
    </row>
    <row r="12" spans="1:12" ht="47.25" customHeight="1" x14ac:dyDescent="0.25">
      <c r="A12" s="650" t="s">
        <v>289</v>
      </c>
      <c r="B12" s="651"/>
      <c r="C12" s="651"/>
      <c r="D12" s="653"/>
      <c r="E12" s="665" t="s">
        <v>323</v>
      </c>
      <c r="F12" s="666"/>
      <c r="G12" s="666"/>
      <c r="H12" s="666"/>
      <c r="I12" s="666"/>
      <c r="J12" s="666"/>
      <c r="K12" s="666"/>
      <c r="L12" s="667"/>
    </row>
    <row r="13" spans="1:12" ht="28.5" customHeight="1" x14ac:dyDescent="0.25">
      <c r="A13" s="650" t="s">
        <v>291</v>
      </c>
      <c r="B13" s="651"/>
      <c r="C13" s="653"/>
      <c r="D13" s="654" t="s">
        <v>292</v>
      </c>
      <c r="E13" s="655"/>
      <c r="F13" s="655"/>
      <c r="G13" s="655"/>
      <c r="H13" s="656"/>
      <c r="I13" s="650" t="s">
        <v>293</v>
      </c>
      <c r="J13" s="653"/>
      <c r="K13" s="654" t="s">
        <v>61</v>
      </c>
      <c r="L13" s="656"/>
    </row>
    <row r="14" spans="1:12" ht="15.75" customHeight="1" x14ac:dyDescent="0.25">
      <c r="A14" s="650" t="s">
        <v>294</v>
      </c>
      <c r="B14" s="651"/>
      <c r="C14" s="651"/>
      <c r="D14" s="651"/>
      <c r="E14" s="651"/>
      <c r="F14" s="651"/>
      <c r="G14" s="651"/>
      <c r="H14" s="651"/>
      <c r="I14" s="651"/>
      <c r="J14" s="651"/>
      <c r="K14" s="651"/>
      <c r="L14" s="652"/>
    </row>
    <row r="15" spans="1:12" ht="25.5" customHeight="1" x14ac:dyDescent="0.25">
      <c r="A15" s="650" t="s">
        <v>295</v>
      </c>
      <c r="B15" s="651"/>
      <c r="C15" s="653"/>
      <c r="D15" s="654" t="s">
        <v>19</v>
      </c>
      <c r="E15" s="655"/>
      <c r="F15" s="655"/>
      <c r="G15" s="655"/>
      <c r="H15" s="656"/>
      <c r="I15" s="650" t="s">
        <v>296</v>
      </c>
      <c r="J15" s="653"/>
      <c r="K15" s="654" t="s">
        <v>20</v>
      </c>
      <c r="L15" s="656"/>
    </row>
    <row r="16" spans="1:12" ht="25.5" customHeight="1" x14ac:dyDescent="0.25">
      <c r="A16" s="650" t="s">
        <v>297</v>
      </c>
      <c r="B16" s="651"/>
      <c r="C16" s="653"/>
      <c r="D16" s="675">
        <f>+ACTIVIDAD_2!C37</f>
        <v>2</v>
      </c>
      <c r="E16" s="676"/>
      <c r="F16" s="676"/>
      <c r="G16" s="676"/>
      <c r="H16" s="677"/>
      <c r="I16" s="650" t="s">
        <v>161</v>
      </c>
      <c r="J16" s="653"/>
      <c r="K16" s="654" t="s">
        <v>21</v>
      </c>
      <c r="L16" s="656"/>
    </row>
    <row r="17" spans="1:12" ht="27.6" customHeight="1" x14ac:dyDescent="0.25">
      <c r="A17" s="650" t="s">
        <v>298</v>
      </c>
      <c r="B17" s="651"/>
      <c r="C17" s="653"/>
      <c r="D17" s="654" t="s">
        <v>324</v>
      </c>
      <c r="E17" s="655"/>
      <c r="F17" s="655"/>
      <c r="G17" s="655"/>
      <c r="H17" s="656"/>
      <c r="I17" s="672"/>
      <c r="J17" s="673"/>
      <c r="K17" s="673"/>
      <c r="L17" s="674"/>
    </row>
    <row r="18" spans="1:12" ht="12" customHeight="1" x14ac:dyDescent="0.25">
      <c r="A18" s="166" t="s">
        <v>300</v>
      </c>
      <c r="B18" s="166" t="s">
        <v>301</v>
      </c>
      <c r="C18" s="650" t="s">
        <v>302</v>
      </c>
      <c r="D18" s="651"/>
      <c r="E18" s="651"/>
      <c r="F18" s="651"/>
      <c r="G18" s="653"/>
      <c r="H18" s="650" t="s">
        <v>229</v>
      </c>
      <c r="I18" s="653"/>
      <c r="J18" s="650" t="s">
        <v>303</v>
      </c>
      <c r="K18" s="653"/>
      <c r="L18" s="166" t="s">
        <v>304</v>
      </c>
    </row>
    <row r="19" spans="1:12" ht="69.95" customHeight="1" x14ac:dyDescent="0.25">
      <c r="A19" s="161">
        <v>1</v>
      </c>
      <c r="B19" s="162" t="s">
        <v>292</v>
      </c>
      <c r="C19" s="654" t="s">
        <v>325</v>
      </c>
      <c r="D19" s="655"/>
      <c r="E19" s="655"/>
      <c r="F19" s="655"/>
      <c r="G19" s="656"/>
      <c r="H19" s="654" t="s">
        <v>326</v>
      </c>
      <c r="I19" s="656"/>
      <c r="J19" s="672" t="s">
        <v>22</v>
      </c>
      <c r="K19" s="674"/>
      <c r="L19" s="162" t="s">
        <v>327</v>
      </c>
    </row>
    <row r="20" spans="1:12" ht="34.35" customHeight="1" x14ac:dyDescent="0.25">
      <c r="A20" s="161">
        <v>2</v>
      </c>
      <c r="B20" s="162" t="s">
        <v>292</v>
      </c>
      <c r="C20" s="654"/>
      <c r="D20" s="655"/>
      <c r="E20" s="655"/>
      <c r="F20" s="655"/>
      <c r="G20" s="656"/>
      <c r="H20" s="654"/>
      <c r="I20" s="656"/>
      <c r="J20" s="672"/>
      <c r="K20" s="674"/>
      <c r="L20" s="162"/>
    </row>
    <row r="21" spans="1:12" ht="34.35" customHeight="1" x14ac:dyDescent="0.25">
      <c r="A21" s="161">
        <v>3</v>
      </c>
      <c r="B21" s="162" t="s">
        <v>292</v>
      </c>
      <c r="C21" s="654"/>
      <c r="D21" s="655"/>
      <c r="E21" s="655"/>
      <c r="F21" s="655"/>
      <c r="G21" s="656"/>
      <c r="H21" s="654"/>
      <c r="I21" s="656"/>
      <c r="J21" s="672"/>
      <c r="K21" s="674"/>
      <c r="L21" s="162"/>
    </row>
    <row r="22" spans="1:12" ht="25.5" customHeight="1" x14ac:dyDescent="0.25">
      <c r="A22" s="166" t="s">
        <v>300</v>
      </c>
      <c r="B22" s="650" t="s">
        <v>309</v>
      </c>
      <c r="C22" s="651"/>
      <c r="D22" s="651"/>
      <c r="E22" s="651"/>
      <c r="F22" s="651"/>
      <c r="G22" s="651"/>
      <c r="H22" s="651"/>
      <c r="I22" s="651"/>
      <c r="J22" s="651"/>
      <c r="K22" s="653"/>
      <c r="L22" s="166" t="s">
        <v>310</v>
      </c>
    </row>
    <row r="23" spans="1:12" ht="28.35" customHeight="1" x14ac:dyDescent="0.25">
      <c r="A23" s="161">
        <v>1</v>
      </c>
      <c r="B23" s="654" t="s">
        <v>328</v>
      </c>
      <c r="C23" s="655"/>
      <c r="D23" s="655"/>
      <c r="E23" s="655"/>
      <c r="F23" s="655"/>
      <c r="G23" s="655"/>
      <c r="H23" s="655"/>
      <c r="I23" s="655"/>
      <c r="J23" s="655"/>
      <c r="K23" s="656"/>
      <c r="L23" s="162" t="s">
        <v>22</v>
      </c>
    </row>
    <row r="24" spans="1:12" ht="15.75" customHeight="1" x14ac:dyDescent="0.25">
      <c r="A24" s="650" t="s">
        <v>312</v>
      </c>
      <c r="B24" s="651"/>
      <c r="C24" s="651"/>
      <c r="D24" s="651"/>
      <c r="E24" s="651"/>
      <c r="F24" s="658"/>
      <c r="G24" s="658"/>
      <c r="H24" s="651"/>
      <c r="I24" s="658"/>
      <c r="J24" s="658"/>
      <c r="K24" s="658"/>
      <c r="L24" s="678"/>
    </row>
    <row r="25" spans="1:12" ht="39" customHeight="1" x14ac:dyDescent="0.25">
      <c r="A25" s="650" t="s">
        <v>313</v>
      </c>
      <c r="B25" s="651"/>
      <c r="C25" s="653"/>
      <c r="D25" s="654">
        <v>0</v>
      </c>
      <c r="E25" s="655"/>
      <c r="F25" s="668" t="s">
        <v>314</v>
      </c>
      <c r="G25" s="668"/>
      <c r="H25" s="186">
        <v>2024</v>
      </c>
      <c r="I25" s="668" t="s">
        <v>315</v>
      </c>
      <c r="J25" s="668"/>
      <c r="K25" s="690" t="s">
        <v>329</v>
      </c>
      <c r="L25" s="690"/>
    </row>
    <row r="26" spans="1:12" ht="33.6" customHeight="1" x14ac:dyDescent="0.25">
      <c r="A26" s="650" t="s">
        <v>317</v>
      </c>
      <c r="B26" s="651"/>
      <c r="C26" s="653"/>
      <c r="D26" s="665" t="s">
        <v>330</v>
      </c>
      <c r="E26" s="666"/>
      <c r="F26" s="663"/>
      <c r="G26" s="663"/>
      <c r="H26" s="666"/>
      <c r="I26" s="663"/>
      <c r="J26" s="663"/>
      <c r="K26" s="663"/>
      <c r="L26" s="664"/>
    </row>
    <row r="27" spans="1:12" ht="86.45" customHeight="1" x14ac:dyDescent="0.25">
      <c r="A27" s="650" t="s">
        <v>319</v>
      </c>
      <c r="B27" s="651"/>
      <c r="C27" s="653"/>
      <c r="D27" s="687" t="s">
        <v>331</v>
      </c>
      <c r="E27" s="688"/>
      <c r="F27" s="688"/>
      <c r="G27" s="688"/>
      <c r="H27" s="688"/>
      <c r="I27" s="688"/>
      <c r="J27" s="688"/>
      <c r="K27" s="688"/>
      <c r="L27" s="689"/>
    </row>
    <row r="28" spans="1:12" ht="17.850000000000001" customHeight="1" x14ac:dyDescent="0.25">
      <c r="A28" s="650" t="s">
        <v>321</v>
      </c>
      <c r="B28" s="651"/>
      <c r="C28" s="653"/>
      <c r="D28" s="654"/>
      <c r="E28" s="655"/>
      <c r="F28" s="655"/>
      <c r="G28" s="655"/>
      <c r="H28" s="655"/>
      <c r="I28" s="655"/>
      <c r="J28" s="655"/>
      <c r="K28" s="655"/>
      <c r="L28" s="656"/>
    </row>
  </sheetData>
  <mergeCells count="65">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C20:G20"/>
    <mergeCell ref="H20:I20"/>
    <mergeCell ref="J20:K20"/>
    <mergeCell ref="C21:G21"/>
    <mergeCell ref="H21:I21"/>
    <mergeCell ref="J21:K21"/>
    <mergeCell ref="B22:K22"/>
    <mergeCell ref="B23:K23"/>
    <mergeCell ref="A24:L24"/>
    <mergeCell ref="A25:C25"/>
    <mergeCell ref="D25:E25"/>
    <mergeCell ref="F25:G25"/>
    <mergeCell ref="I25:J25"/>
    <mergeCell ref="K25:L25"/>
    <mergeCell ref="A26:C26"/>
    <mergeCell ref="D26:L26"/>
    <mergeCell ref="A27:C27"/>
    <mergeCell ref="D27:L27"/>
    <mergeCell ref="A28:C28"/>
    <mergeCell ref="D28:L28"/>
  </mergeCells>
  <pageMargins left="0.7" right="0.7" top="0.75" bottom="0.75" header="0.3" footer="0.3"/>
  <pageSetup scale="71" fitToHeight="0"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F96328B6-04A5-4FE5-B014-1D31B2B595D4}">
          <x14:formula1>
            <xm:f>Datos!$K$2:$K$3</xm:f>
          </x14:formula1>
          <xm:sqref>J19:K21</xm:sqref>
        </x14:dataValidation>
        <x14:dataValidation type="list" allowBlank="1" showInputMessage="1" showErrorMessage="1" xr:uid="{C0B8BC15-61E7-4D80-AF8E-A9A86E2A715E}">
          <x14:formula1>
            <xm:f>Datos!$K$2:$K$4</xm:f>
          </x14:formula1>
          <xm:sqref>L23</xm:sqref>
        </x14:dataValidation>
        <x14:dataValidation type="list" allowBlank="1" showInputMessage="1" showErrorMessage="1" xr:uid="{121F57B3-089B-4AF6-88F0-71EE5D6EABDA}">
          <x14:formula1>
            <xm:f>Datos!$J$2:$J$5</xm:f>
          </x14:formula1>
          <xm:sqref>K16:L16</xm:sqref>
        </x14:dataValidation>
        <x14:dataValidation type="list" allowBlank="1" showInputMessage="1" showErrorMessage="1" xr:uid="{1A0613CE-6EFE-488B-BE42-0890AFCC9C29}">
          <x14:formula1>
            <xm:f>Datos!$I$2:$I$7</xm:f>
          </x14:formula1>
          <xm:sqref>K15:L15</xm:sqref>
        </x14:dataValidation>
        <x14:dataValidation type="list" allowBlank="1" showInputMessage="1" showErrorMessage="1" xr:uid="{F358A837-6315-4B3A-B85F-8BDCD5F8AA01}">
          <x14:formula1>
            <xm:f>Datos!$H$2:$H$3</xm:f>
          </x14:formula1>
          <xm:sqref>D15:H15</xm:sqref>
        </x14:dataValidation>
        <x14:dataValidation type="list" allowBlank="1" showInputMessage="1" showErrorMessage="1" xr:uid="{57AB57AE-DAEC-46FE-9F9B-B12681C35877}">
          <x14:formula1>
            <xm:f>Datos!$G$2:$G$8</xm:f>
          </x14:formula1>
          <xm:sqref>K13:L13</xm:sqref>
        </x14:dataValidation>
        <x14:dataValidation type="list" allowBlank="1" showInputMessage="1" showErrorMessage="1" xr:uid="{CB3B81C1-20E3-4D22-86FA-41F6A927312A}">
          <x14:formula1>
            <xm:f>Datos!$F$2:$F$18</xm:f>
          </x14:formula1>
          <xm:sqref>K8:L8</xm:sqref>
        </x14:dataValidation>
        <x14:dataValidation type="list" allowBlank="1" showInputMessage="1" showErrorMessage="1" xr:uid="{830BBA01-549D-4494-B337-A9223F69681C}">
          <x14:formula1>
            <xm:f>Datos!$E$2:$E$23</xm:f>
          </x14:formula1>
          <xm:sqref>D8:H8</xm:sqref>
        </x14:dataValidation>
        <x14:dataValidation type="list" allowBlank="1" showInputMessage="1" showErrorMessage="1" xr:uid="{C6924F28-3D91-4484-A171-937C96D84FA0}">
          <x14:formula1>
            <xm:f>Datos!$D$2:$D$7</xm:f>
          </x14:formula1>
          <xm:sqref>K7:L7</xm:sqref>
        </x14:dataValidation>
        <x14:dataValidation type="list" allowBlank="1" showInputMessage="1" showErrorMessage="1" xr:uid="{8F81C509-A0E8-4F34-9DB5-A24B8670460A}">
          <x14:formula1>
            <xm:f>Datos!$C$2:$C$3</xm:f>
          </x14:formula1>
          <xm:sqref>D7:H7</xm:sqref>
        </x14:dataValidation>
        <x14:dataValidation type="list" allowBlank="1" showInputMessage="1" showErrorMessage="1" xr:uid="{F338AE9D-3F9E-4554-AF5E-57A374A7864B}">
          <x14:formula1>
            <xm:f>Datos!$B$2:$B$6</xm:f>
          </x14:formula1>
          <xm:sqref>K6:L6</xm:sqref>
        </x14:dataValidation>
        <x14:dataValidation type="list" allowBlank="1" showInputMessage="1" showErrorMessage="1" xr:uid="{F0C4323B-D504-4A28-8336-38AC2867858E}">
          <x14:formula1>
            <xm:f>Datos!$A$2:$A$5</xm:f>
          </x14:formula1>
          <xm:sqref>D6:H6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E8E4A-1594-47EB-887C-13280C944AAD}">
  <sheetPr>
    <tabColor theme="7" tint="0.59999389629810485"/>
    <pageSetUpPr fitToPage="1"/>
  </sheetPr>
  <dimension ref="A1:L28"/>
  <sheetViews>
    <sheetView zoomScale="85" zoomScaleNormal="85" workbookViewId="0">
      <selection activeCell="O8" sqref="O8"/>
    </sheetView>
  </sheetViews>
  <sheetFormatPr baseColWidth="10" defaultColWidth="8.7109375" defaultRowHeight="12.75" x14ac:dyDescent="0.25"/>
  <cols>
    <col min="1" max="1" width="3.28515625" style="197" customWidth="1"/>
    <col min="2" max="2" width="9.28515625" style="197" customWidth="1"/>
    <col min="3" max="3" width="5.7109375" style="197" customWidth="1"/>
    <col min="4" max="4" width="6.7109375" style="197" customWidth="1"/>
    <col min="5" max="5" width="5.7109375" style="197" customWidth="1"/>
    <col min="6" max="6" width="10.28515625" style="197" customWidth="1"/>
    <col min="7" max="7" width="2.140625" style="197" customWidth="1"/>
    <col min="8" max="8" width="18.7109375" style="197" customWidth="1"/>
    <col min="9" max="9" width="12.7109375" style="197" customWidth="1"/>
    <col min="10" max="10" width="6.7109375" style="197" customWidth="1"/>
    <col min="11" max="11" width="18.7109375" style="197" customWidth="1"/>
    <col min="12" max="12" width="25.7109375" style="197" customWidth="1"/>
    <col min="13" max="16384" width="8.7109375" style="197"/>
  </cols>
  <sheetData>
    <row r="1" spans="1:12" ht="18.75" customHeight="1" x14ac:dyDescent="0.25">
      <c r="A1" s="637"/>
      <c r="B1" s="638"/>
      <c r="C1" s="638"/>
      <c r="D1" s="638"/>
      <c r="E1" s="639"/>
      <c r="F1" s="646" t="s">
        <v>279</v>
      </c>
      <c r="G1" s="647"/>
      <c r="H1" s="647"/>
      <c r="I1" s="647"/>
      <c r="J1" s="647"/>
      <c r="K1" s="647"/>
      <c r="L1" s="159"/>
    </row>
    <row r="2" spans="1:12" ht="18.75" customHeight="1" x14ac:dyDescent="0.25">
      <c r="A2" s="640"/>
      <c r="B2" s="641"/>
      <c r="C2" s="641"/>
      <c r="D2" s="641"/>
      <c r="E2" s="642"/>
      <c r="F2" s="648"/>
      <c r="G2" s="649"/>
      <c r="H2" s="649"/>
      <c r="I2" s="649"/>
      <c r="J2" s="649"/>
      <c r="K2" s="649"/>
      <c r="L2" s="159"/>
    </row>
    <row r="3" spans="1:12" ht="18.75" customHeight="1" x14ac:dyDescent="0.25">
      <c r="A3" s="640"/>
      <c r="B3" s="641"/>
      <c r="C3" s="641"/>
      <c r="D3" s="641"/>
      <c r="E3" s="642"/>
      <c r="F3" s="646" t="s">
        <v>280</v>
      </c>
      <c r="G3" s="647"/>
      <c r="H3" s="647"/>
      <c r="I3" s="647"/>
      <c r="J3" s="647"/>
      <c r="K3" s="647"/>
      <c r="L3" s="159"/>
    </row>
    <row r="4" spans="1:12" ht="18.75" customHeight="1" x14ac:dyDescent="0.25">
      <c r="A4" s="643"/>
      <c r="B4" s="644"/>
      <c r="C4" s="644"/>
      <c r="D4" s="644"/>
      <c r="E4" s="645"/>
      <c r="F4" s="648"/>
      <c r="G4" s="649"/>
      <c r="H4" s="649"/>
      <c r="I4" s="649"/>
      <c r="J4" s="649"/>
      <c r="K4" s="649"/>
      <c r="L4" s="159"/>
    </row>
    <row r="5" spans="1:12" ht="15.75" customHeight="1" x14ac:dyDescent="0.25">
      <c r="A5" s="650" t="s">
        <v>281</v>
      </c>
      <c r="B5" s="651"/>
      <c r="C5" s="651"/>
      <c r="D5" s="651"/>
      <c r="E5" s="651"/>
      <c r="F5" s="651"/>
      <c r="G5" s="651"/>
      <c r="H5" s="651"/>
      <c r="I5" s="651"/>
      <c r="J5" s="651"/>
      <c r="K5" s="651"/>
      <c r="L5" s="652"/>
    </row>
    <row r="6" spans="1:12" ht="23.25" customHeight="1" x14ac:dyDescent="0.25">
      <c r="A6" s="650" t="s">
        <v>282</v>
      </c>
      <c r="B6" s="651"/>
      <c r="C6" s="653"/>
      <c r="D6" s="654" t="s">
        <v>12</v>
      </c>
      <c r="E6" s="655"/>
      <c r="F6" s="655"/>
      <c r="G6" s="655"/>
      <c r="H6" s="656"/>
      <c r="I6" s="650" t="s">
        <v>283</v>
      </c>
      <c r="J6" s="653"/>
      <c r="K6" s="654" t="s">
        <v>37</v>
      </c>
      <c r="L6" s="656"/>
    </row>
    <row r="7" spans="1:12" ht="17.850000000000001" customHeight="1" x14ac:dyDescent="0.25">
      <c r="A7" s="650" t="s">
        <v>284</v>
      </c>
      <c r="B7" s="651"/>
      <c r="C7" s="653"/>
      <c r="D7" s="654" t="s">
        <v>26</v>
      </c>
      <c r="E7" s="655"/>
      <c r="F7" s="655"/>
      <c r="G7" s="655"/>
      <c r="H7" s="656"/>
      <c r="I7" s="650" t="s">
        <v>98</v>
      </c>
      <c r="J7" s="653"/>
      <c r="K7" s="654" t="s">
        <v>53</v>
      </c>
      <c r="L7" s="656"/>
    </row>
    <row r="8" spans="1:12" ht="35.85" customHeight="1" x14ac:dyDescent="0.25">
      <c r="A8" s="650" t="s">
        <v>285</v>
      </c>
      <c r="B8" s="651"/>
      <c r="C8" s="653"/>
      <c r="D8" s="654" t="s">
        <v>63</v>
      </c>
      <c r="E8" s="655"/>
      <c r="F8" s="655"/>
      <c r="G8" s="655"/>
      <c r="H8" s="656"/>
      <c r="I8" s="650" t="s">
        <v>286</v>
      </c>
      <c r="J8" s="653"/>
      <c r="K8" s="654" t="s">
        <v>60</v>
      </c>
      <c r="L8" s="656"/>
    </row>
    <row r="9" spans="1:12" ht="15.75" customHeight="1" x14ac:dyDescent="0.25">
      <c r="A9" s="657" t="s">
        <v>287</v>
      </c>
      <c r="B9" s="658"/>
      <c r="C9" s="658"/>
      <c r="D9" s="658"/>
      <c r="E9" s="651"/>
      <c r="F9" s="651"/>
      <c r="G9" s="651"/>
      <c r="H9" s="651"/>
      <c r="I9" s="651"/>
      <c r="J9" s="651"/>
      <c r="K9" s="651"/>
      <c r="L9" s="652"/>
    </row>
    <row r="10" spans="1:12" ht="27.75" customHeight="1" x14ac:dyDescent="0.25">
      <c r="A10" s="668" t="s">
        <v>221</v>
      </c>
      <c r="B10" s="668"/>
      <c r="C10" s="668"/>
      <c r="D10" s="668"/>
      <c r="E10" s="666" t="str">
        <f>+ACTIVIDAD_3!B12</f>
        <v>Implementar 3 acciones de transformación cultural que promuevan la redistribución equitativa de las labores del cuidado en Bogotá</v>
      </c>
      <c r="F10" s="666"/>
      <c r="G10" s="666"/>
      <c r="H10" s="666"/>
      <c r="I10" s="666"/>
      <c r="J10" s="666"/>
      <c r="K10" s="666"/>
      <c r="L10" s="666"/>
    </row>
    <row r="11" spans="1:12" ht="34.5" customHeight="1" x14ac:dyDescent="0.25">
      <c r="A11" s="660" t="s">
        <v>288</v>
      </c>
      <c r="B11" s="661"/>
      <c r="C11" s="661"/>
      <c r="D11" s="652"/>
      <c r="E11" s="665" t="str">
        <f>+ACTIVIDAD_3!I16</f>
        <v>Número de acciones de transformación cultural implementadas para la redistribución equitativa de los trabajos de cuidado a travez de mecanismos de cambio cultural y comportamental en Bogotá.</v>
      </c>
      <c r="F11" s="666"/>
      <c r="G11" s="666"/>
      <c r="H11" s="666"/>
      <c r="I11" s="666"/>
      <c r="J11" s="666"/>
      <c r="K11" s="666"/>
      <c r="L11" s="667"/>
    </row>
    <row r="12" spans="1:12" ht="47.25" customHeight="1" x14ac:dyDescent="0.25">
      <c r="A12" s="650" t="s">
        <v>289</v>
      </c>
      <c r="B12" s="651"/>
      <c r="C12" s="651"/>
      <c r="D12" s="653"/>
      <c r="E12" s="665" t="s">
        <v>332</v>
      </c>
      <c r="F12" s="666"/>
      <c r="G12" s="666"/>
      <c r="H12" s="666"/>
      <c r="I12" s="666"/>
      <c r="J12" s="666"/>
      <c r="K12" s="666"/>
      <c r="L12" s="667"/>
    </row>
    <row r="13" spans="1:12" ht="28.5" customHeight="1" x14ac:dyDescent="0.25">
      <c r="A13" s="650" t="s">
        <v>291</v>
      </c>
      <c r="B13" s="651"/>
      <c r="C13" s="653"/>
      <c r="D13" s="654" t="s">
        <v>292</v>
      </c>
      <c r="E13" s="655"/>
      <c r="F13" s="655"/>
      <c r="G13" s="655"/>
      <c r="H13" s="656"/>
      <c r="I13" s="650" t="s">
        <v>293</v>
      </c>
      <c r="J13" s="653"/>
      <c r="K13" s="654" t="s">
        <v>61</v>
      </c>
      <c r="L13" s="656"/>
    </row>
    <row r="14" spans="1:12" ht="15.75" customHeight="1" x14ac:dyDescent="0.25">
      <c r="A14" s="650" t="s">
        <v>294</v>
      </c>
      <c r="B14" s="651"/>
      <c r="C14" s="651"/>
      <c r="D14" s="651"/>
      <c r="E14" s="651"/>
      <c r="F14" s="651"/>
      <c r="G14" s="651"/>
      <c r="H14" s="651"/>
      <c r="I14" s="651"/>
      <c r="J14" s="651"/>
      <c r="K14" s="651"/>
      <c r="L14" s="652"/>
    </row>
    <row r="15" spans="1:12" ht="25.5" customHeight="1" x14ac:dyDescent="0.25">
      <c r="A15" s="650" t="s">
        <v>295</v>
      </c>
      <c r="B15" s="651"/>
      <c r="C15" s="653"/>
      <c r="D15" s="654" t="s">
        <v>19</v>
      </c>
      <c r="E15" s="655"/>
      <c r="F15" s="655"/>
      <c r="G15" s="655"/>
      <c r="H15" s="656"/>
      <c r="I15" s="650" t="s">
        <v>296</v>
      </c>
      <c r="J15" s="653"/>
      <c r="K15" s="654" t="s">
        <v>20</v>
      </c>
      <c r="L15" s="656"/>
    </row>
    <row r="16" spans="1:12" ht="25.5" customHeight="1" x14ac:dyDescent="0.25">
      <c r="A16" s="650" t="s">
        <v>297</v>
      </c>
      <c r="B16" s="651"/>
      <c r="C16" s="653"/>
      <c r="D16" s="675">
        <f>ACTIVIDAD_3!C37</f>
        <v>1</v>
      </c>
      <c r="E16" s="676"/>
      <c r="F16" s="676"/>
      <c r="G16" s="676"/>
      <c r="H16" s="677"/>
      <c r="I16" s="650" t="s">
        <v>161</v>
      </c>
      <c r="J16" s="653"/>
      <c r="K16" s="654" t="s">
        <v>21</v>
      </c>
      <c r="L16" s="656"/>
    </row>
    <row r="17" spans="1:12" ht="27.6" customHeight="1" x14ac:dyDescent="0.25">
      <c r="A17" s="650" t="s">
        <v>298</v>
      </c>
      <c r="B17" s="651"/>
      <c r="C17" s="653"/>
      <c r="D17" s="654" t="s">
        <v>299</v>
      </c>
      <c r="E17" s="655"/>
      <c r="F17" s="655"/>
      <c r="G17" s="655"/>
      <c r="H17" s="656"/>
      <c r="I17" s="698"/>
      <c r="J17" s="699"/>
      <c r="K17" s="699"/>
      <c r="L17" s="700"/>
    </row>
    <row r="18" spans="1:12" ht="12" customHeight="1" x14ac:dyDescent="0.25">
      <c r="A18" s="166" t="s">
        <v>300</v>
      </c>
      <c r="B18" s="166" t="s">
        <v>301</v>
      </c>
      <c r="C18" s="650" t="s">
        <v>302</v>
      </c>
      <c r="D18" s="651"/>
      <c r="E18" s="651"/>
      <c r="F18" s="651"/>
      <c r="G18" s="653"/>
      <c r="H18" s="650" t="s">
        <v>229</v>
      </c>
      <c r="I18" s="653"/>
      <c r="J18" s="650" t="s">
        <v>303</v>
      </c>
      <c r="K18" s="653"/>
      <c r="L18" s="166" t="s">
        <v>304</v>
      </c>
    </row>
    <row r="19" spans="1:12" ht="56.25" customHeight="1" x14ac:dyDescent="0.25">
      <c r="A19" s="161">
        <v>1</v>
      </c>
      <c r="B19" s="162" t="s">
        <v>292</v>
      </c>
      <c r="C19" s="654" t="s">
        <v>333</v>
      </c>
      <c r="D19" s="655"/>
      <c r="E19" s="655"/>
      <c r="F19" s="655"/>
      <c r="G19" s="656"/>
      <c r="H19" s="654" t="s">
        <v>334</v>
      </c>
      <c r="I19" s="656"/>
      <c r="J19" s="672" t="s">
        <v>22</v>
      </c>
      <c r="K19" s="674"/>
      <c r="L19" s="162" t="s">
        <v>335</v>
      </c>
    </row>
    <row r="20" spans="1:12" ht="34.35" customHeight="1" x14ac:dyDescent="0.25">
      <c r="A20" s="161">
        <v>2</v>
      </c>
      <c r="B20" s="162" t="s">
        <v>292</v>
      </c>
      <c r="C20" s="654" t="s">
        <v>336</v>
      </c>
      <c r="D20" s="655"/>
      <c r="E20" s="655"/>
      <c r="F20" s="655"/>
      <c r="G20" s="656"/>
      <c r="H20" s="654" t="s">
        <v>337</v>
      </c>
      <c r="I20" s="656"/>
      <c r="J20" s="672" t="s">
        <v>22</v>
      </c>
      <c r="K20" s="674"/>
      <c r="L20" s="162" t="s">
        <v>335</v>
      </c>
    </row>
    <row r="21" spans="1:12" ht="34.35" customHeight="1" x14ac:dyDescent="0.25">
      <c r="A21" s="161">
        <v>3</v>
      </c>
      <c r="B21" s="162" t="s">
        <v>292</v>
      </c>
      <c r="C21" s="654" t="s">
        <v>338</v>
      </c>
      <c r="D21" s="655"/>
      <c r="E21" s="655"/>
      <c r="F21" s="655"/>
      <c r="G21" s="656"/>
      <c r="H21" s="654" t="s">
        <v>339</v>
      </c>
      <c r="I21" s="656"/>
      <c r="J21" s="672" t="s">
        <v>22</v>
      </c>
      <c r="K21" s="674"/>
      <c r="L21" s="162" t="s">
        <v>340</v>
      </c>
    </row>
    <row r="22" spans="1:12" ht="25.5" customHeight="1" x14ac:dyDescent="0.25">
      <c r="A22" s="166" t="s">
        <v>300</v>
      </c>
      <c r="B22" s="650" t="s">
        <v>309</v>
      </c>
      <c r="C22" s="651"/>
      <c r="D22" s="651"/>
      <c r="E22" s="651"/>
      <c r="F22" s="651"/>
      <c r="G22" s="651"/>
      <c r="H22" s="651"/>
      <c r="I22" s="651"/>
      <c r="J22" s="651"/>
      <c r="K22" s="653"/>
      <c r="L22" s="166" t="s">
        <v>310</v>
      </c>
    </row>
    <row r="23" spans="1:12" ht="28.35" customHeight="1" x14ac:dyDescent="0.25">
      <c r="A23" s="161">
        <v>1</v>
      </c>
      <c r="B23" s="654" t="s">
        <v>341</v>
      </c>
      <c r="C23" s="655"/>
      <c r="D23" s="655"/>
      <c r="E23" s="655"/>
      <c r="F23" s="655"/>
      <c r="G23" s="655"/>
      <c r="H23" s="655"/>
      <c r="I23" s="655"/>
      <c r="J23" s="655"/>
      <c r="K23" s="656"/>
      <c r="L23" s="162" t="s">
        <v>22</v>
      </c>
    </row>
    <row r="24" spans="1:12" ht="15.75" customHeight="1" x14ac:dyDescent="0.25">
      <c r="A24" s="650" t="s">
        <v>312</v>
      </c>
      <c r="B24" s="651"/>
      <c r="C24" s="651"/>
      <c r="D24" s="651"/>
      <c r="E24" s="651"/>
      <c r="F24" s="658"/>
      <c r="G24" s="658"/>
      <c r="H24" s="651"/>
      <c r="I24" s="658"/>
      <c r="J24" s="658"/>
      <c r="K24" s="651"/>
      <c r="L24" s="678"/>
    </row>
    <row r="25" spans="1:12" ht="26.25" customHeight="1" x14ac:dyDescent="0.25">
      <c r="A25" s="650" t="s">
        <v>313</v>
      </c>
      <c r="B25" s="651"/>
      <c r="C25" s="653"/>
      <c r="D25" s="693">
        <v>1</v>
      </c>
      <c r="E25" s="694"/>
      <c r="F25" s="695" t="s">
        <v>314</v>
      </c>
      <c r="G25" s="695"/>
      <c r="H25" s="193">
        <v>2024</v>
      </c>
      <c r="I25" s="695" t="s">
        <v>315</v>
      </c>
      <c r="J25" s="695"/>
      <c r="K25" s="696" t="s">
        <v>342</v>
      </c>
      <c r="L25" s="697"/>
    </row>
    <row r="26" spans="1:12" ht="26.25" customHeight="1" x14ac:dyDescent="0.25">
      <c r="A26" s="650" t="s">
        <v>317</v>
      </c>
      <c r="B26" s="651"/>
      <c r="C26" s="651"/>
      <c r="D26" s="692" t="s">
        <v>343</v>
      </c>
      <c r="E26" s="692"/>
      <c r="F26" s="692"/>
      <c r="G26" s="692"/>
      <c r="H26" s="692"/>
      <c r="I26" s="692"/>
      <c r="J26" s="692"/>
      <c r="K26" s="692"/>
      <c r="L26" s="692"/>
    </row>
    <row r="27" spans="1:12" ht="316.5" customHeight="1" x14ac:dyDescent="0.25">
      <c r="A27" s="650" t="s">
        <v>319</v>
      </c>
      <c r="B27" s="651"/>
      <c r="C27" s="653"/>
      <c r="D27" s="681" t="s">
        <v>344</v>
      </c>
      <c r="E27" s="682"/>
      <c r="F27" s="682"/>
      <c r="G27" s="682"/>
      <c r="H27" s="682"/>
      <c r="I27" s="682"/>
      <c r="J27" s="682"/>
      <c r="K27" s="682"/>
      <c r="L27" s="683"/>
    </row>
    <row r="28" spans="1:12" ht="17.850000000000001" customHeight="1" x14ac:dyDescent="0.25">
      <c r="A28" s="650" t="s">
        <v>321</v>
      </c>
      <c r="B28" s="651"/>
      <c r="C28" s="653"/>
      <c r="D28" s="654"/>
      <c r="E28" s="655"/>
      <c r="F28" s="655"/>
      <c r="G28" s="655"/>
      <c r="H28" s="655"/>
      <c r="I28" s="655"/>
      <c r="J28" s="655"/>
      <c r="K28" s="655"/>
      <c r="L28" s="656"/>
    </row>
  </sheetData>
  <mergeCells count="65">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C20:G20"/>
    <mergeCell ref="H20:I20"/>
    <mergeCell ref="J20:K20"/>
    <mergeCell ref="C21:G21"/>
    <mergeCell ref="H21:I21"/>
    <mergeCell ref="J21:K21"/>
    <mergeCell ref="B22:K22"/>
    <mergeCell ref="B23:K23"/>
    <mergeCell ref="A24:L24"/>
    <mergeCell ref="A25:C25"/>
    <mergeCell ref="D25:E25"/>
    <mergeCell ref="F25:G25"/>
    <mergeCell ref="I25:J25"/>
    <mergeCell ref="K25:L25"/>
    <mergeCell ref="A26:C26"/>
    <mergeCell ref="D26:L26"/>
    <mergeCell ref="A27:C27"/>
    <mergeCell ref="D27:L27"/>
    <mergeCell ref="A28:C28"/>
    <mergeCell ref="D28:L28"/>
  </mergeCells>
  <pageMargins left="0.7" right="0.7" top="0.75" bottom="0.75" header="0.3" footer="0.3"/>
  <pageSetup scale="67"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4AE797DE-B5C0-4D67-A5A5-B4A0AB3E42FB}">
          <x14:formula1>
            <xm:f>Datos!$A$2:$A$5</xm:f>
          </x14:formula1>
          <xm:sqref>D6:H6</xm:sqref>
        </x14:dataValidation>
        <x14:dataValidation type="list" allowBlank="1" showInputMessage="1" showErrorMessage="1" xr:uid="{A2DF1B8B-12F5-4D4E-9C0B-3E1CACC220B0}">
          <x14:formula1>
            <xm:f>Datos!$B$2:$B$6</xm:f>
          </x14:formula1>
          <xm:sqref>K6:L6</xm:sqref>
        </x14:dataValidation>
        <x14:dataValidation type="list" allowBlank="1" showInputMessage="1" showErrorMessage="1" xr:uid="{96D059A6-EF4A-480E-B90F-27327AF2BBDA}">
          <x14:formula1>
            <xm:f>Datos!$C$2:$C$3</xm:f>
          </x14:formula1>
          <xm:sqref>D7:H7</xm:sqref>
        </x14:dataValidation>
        <x14:dataValidation type="list" allowBlank="1" showInputMessage="1" showErrorMessage="1" xr:uid="{696E36D9-FFB1-4527-B5BE-E324F724AA04}">
          <x14:formula1>
            <xm:f>Datos!$D$2:$D$7</xm:f>
          </x14:formula1>
          <xm:sqref>K7:L7</xm:sqref>
        </x14:dataValidation>
        <x14:dataValidation type="list" allowBlank="1" showInputMessage="1" showErrorMessage="1" xr:uid="{8C3F8ACD-D04B-449B-9ECF-2595D73B3533}">
          <x14:formula1>
            <xm:f>Datos!$E$2:$E$23</xm:f>
          </x14:formula1>
          <xm:sqref>D8:H8</xm:sqref>
        </x14:dataValidation>
        <x14:dataValidation type="list" allowBlank="1" showInputMessage="1" showErrorMessage="1" xr:uid="{2CF2AD54-4151-4149-A1CE-6FA83A1624A7}">
          <x14:formula1>
            <xm:f>Datos!$F$2:$F$18</xm:f>
          </x14:formula1>
          <xm:sqref>K8:L8</xm:sqref>
        </x14:dataValidation>
        <x14:dataValidation type="list" allowBlank="1" showInputMessage="1" showErrorMessage="1" xr:uid="{CDCD5B32-2E07-4D41-B28F-4F346966C3E2}">
          <x14:formula1>
            <xm:f>Datos!$G$2:$G$8</xm:f>
          </x14:formula1>
          <xm:sqref>K13:L13</xm:sqref>
        </x14:dataValidation>
        <x14:dataValidation type="list" allowBlank="1" showInputMessage="1" showErrorMessage="1" xr:uid="{30A92A87-11F8-4315-97DC-C4E0E493CF13}">
          <x14:formula1>
            <xm:f>Datos!$H$2:$H$3</xm:f>
          </x14:formula1>
          <xm:sqref>D15:H15</xm:sqref>
        </x14:dataValidation>
        <x14:dataValidation type="list" allowBlank="1" showInputMessage="1" showErrorMessage="1" xr:uid="{88620779-7B02-46F9-AD04-0E14B4099411}">
          <x14:formula1>
            <xm:f>Datos!$I$2:$I$7</xm:f>
          </x14:formula1>
          <xm:sqref>K15:L15</xm:sqref>
        </x14:dataValidation>
        <x14:dataValidation type="list" allowBlank="1" showInputMessage="1" showErrorMessage="1" xr:uid="{8055A27C-06F7-4781-8580-9EC8498C27F8}">
          <x14:formula1>
            <xm:f>Datos!$J$2:$J$5</xm:f>
          </x14:formula1>
          <xm:sqref>K16:L16</xm:sqref>
        </x14:dataValidation>
        <x14:dataValidation type="list" allowBlank="1" showInputMessage="1" showErrorMessage="1" xr:uid="{043E2BB4-0DAE-4EBB-8416-A291FF440899}">
          <x14:formula1>
            <xm:f>Datos!$K$2:$K$4</xm:f>
          </x14:formula1>
          <xm:sqref>L23</xm:sqref>
        </x14:dataValidation>
        <x14:dataValidation type="list" allowBlank="1" showInputMessage="1" showErrorMessage="1" xr:uid="{36E6D98E-A0A8-4548-B33B-85FECF32D368}">
          <x14:formula1>
            <xm:f>Datos!$K$2:$K$3</xm:f>
          </x14:formula1>
          <xm:sqref>J19:K21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8C3A2-4566-405F-BA1B-04B6E0CCAF7E}">
  <sheetPr>
    <tabColor theme="8" tint="0.59999389629810485"/>
    <pageSetUpPr fitToPage="1"/>
  </sheetPr>
  <dimension ref="A1:L28"/>
  <sheetViews>
    <sheetView zoomScale="85" zoomScaleNormal="85" workbookViewId="0">
      <selection activeCell="N11" sqref="N11"/>
    </sheetView>
  </sheetViews>
  <sheetFormatPr baseColWidth="10" defaultColWidth="8.7109375" defaultRowHeight="12.75" x14ac:dyDescent="0.25"/>
  <cols>
    <col min="1" max="1" width="3.28515625" style="160" customWidth="1"/>
    <col min="2" max="2" width="9.28515625" style="160" customWidth="1"/>
    <col min="3" max="3" width="5.7109375" style="160" customWidth="1"/>
    <col min="4" max="4" width="6.7109375" style="160" customWidth="1"/>
    <col min="5" max="5" width="5.7109375" style="160" customWidth="1"/>
    <col min="6" max="6" width="10.28515625" style="160" customWidth="1"/>
    <col min="7" max="7" width="2.140625" style="160" customWidth="1"/>
    <col min="8" max="8" width="18.7109375" style="160" customWidth="1"/>
    <col min="9" max="9" width="12.7109375" style="160" customWidth="1"/>
    <col min="10" max="10" width="6.7109375" style="160" customWidth="1"/>
    <col min="11" max="11" width="18.7109375" style="160" customWidth="1"/>
    <col min="12" max="12" width="25.7109375" style="160" customWidth="1"/>
    <col min="13" max="16384" width="8.7109375" style="160"/>
  </cols>
  <sheetData>
    <row r="1" spans="1:12" ht="18.75" customHeight="1" x14ac:dyDescent="0.25">
      <c r="A1" s="637"/>
      <c r="B1" s="638"/>
      <c r="C1" s="638"/>
      <c r="D1" s="638"/>
      <c r="E1" s="639"/>
      <c r="F1" s="646" t="s">
        <v>279</v>
      </c>
      <c r="G1" s="647"/>
      <c r="H1" s="647"/>
      <c r="I1" s="647"/>
      <c r="J1" s="647"/>
      <c r="K1" s="647"/>
      <c r="L1" s="159"/>
    </row>
    <row r="2" spans="1:12" ht="18.75" customHeight="1" x14ac:dyDescent="0.25">
      <c r="A2" s="640"/>
      <c r="B2" s="641"/>
      <c r="C2" s="641"/>
      <c r="D2" s="641"/>
      <c r="E2" s="642"/>
      <c r="F2" s="648"/>
      <c r="G2" s="649"/>
      <c r="H2" s="649"/>
      <c r="I2" s="649"/>
      <c r="J2" s="649"/>
      <c r="K2" s="649"/>
      <c r="L2" s="159"/>
    </row>
    <row r="3" spans="1:12" ht="18.75" customHeight="1" x14ac:dyDescent="0.25">
      <c r="A3" s="640"/>
      <c r="B3" s="641"/>
      <c r="C3" s="641"/>
      <c r="D3" s="641"/>
      <c r="E3" s="642"/>
      <c r="F3" s="646" t="s">
        <v>280</v>
      </c>
      <c r="G3" s="647"/>
      <c r="H3" s="647"/>
      <c r="I3" s="647"/>
      <c r="J3" s="647"/>
      <c r="K3" s="647"/>
      <c r="L3" s="159"/>
    </row>
    <row r="4" spans="1:12" ht="18.75" customHeight="1" x14ac:dyDescent="0.25">
      <c r="A4" s="643"/>
      <c r="B4" s="644"/>
      <c r="C4" s="644"/>
      <c r="D4" s="644"/>
      <c r="E4" s="645"/>
      <c r="F4" s="648"/>
      <c r="G4" s="649"/>
      <c r="H4" s="649"/>
      <c r="I4" s="649"/>
      <c r="J4" s="649"/>
      <c r="K4" s="649"/>
      <c r="L4" s="159"/>
    </row>
    <row r="5" spans="1:12" ht="15.75" customHeight="1" x14ac:dyDescent="0.25">
      <c r="A5" s="650" t="s">
        <v>281</v>
      </c>
      <c r="B5" s="651"/>
      <c r="C5" s="651"/>
      <c r="D5" s="651"/>
      <c r="E5" s="651"/>
      <c r="F5" s="651"/>
      <c r="G5" s="651"/>
      <c r="H5" s="651"/>
      <c r="I5" s="651"/>
      <c r="J5" s="651"/>
      <c r="K5" s="651"/>
      <c r="L5" s="652"/>
    </row>
    <row r="6" spans="1:12" ht="23.25" customHeight="1" x14ac:dyDescent="0.25">
      <c r="A6" s="650" t="s">
        <v>282</v>
      </c>
      <c r="B6" s="651"/>
      <c r="C6" s="653"/>
      <c r="D6" s="654" t="s">
        <v>12</v>
      </c>
      <c r="E6" s="655"/>
      <c r="F6" s="655"/>
      <c r="G6" s="655"/>
      <c r="H6" s="656"/>
      <c r="I6" s="650" t="s">
        <v>283</v>
      </c>
      <c r="J6" s="653"/>
      <c r="K6" s="654" t="s">
        <v>37</v>
      </c>
      <c r="L6" s="656"/>
    </row>
    <row r="7" spans="1:12" ht="17.850000000000001" customHeight="1" x14ac:dyDescent="0.25">
      <c r="A7" s="650" t="s">
        <v>284</v>
      </c>
      <c r="B7" s="651"/>
      <c r="C7" s="653"/>
      <c r="D7" s="654" t="s">
        <v>26</v>
      </c>
      <c r="E7" s="655"/>
      <c r="F7" s="655"/>
      <c r="G7" s="655"/>
      <c r="H7" s="656"/>
      <c r="I7" s="650" t="s">
        <v>98</v>
      </c>
      <c r="J7" s="653"/>
      <c r="K7" s="654" t="s">
        <v>53</v>
      </c>
      <c r="L7" s="656"/>
    </row>
    <row r="8" spans="1:12" ht="35.85" customHeight="1" x14ac:dyDescent="0.25">
      <c r="A8" s="650" t="s">
        <v>285</v>
      </c>
      <c r="B8" s="651"/>
      <c r="C8" s="653"/>
      <c r="D8" s="654" t="s">
        <v>63</v>
      </c>
      <c r="E8" s="655"/>
      <c r="F8" s="655"/>
      <c r="G8" s="655"/>
      <c r="H8" s="656"/>
      <c r="I8" s="650" t="s">
        <v>286</v>
      </c>
      <c r="J8" s="653"/>
      <c r="K8" s="654" t="s">
        <v>60</v>
      </c>
      <c r="L8" s="656"/>
    </row>
    <row r="9" spans="1:12" ht="15.75" customHeight="1" x14ac:dyDescent="0.25">
      <c r="A9" s="657" t="s">
        <v>287</v>
      </c>
      <c r="B9" s="658"/>
      <c r="C9" s="658"/>
      <c r="D9" s="658"/>
      <c r="E9" s="658"/>
      <c r="F9" s="658"/>
      <c r="G9" s="658"/>
      <c r="H9" s="658"/>
      <c r="I9" s="658"/>
      <c r="J9" s="658"/>
      <c r="K9" s="658"/>
      <c r="L9" s="659"/>
    </row>
    <row r="10" spans="1:12" ht="15.75" customHeight="1" x14ac:dyDescent="0.25">
      <c r="A10" s="668" t="s">
        <v>221</v>
      </c>
      <c r="B10" s="668"/>
      <c r="C10" s="668"/>
      <c r="D10" s="669"/>
      <c r="E10" s="691" t="str">
        <f>+ACTIVIDAD_4!B12</f>
        <v>Desarrollar 3 acciones de transformación cultural efectivas para prevenir las violencias contra las mujeres, incluyendo campañas educativas.</v>
      </c>
      <c r="F10" s="691"/>
      <c r="G10" s="691"/>
      <c r="H10" s="691"/>
      <c r="I10" s="691"/>
      <c r="J10" s="691"/>
      <c r="K10" s="691"/>
      <c r="L10" s="691"/>
    </row>
    <row r="11" spans="1:12" ht="34.5" customHeight="1" x14ac:dyDescent="0.25">
      <c r="A11" s="660" t="s">
        <v>288</v>
      </c>
      <c r="B11" s="661"/>
      <c r="C11" s="661"/>
      <c r="D11" s="661"/>
      <c r="E11" s="691" t="str">
        <f>+ACTIVIDAD_4!I16</f>
        <v>Número de acciones de transformación cultural desarrolladas para prevenir las violencias contra las mujeres a través de mecanismos de cambio cultural y campañas educativas</v>
      </c>
      <c r="F11" s="691"/>
      <c r="G11" s="691"/>
      <c r="H11" s="691"/>
      <c r="I11" s="691"/>
      <c r="J11" s="691"/>
      <c r="K11" s="691"/>
      <c r="L11" s="691"/>
    </row>
    <row r="12" spans="1:12" ht="47.25" customHeight="1" x14ac:dyDescent="0.25">
      <c r="A12" s="650" t="s">
        <v>289</v>
      </c>
      <c r="B12" s="651"/>
      <c r="C12" s="651"/>
      <c r="D12" s="653"/>
      <c r="E12" s="662" t="s">
        <v>345</v>
      </c>
      <c r="F12" s="663"/>
      <c r="G12" s="663"/>
      <c r="H12" s="663"/>
      <c r="I12" s="663"/>
      <c r="J12" s="663"/>
      <c r="K12" s="663"/>
      <c r="L12" s="664"/>
    </row>
    <row r="13" spans="1:12" ht="28.5" customHeight="1" x14ac:dyDescent="0.25">
      <c r="A13" s="650" t="s">
        <v>291</v>
      </c>
      <c r="B13" s="651"/>
      <c r="C13" s="653"/>
      <c r="D13" s="654" t="s">
        <v>292</v>
      </c>
      <c r="E13" s="655"/>
      <c r="F13" s="655"/>
      <c r="G13" s="655"/>
      <c r="H13" s="656"/>
      <c r="I13" s="650" t="s">
        <v>293</v>
      </c>
      <c r="J13" s="653"/>
      <c r="K13" s="654" t="s">
        <v>61</v>
      </c>
      <c r="L13" s="656"/>
    </row>
    <row r="14" spans="1:12" ht="15.75" customHeight="1" x14ac:dyDescent="0.25">
      <c r="A14" s="650" t="s">
        <v>294</v>
      </c>
      <c r="B14" s="651"/>
      <c r="C14" s="651"/>
      <c r="D14" s="651"/>
      <c r="E14" s="651"/>
      <c r="F14" s="651"/>
      <c r="G14" s="651"/>
      <c r="H14" s="651"/>
      <c r="I14" s="651"/>
      <c r="J14" s="651"/>
      <c r="K14" s="651"/>
      <c r="L14" s="652"/>
    </row>
    <row r="15" spans="1:12" ht="25.5" customHeight="1" x14ac:dyDescent="0.25">
      <c r="A15" s="650" t="s">
        <v>295</v>
      </c>
      <c r="B15" s="651"/>
      <c r="C15" s="653"/>
      <c r="D15" s="654" t="s">
        <v>19</v>
      </c>
      <c r="E15" s="655"/>
      <c r="F15" s="655"/>
      <c r="G15" s="655"/>
      <c r="H15" s="656"/>
      <c r="I15" s="650" t="s">
        <v>296</v>
      </c>
      <c r="J15" s="653"/>
      <c r="K15" s="654" t="s">
        <v>20</v>
      </c>
      <c r="L15" s="656"/>
    </row>
    <row r="16" spans="1:12" ht="25.5" customHeight="1" x14ac:dyDescent="0.25">
      <c r="A16" s="650" t="s">
        <v>297</v>
      </c>
      <c r="B16" s="651"/>
      <c r="C16" s="653"/>
      <c r="D16" s="701">
        <f>+ACTIVIDAD_4!C37</f>
        <v>1</v>
      </c>
      <c r="E16" s="702"/>
      <c r="F16" s="702"/>
      <c r="G16" s="702"/>
      <c r="H16" s="703"/>
      <c r="I16" s="650" t="s">
        <v>161</v>
      </c>
      <c r="J16" s="653"/>
      <c r="K16" s="654" t="s">
        <v>21</v>
      </c>
      <c r="L16" s="656"/>
    </row>
    <row r="17" spans="1:12" ht="27.6" customHeight="1" x14ac:dyDescent="0.25">
      <c r="A17" s="650" t="s">
        <v>298</v>
      </c>
      <c r="B17" s="651"/>
      <c r="C17" s="653"/>
      <c r="D17" s="654" t="s">
        <v>346</v>
      </c>
      <c r="E17" s="655"/>
      <c r="F17" s="655"/>
      <c r="G17" s="655"/>
      <c r="H17" s="656"/>
      <c r="I17" s="672"/>
      <c r="J17" s="673"/>
      <c r="K17" s="673"/>
      <c r="L17" s="674"/>
    </row>
    <row r="18" spans="1:12" ht="12" customHeight="1" x14ac:dyDescent="0.25">
      <c r="A18" s="166" t="s">
        <v>300</v>
      </c>
      <c r="B18" s="166" t="s">
        <v>301</v>
      </c>
      <c r="C18" s="650" t="s">
        <v>302</v>
      </c>
      <c r="D18" s="651"/>
      <c r="E18" s="651"/>
      <c r="F18" s="651"/>
      <c r="G18" s="653"/>
      <c r="H18" s="650" t="s">
        <v>229</v>
      </c>
      <c r="I18" s="653"/>
      <c r="J18" s="650" t="s">
        <v>303</v>
      </c>
      <c r="K18" s="653"/>
      <c r="L18" s="166" t="s">
        <v>304</v>
      </c>
    </row>
    <row r="19" spans="1:12" ht="80.45" customHeight="1" x14ac:dyDescent="0.25">
      <c r="A19" s="161">
        <v>1</v>
      </c>
      <c r="B19" s="162" t="s">
        <v>292</v>
      </c>
      <c r="C19" s="654" t="s">
        <v>347</v>
      </c>
      <c r="D19" s="655"/>
      <c r="E19" s="655"/>
      <c r="F19" s="655"/>
      <c r="G19" s="656"/>
      <c r="H19" s="654" t="s">
        <v>348</v>
      </c>
      <c r="I19" s="656"/>
      <c r="J19" s="672" t="s">
        <v>22</v>
      </c>
      <c r="K19" s="674"/>
      <c r="L19" s="162" t="s">
        <v>335</v>
      </c>
    </row>
    <row r="20" spans="1:12" ht="34.35" customHeight="1" x14ac:dyDescent="0.25">
      <c r="A20" s="161">
        <v>2</v>
      </c>
      <c r="B20" s="162" t="s">
        <v>292</v>
      </c>
      <c r="C20" s="654" t="s">
        <v>336</v>
      </c>
      <c r="D20" s="655"/>
      <c r="E20" s="655"/>
      <c r="F20" s="655"/>
      <c r="G20" s="656"/>
      <c r="H20" s="654" t="s">
        <v>349</v>
      </c>
      <c r="I20" s="656"/>
      <c r="J20" s="672" t="s">
        <v>22</v>
      </c>
      <c r="K20" s="674"/>
      <c r="L20" s="162" t="s">
        <v>335</v>
      </c>
    </row>
    <row r="21" spans="1:12" ht="56.45" customHeight="1" x14ac:dyDescent="0.25">
      <c r="A21" s="161">
        <v>3</v>
      </c>
      <c r="B21" s="162" t="s">
        <v>292</v>
      </c>
      <c r="C21" s="654" t="s">
        <v>350</v>
      </c>
      <c r="D21" s="655"/>
      <c r="E21" s="655"/>
      <c r="F21" s="655"/>
      <c r="G21" s="656"/>
      <c r="H21" s="654" t="s">
        <v>351</v>
      </c>
      <c r="I21" s="656"/>
      <c r="J21" s="672" t="s">
        <v>22</v>
      </c>
      <c r="K21" s="674"/>
      <c r="L21" s="162" t="s">
        <v>340</v>
      </c>
    </row>
    <row r="22" spans="1:12" ht="25.5" customHeight="1" x14ac:dyDescent="0.25">
      <c r="A22" s="166" t="s">
        <v>300</v>
      </c>
      <c r="B22" s="650" t="s">
        <v>309</v>
      </c>
      <c r="C22" s="651"/>
      <c r="D22" s="651"/>
      <c r="E22" s="651"/>
      <c r="F22" s="651"/>
      <c r="G22" s="651"/>
      <c r="H22" s="651"/>
      <c r="I22" s="651"/>
      <c r="J22" s="651"/>
      <c r="K22" s="653"/>
      <c r="L22" s="166" t="s">
        <v>310</v>
      </c>
    </row>
    <row r="23" spans="1:12" ht="28.35" customHeight="1" x14ac:dyDescent="0.25">
      <c r="A23" s="161">
        <v>1</v>
      </c>
      <c r="B23" s="672" t="s">
        <v>352</v>
      </c>
      <c r="C23" s="655"/>
      <c r="D23" s="655"/>
      <c r="E23" s="655"/>
      <c r="F23" s="655"/>
      <c r="G23" s="655"/>
      <c r="H23" s="655"/>
      <c r="I23" s="655"/>
      <c r="J23" s="655"/>
      <c r="K23" s="656"/>
      <c r="L23" s="162" t="s">
        <v>22</v>
      </c>
    </row>
    <row r="24" spans="1:12" ht="15.75" customHeight="1" x14ac:dyDescent="0.25">
      <c r="A24" s="650" t="s">
        <v>312</v>
      </c>
      <c r="B24" s="651"/>
      <c r="C24" s="651"/>
      <c r="D24" s="651"/>
      <c r="E24" s="651"/>
      <c r="F24" s="658"/>
      <c r="G24" s="658"/>
      <c r="H24" s="651"/>
      <c r="I24" s="658"/>
      <c r="J24" s="658"/>
      <c r="K24" s="651"/>
      <c r="L24" s="678"/>
    </row>
    <row r="25" spans="1:12" ht="54" customHeight="1" x14ac:dyDescent="0.25">
      <c r="A25" s="650" t="s">
        <v>313</v>
      </c>
      <c r="B25" s="651"/>
      <c r="C25" s="653"/>
      <c r="D25" s="654">
        <v>1</v>
      </c>
      <c r="E25" s="655"/>
      <c r="F25" s="668" t="s">
        <v>314</v>
      </c>
      <c r="G25" s="668"/>
      <c r="H25" s="186">
        <v>2024</v>
      </c>
      <c r="I25" s="668" t="s">
        <v>315</v>
      </c>
      <c r="J25" s="668"/>
      <c r="K25" s="165" t="s">
        <v>353</v>
      </c>
      <c r="L25" s="167" t="s">
        <v>354</v>
      </c>
    </row>
    <row r="26" spans="1:12" ht="75.95" customHeight="1" x14ac:dyDescent="0.25">
      <c r="A26" s="650" t="s">
        <v>317</v>
      </c>
      <c r="B26" s="651"/>
      <c r="C26" s="653"/>
      <c r="D26" s="665" t="s">
        <v>355</v>
      </c>
      <c r="E26" s="666"/>
      <c r="F26" s="663"/>
      <c r="G26" s="663"/>
      <c r="H26" s="666"/>
      <c r="I26" s="663"/>
      <c r="J26" s="663"/>
      <c r="K26" s="666"/>
      <c r="L26" s="664"/>
    </row>
    <row r="27" spans="1:12" ht="149.1" customHeight="1" x14ac:dyDescent="0.25">
      <c r="A27" s="650" t="s">
        <v>319</v>
      </c>
      <c r="B27" s="651"/>
      <c r="C27" s="653"/>
      <c r="D27" s="687" t="s">
        <v>356</v>
      </c>
      <c r="E27" s="688"/>
      <c r="F27" s="688"/>
      <c r="G27" s="688"/>
      <c r="H27" s="688"/>
      <c r="I27" s="688"/>
      <c r="J27" s="688"/>
      <c r="K27" s="688"/>
      <c r="L27" s="689"/>
    </row>
    <row r="28" spans="1:12" ht="17.850000000000001" customHeight="1" x14ac:dyDescent="0.25">
      <c r="A28" s="650" t="s">
        <v>321</v>
      </c>
      <c r="B28" s="651"/>
      <c r="C28" s="653"/>
      <c r="D28" s="654"/>
      <c r="E28" s="655"/>
      <c r="F28" s="655"/>
      <c r="G28" s="655"/>
      <c r="H28" s="655"/>
      <c r="I28" s="655"/>
      <c r="J28" s="655"/>
      <c r="K28" s="655"/>
      <c r="L28" s="656"/>
    </row>
  </sheetData>
  <mergeCells count="64">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C20:G20"/>
    <mergeCell ref="H20:I20"/>
    <mergeCell ref="J20:K20"/>
    <mergeCell ref="C21:G21"/>
    <mergeCell ref="H21:I21"/>
    <mergeCell ref="J21:K21"/>
    <mergeCell ref="B22:K22"/>
    <mergeCell ref="B23:K23"/>
    <mergeCell ref="A24:L24"/>
    <mergeCell ref="A25:C25"/>
    <mergeCell ref="D25:E25"/>
    <mergeCell ref="F25:G25"/>
    <mergeCell ref="I25:J25"/>
    <mergeCell ref="A26:C26"/>
    <mergeCell ref="D26:L26"/>
    <mergeCell ref="A27:C27"/>
    <mergeCell ref="D27:L27"/>
    <mergeCell ref="A28:C28"/>
    <mergeCell ref="D28:L28"/>
  </mergeCells>
  <pageMargins left="0.7" right="0.7" top="0.75" bottom="0.75" header="0.3" footer="0.3"/>
  <pageSetup scale="71"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AAE6A46E-C385-4292-BCF0-76CEDB7CA647}">
          <x14:formula1>
            <xm:f>Datos!$K$2:$K$3</xm:f>
          </x14:formula1>
          <xm:sqref>J19:K21</xm:sqref>
        </x14:dataValidation>
        <x14:dataValidation type="list" allowBlank="1" showInputMessage="1" showErrorMessage="1" xr:uid="{2A85C63C-88DF-4836-A51B-B5B810E822C7}">
          <x14:formula1>
            <xm:f>Datos!$K$2:$K$4</xm:f>
          </x14:formula1>
          <xm:sqref>L23</xm:sqref>
        </x14:dataValidation>
        <x14:dataValidation type="list" allowBlank="1" showInputMessage="1" showErrorMessage="1" xr:uid="{EA550A64-9763-4529-B9B1-96D5BA0C28C5}">
          <x14:formula1>
            <xm:f>Datos!$J$2:$J$5</xm:f>
          </x14:formula1>
          <xm:sqref>K16:L16</xm:sqref>
        </x14:dataValidation>
        <x14:dataValidation type="list" allowBlank="1" showInputMessage="1" showErrorMessage="1" xr:uid="{247B5211-9AC9-4CCE-902B-E981A3C42D44}">
          <x14:formula1>
            <xm:f>Datos!$I$2:$I$7</xm:f>
          </x14:formula1>
          <xm:sqref>K15:L15</xm:sqref>
        </x14:dataValidation>
        <x14:dataValidation type="list" allowBlank="1" showInputMessage="1" showErrorMessage="1" xr:uid="{D04C70D0-7CEB-4BCC-AB83-A188F013F9DA}">
          <x14:formula1>
            <xm:f>Datos!$H$2:$H$3</xm:f>
          </x14:formula1>
          <xm:sqref>D15:H15</xm:sqref>
        </x14:dataValidation>
        <x14:dataValidation type="list" allowBlank="1" showInputMessage="1" showErrorMessage="1" xr:uid="{6306E2BE-5664-4E83-B454-E03F01A15265}">
          <x14:formula1>
            <xm:f>Datos!$G$2:$G$8</xm:f>
          </x14:formula1>
          <xm:sqref>K13:L13</xm:sqref>
        </x14:dataValidation>
        <x14:dataValidation type="list" allowBlank="1" showInputMessage="1" showErrorMessage="1" xr:uid="{A6650E19-0607-464B-B4E4-D35FE28B6B58}">
          <x14:formula1>
            <xm:f>Datos!$F$2:$F$18</xm:f>
          </x14:formula1>
          <xm:sqref>K8:L8</xm:sqref>
        </x14:dataValidation>
        <x14:dataValidation type="list" allowBlank="1" showInputMessage="1" showErrorMessage="1" xr:uid="{B4BE1F2B-541C-4002-9B8B-76251B4A2234}">
          <x14:formula1>
            <xm:f>Datos!$E$2:$E$23</xm:f>
          </x14:formula1>
          <xm:sqref>D8:H8</xm:sqref>
        </x14:dataValidation>
        <x14:dataValidation type="list" allowBlank="1" showInputMessage="1" showErrorMessage="1" xr:uid="{90D3C745-EB90-4B0A-B463-BD653CFAB3BA}">
          <x14:formula1>
            <xm:f>Datos!$D$2:$D$7</xm:f>
          </x14:formula1>
          <xm:sqref>K7:L7</xm:sqref>
        </x14:dataValidation>
        <x14:dataValidation type="list" allowBlank="1" showInputMessage="1" showErrorMessage="1" xr:uid="{72DEE8A9-C4CA-4861-9499-E8C1E7507EA9}">
          <x14:formula1>
            <xm:f>Datos!$C$2:$C$3</xm:f>
          </x14:formula1>
          <xm:sqref>D7:H7</xm:sqref>
        </x14:dataValidation>
        <x14:dataValidation type="list" allowBlank="1" showInputMessage="1" showErrorMessage="1" xr:uid="{6488DFFF-F9AE-4156-A1BD-BD089E3C57EA}">
          <x14:formula1>
            <xm:f>Datos!$B$2:$B$6</xm:f>
          </x14:formula1>
          <xm:sqref>K6:L6</xm:sqref>
        </x14:dataValidation>
        <x14:dataValidation type="list" allowBlank="1" showInputMessage="1" showErrorMessage="1" xr:uid="{90BB046A-F10A-46E0-9FCA-228FF5D42021}">
          <x14:formula1>
            <xm:f>Datos!$A$2:$A$5</xm:f>
          </x14:formula1>
          <xm:sqref>D6:H6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Q118"/>
  <sheetViews>
    <sheetView showGridLines="0" topLeftCell="A43" zoomScale="85" zoomScaleNormal="85" workbookViewId="0">
      <selection activeCell="F44" sqref="F44:G44"/>
    </sheetView>
  </sheetViews>
  <sheetFormatPr baseColWidth="10" defaultColWidth="10.85546875" defaultRowHeight="14.25" x14ac:dyDescent="0.25"/>
  <cols>
    <col min="1" max="1" width="49.7109375" style="39" customWidth="1"/>
    <col min="2" max="2" width="35.7109375" style="39" customWidth="1"/>
    <col min="3" max="3" width="50" style="39" customWidth="1"/>
    <col min="4" max="4" width="35.7109375" style="39" customWidth="1"/>
    <col min="5" max="5" width="37.42578125" style="39" customWidth="1"/>
    <col min="6" max="6" width="39.85546875" style="39" customWidth="1"/>
    <col min="7" max="7" width="39.42578125" style="39" customWidth="1"/>
    <col min="8" max="8" width="35.7109375" style="39" customWidth="1"/>
    <col min="9" max="9" width="56.140625" style="39" customWidth="1"/>
    <col min="10"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10.85546875" style="39"/>
    <col min="23" max="23" width="18.42578125" style="39" bestFit="1" customWidth="1"/>
    <col min="24" max="24" width="16.140625" style="39" customWidth="1"/>
    <col min="25" max="16384" width="10.85546875" style="39"/>
  </cols>
  <sheetData>
    <row r="1" spans="1:15" s="75" customFormat="1" ht="22.35" customHeight="1" thickBot="1" x14ac:dyDescent="0.3">
      <c r="A1" s="770"/>
      <c r="B1" s="556" t="s">
        <v>357</v>
      </c>
      <c r="C1" s="557"/>
      <c r="D1" s="557"/>
      <c r="E1" s="557"/>
      <c r="F1" s="557"/>
      <c r="G1" s="557"/>
      <c r="H1" s="557"/>
      <c r="I1" s="557"/>
      <c r="J1" s="557"/>
      <c r="K1" s="557"/>
      <c r="L1" s="558"/>
      <c r="M1" s="524" t="s">
        <v>358</v>
      </c>
      <c r="N1" s="525"/>
      <c r="O1" s="526"/>
    </row>
    <row r="2" spans="1:15" s="75" customFormat="1" ht="18" customHeight="1" thickBot="1" x14ac:dyDescent="0.3">
      <c r="A2" s="771"/>
      <c r="B2" s="559" t="s">
        <v>359</v>
      </c>
      <c r="C2" s="560"/>
      <c r="D2" s="560"/>
      <c r="E2" s="560"/>
      <c r="F2" s="560"/>
      <c r="G2" s="560"/>
      <c r="H2" s="560"/>
      <c r="I2" s="560"/>
      <c r="J2" s="560"/>
      <c r="K2" s="560"/>
      <c r="L2" s="561"/>
      <c r="M2" s="524" t="s">
        <v>360</v>
      </c>
      <c r="N2" s="525"/>
      <c r="O2" s="526"/>
    </row>
    <row r="3" spans="1:15" s="75" customFormat="1" ht="20.100000000000001" customHeight="1" thickBot="1" x14ac:dyDescent="0.3">
      <c r="A3" s="771"/>
      <c r="B3" s="559" t="s">
        <v>120</v>
      </c>
      <c r="C3" s="560"/>
      <c r="D3" s="560"/>
      <c r="E3" s="560"/>
      <c r="F3" s="560"/>
      <c r="G3" s="560"/>
      <c r="H3" s="560"/>
      <c r="I3" s="560"/>
      <c r="J3" s="560"/>
      <c r="K3" s="560"/>
      <c r="L3" s="561"/>
      <c r="M3" s="524" t="s">
        <v>361</v>
      </c>
      <c r="N3" s="525"/>
      <c r="O3" s="526"/>
    </row>
    <row r="4" spans="1:15" s="75" customFormat="1" ht="21.75" customHeight="1" thickBot="1" x14ac:dyDescent="0.3">
      <c r="A4" s="772"/>
      <c r="B4" s="562" t="s">
        <v>362</v>
      </c>
      <c r="C4" s="563"/>
      <c r="D4" s="563"/>
      <c r="E4" s="563"/>
      <c r="F4" s="563"/>
      <c r="G4" s="563"/>
      <c r="H4" s="563"/>
      <c r="I4" s="563"/>
      <c r="J4" s="563"/>
      <c r="K4" s="563"/>
      <c r="L4" s="564"/>
      <c r="M4" s="524" t="s">
        <v>363</v>
      </c>
      <c r="N4" s="525"/>
      <c r="O4" s="526"/>
    </row>
    <row r="5" spans="1:15" s="75" customFormat="1" ht="21.75" customHeight="1" thickBot="1" x14ac:dyDescent="0.3">
      <c r="A5" s="76"/>
      <c r="B5" s="77"/>
      <c r="C5" s="77"/>
      <c r="D5" s="77"/>
      <c r="E5" s="77"/>
      <c r="F5" s="77"/>
      <c r="G5" s="77"/>
      <c r="H5" s="77"/>
      <c r="I5" s="77"/>
      <c r="J5" s="77"/>
      <c r="K5" s="77"/>
      <c r="L5" s="77"/>
      <c r="M5" s="78"/>
      <c r="N5" s="78"/>
      <c r="O5" s="78"/>
    </row>
    <row r="6" spans="1:15" s="75" customFormat="1" ht="48" customHeight="1" thickBot="1" x14ac:dyDescent="0.3">
      <c r="A6" s="61" t="s">
        <v>364</v>
      </c>
      <c r="B6" s="779" t="s">
        <v>365</v>
      </c>
      <c r="C6" s="780"/>
      <c r="D6" s="780"/>
      <c r="E6" s="780"/>
      <c r="F6" s="780"/>
      <c r="G6" s="780"/>
      <c r="H6" s="780"/>
      <c r="I6" s="780"/>
      <c r="J6" s="780"/>
      <c r="K6" s="781"/>
      <c r="L6" s="180" t="s">
        <v>366</v>
      </c>
      <c r="M6" s="782">
        <v>2024110010289</v>
      </c>
      <c r="N6" s="783"/>
      <c r="O6" s="784"/>
    </row>
    <row r="7" spans="1:15" s="75" customFormat="1" ht="21.75" customHeight="1" thickBot="1" x14ac:dyDescent="0.3">
      <c r="A7" s="76"/>
      <c r="B7" s="77"/>
      <c r="C7" s="77"/>
      <c r="D7" s="77"/>
      <c r="E7" s="77"/>
      <c r="F7" s="77"/>
      <c r="G7" s="77"/>
      <c r="H7" s="77"/>
      <c r="I7" s="77"/>
      <c r="J7" s="77"/>
      <c r="K7" s="77"/>
      <c r="L7" s="77"/>
      <c r="M7" s="78"/>
      <c r="N7" s="78"/>
      <c r="O7" s="78"/>
    </row>
    <row r="8" spans="1:15" s="75" customFormat="1" ht="21.75" customHeight="1" x14ac:dyDescent="0.25">
      <c r="A8" s="555"/>
      <c r="B8" s="145" t="s">
        <v>367</v>
      </c>
      <c r="C8" s="114"/>
      <c r="D8" s="145" t="s">
        <v>368</v>
      </c>
      <c r="E8" s="114"/>
      <c r="F8" s="145" t="s">
        <v>369</v>
      </c>
      <c r="G8" s="114" t="s">
        <v>370</v>
      </c>
      <c r="H8" s="145" t="s">
        <v>371</v>
      </c>
      <c r="I8" s="116"/>
      <c r="J8" s="758" t="s">
        <v>128</v>
      </c>
      <c r="K8" s="542"/>
      <c r="L8" s="144" t="s">
        <v>372</v>
      </c>
      <c r="M8" s="527"/>
      <c r="N8" s="527"/>
      <c r="O8" s="527"/>
    </row>
    <row r="9" spans="1:15" s="75" customFormat="1" ht="21.75" customHeight="1" x14ac:dyDescent="0.25">
      <c r="A9" s="555"/>
      <c r="B9" s="146" t="s">
        <v>373</v>
      </c>
      <c r="C9" s="116"/>
      <c r="D9" s="145" t="s">
        <v>374</v>
      </c>
      <c r="E9" s="116"/>
      <c r="F9" s="145" t="s">
        <v>375</v>
      </c>
      <c r="G9" s="116"/>
      <c r="H9" s="145" t="s">
        <v>376</v>
      </c>
      <c r="I9" s="116"/>
      <c r="J9" s="758"/>
      <c r="K9" s="542"/>
      <c r="L9" s="144" t="s">
        <v>377</v>
      </c>
      <c r="M9" s="527"/>
      <c r="N9" s="527"/>
      <c r="O9" s="527"/>
    </row>
    <row r="10" spans="1:15" s="75" customFormat="1" ht="21.75" customHeight="1" x14ac:dyDescent="0.25">
      <c r="A10" s="555"/>
      <c r="B10" s="145" t="s">
        <v>378</v>
      </c>
      <c r="C10" s="114"/>
      <c r="D10" s="145" t="s">
        <v>379</v>
      </c>
      <c r="E10" s="116"/>
      <c r="F10" s="145" t="s">
        <v>380</v>
      </c>
      <c r="G10" s="116"/>
      <c r="H10" s="145" t="s">
        <v>381</v>
      </c>
      <c r="I10" s="116"/>
      <c r="J10" s="758"/>
      <c r="K10" s="542"/>
      <c r="L10" s="144" t="s">
        <v>382</v>
      </c>
      <c r="M10" s="527" t="s">
        <v>370</v>
      </c>
      <c r="N10" s="527"/>
      <c r="O10" s="527"/>
    </row>
    <row r="11" spans="1:15" ht="15" customHeight="1" thickBot="1" x14ac:dyDescent="0.3">
      <c r="A11" s="42"/>
      <c r="B11" s="43"/>
      <c r="C11" s="43"/>
      <c r="D11" s="45"/>
      <c r="E11" s="44"/>
      <c r="F11" s="44"/>
      <c r="G11" s="170"/>
      <c r="H11" s="170"/>
      <c r="I11" s="46"/>
      <c r="J11" s="46"/>
      <c r="K11" s="43"/>
      <c r="L11" s="43"/>
      <c r="M11" s="43"/>
      <c r="N11" s="43"/>
      <c r="O11" s="43"/>
    </row>
    <row r="12" spans="1:15" ht="15" customHeight="1" x14ac:dyDescent="0.25">
      <c r="A12" s="776" t="s">
        <v>383</v>
      </c>
      <c r="B12" s="759" t="s">
        <v>384</v>
      </c>
      <c r="C12" s="760"/>
      <c r="D12" s="760"/>
      <c r="E12" s="760"/>
      <c r="F12" s="760"/>
      <c r="G12" s="760"/>
      <c r="H12" s="760"/>
      <c r="I12" s="760"/>
      <c r="J12" s="760"/>
      <c r="K12" s="760"/>
      <c r="L12" s="760"/>
      <c r="M12" s="760"/>
      <c r="N12" s="760"/>
      <c r="O12" s="761"/>
    </row>
    <row r="13" spans="1:15" ht="15" customHeight="1" x14ac:dyDescent="0.25">
      <c r="A13" s="777"/>
      <c r="B13" s="762"/>
      <c r="C13" s="763"/>
      <c r="D13" s="763"/>
      <c r="E13" s="763"/>
      <c r="F13" s="763"/>
      <c r="G13" s="763"/>
      <c r="H13" s="763"/>
      <c r="I13" s="763"/>
      <c r="J13" s="763"/>
      <c r="K13" s="763"/>
      <c r="L13" s="763"/>
      <c r="M13" s="763"/>
      <c r="N13" s="763"/>
      <c r="O13" s="764"/>
    </row>
    <row r="14" spans="1:15" ht="15" customHeight="1" thickBot="1" x14ac:dyDescent="0.3">
      <c r="A14" s="778"/>
      <c r="B14" s="765"/>
      <c r="C14" s="766"/>
      <c r="D14" s="766"/>
      <c r="E14" s="766"/>
      <c r="F14" s="766"/>
      <c r="G14" s="766"/>
      <c r="H14" s="766"/>
      <c r="I14" s="766"/>
      <c r="J14" s="766"/>
      <c r="K14" s="766"/>
      <c r="L14" s="766"/>
      <c r="M14" s="766"/>
      <c r="N14" s="766"/>
      <c r="O14" s="767"/>
    </row>
    <row r="15" spans="1:15" ht="9" customHeight="1" thickBot="1" x14ac:dyDescent="0.3">
      <c r="A15" s="47"/>
      <c r="B15" s="74"/>
      <c r="C15" s="48"/>
      <c r="D15" s="48"/>
      <c r="E15" s="48"/>
      <c r="F15" s="48"/>
      <c r="G15" s="49"/>
      <c r="H15" s="49"/>
      <c r="I15" s="49"/>
      <c r="J15" s="49"/>
      <c r="K15" s="49"/>
      <c r="L15" s="50"/>
      <c r="M15" s="50"/>
      <c r="N15" s="50"/>
      <c r="O15" s="50"/>
    </row>
    <row r="16" spans="1:15" s="51" customFormat="1" ht="37.5" customHeight="1" x14ac:dyDescent="0.25">
      <c r="A16" s="61" t="s">
        <v>133</v>
      </c>
      <c r="B16" s="768" t="s">
        <v>385</v>
      </c>
      <c r="C16" s="768"/>
      <c r="D16" s="768"/>
      <c r="E16" s="768"/>
      <c r="F16" s="768"/>
      <c r="G16" s="555" t="s">
        <v>135</v>
      </c>
      <c r="H16" s="555"/>
      <c r="I16" s="769" t="s">
        <v>386</v>
      </c>
      <c r="J16" s="769"/>
      <c r="K16" s="769"/>
      <c r="L16" s="769"/>
      <c r="M16" s="769"/>
      <c r="N16" s="769"/>
      <c r="O16" s="769"/>
    </row>
    <row r="17" spans="1:17" ht="9" customHeight="1" x14ac:dyDescent="0.25">
      <c r="A17" s="47"/>
      <c r="B17" s="49"/>
      <c r="C17" s="48"/>
      <c r="D17" s="48"/>
      <c r="E17" s="48"/>
      <c r="F17" s="48"/>
      <c r="G17" s="49"/>
      <c r="H17" s="49"/>
      <c r="I17" s="49"/>
      <c r="J17" s="49"/>
      <c r="K17" s="49"/>
      <c r="L17" s="50"/>
      <c r="M17" s="50"/>
      <c r="N17" s="50"/>
      <c r="O17" s="50"/>
    </row>
    <row r="18" spans="1:17" ht="56.25" customHeight="1" x14ac:dyDescent="0.25">
      <c r="A18" s="171" t="s">
        <v>137</v>
      </c>
      <c r="B18" s="774" t="s">
        <v>387</v>
      </c>
      <c r="C18" s="774"/>
      <c r="D18" s="774"/>
      <c r="E18" s="774"/>
      <c r="F18" s="172" t="s">
        <v>139</v>
      </c>
      <c r="G18" s="773" t="s">
        <v>388</v>
      </c>
      <c r="H18" s="773"/>
      <c r="I18" s="773"/>
      <c r="J18" s="61" t="s">
        <v>141</v>
      </c>
      <c r="K18" s="768" t="s">
        <v>389</v>
      </c>
      <c r="L18" s="768"/>
      <c r="M18" s="768"/>
      <c r="N18" s="768"/>
      <c r="O18" s="768"/>
    </row>
    <row r="19" spans="1:17" ht="9" customHeight="1" x14ac:dyDescent="0.25">
      <c r="A19" s="41"/>
      <c r="B19" s="40"/>
      <c r="C19" s="775"/>
      <c r="D19" s="775"/>
      <c r="E19" s="775"/>
      <c r="F19" s="775"/>
      <c r="G19" s="775"/>
      <c r="H19" s="775"/>
      <c r="I19" s="775"/>
      <c r="J19" s="775"/>
      <c r="K19" s="775"/>
      <c r="L19" s="775"/>
      <c r="M19" s="775"/>
      <c r="N19" s="775"/>
      <c r="O19" s="775"/>
    </row>
    <row r="21" spans="1:17" ht="16.5" customHeight="1" thickBot="1" x14ac:dyDescent="0.3">
      <c r="A21" s="72"/>
      <c r="B21" s="73"/>
      <c r="C21" s="73"/>
      <c r="D21" s="73"/>
      <c r="E21" s="73"/>
      <c r="F21" s="73"/>
      <c r="G21" s="73"/>
      <c r="H21" s="73"/>
      <c r="I21" s="73"/>
      <c r="J21" s="73"/>
      <c r="K21" s="73"/>
      <c r="L21" s="73"/>
      <c r="M21" s="73"/>
      <c r="N21" s="73"/>
      <c r="O21" s="73"/>
    </row>
    <row r="22" spans="1:17" ht="32.1" customHeight="1" thickBot="1" x14ac:dyDescent="0.3">
      <c r="A22" s="756" t="s">
        <v>143</v>
      </c>
      <c r="B22" s="757"/>
      <c r="C22" s="757"/>
      <c r="D22" s="757"/>
      <c r="E22" s="757"/>
      <c r="F22" s="757"/>
      <c r="G22" s="757"/>
      <c r="H22" s="757"/>
      <c r="I22" s="757"/>
      <c r="J22" s="757"/>
      <c r="K22" s="757"/>
      <c r="L22" s="757"/>
      <c r="M22" s="757"/>
      <c r="N22" s="757"/>
      <c r="O22" s="758"/>
    </row>
    <row r="23" spans="1:17" ht="32.1" customHeight="1" thickBot="1" x14ac:dyDescent="0.3">
      <c r="A23" s="756" t="s">
        <v>390</v>
      </c>
      <c r="B23" s="757"/>
      <c r="C23" s="757"/>
      <c r="D23" s="757"/>
      <c r="E23" s="757"/>
      <c r="F23" s="757"/>
      <c r="G23" s="757"/>
      <c r="H23" s="757"/>
      <c r="I23" s="757"/>
      <c r="J23" s="757"/>
      <c r="K23" s="757"/>
      <c r="L23" s="757"/>
      <c r="M23" s="757"/>
      <c r="N23" s="757"/>
      <c r="O23" s="758"/>
    </row>
    <row r="24" spans="1:17" ht="32.1" customHeight="1" x14ac:dyDescent="0.25">
      <c r="A24" s="57"/>
      <c r="B24" s="52" t="s">
        <v>367</v>
      </c>
      <c r="C24" s="52" t="s">
        <v>368</v>
      </c>
      <c r="D24" s="52" t="s">
        <v>369</v>
      </c>
      <c r="E24" s="52" t="s">
        <v>371</v>
      </c>
      <c r="F24" s="52" t="s">
        <v>373</v>
      </c>
      <c r="G24" s="52" t="s">
        <v>374</v>
      </c>
      <c r="H24" s="52" t="s">
        <v>375</v>
      </c>
      <c r="I24" s="52" t="s">
        <v>376</v>
      </c>
      <c r="J24" s="52" t="s">
        <v>378</v>
      </c>
      <c r="K24" s="52" t="s">
        <v>379</v>
      </c>
      <c r="L24" s="52" t="s">
        <v>380</v>
      </c>
      <c r="M24" s="52" t="s">
        <v>381</v>
      </c>
      <c r="N24" s="53" t="s">
        <v>391</v>
      </c>
      <c r="O24" s="53" t="s">
        <v>392</v>
      </c>
    </row>
    <row r="25" spans="1:17" ht="32.1" customHeight="1" x14ac:dyDescent="0.25">
      <c r="A25" s="54" t="s">
        <v>144</v>
      </c>
      <c r="B25" s="204">
        <v>319318000</v>
      </c>
      <c r="C25" s="204">
        <v>0</v>
      </c>
      <c r="D25" s="205">
        <v>0</v>
      </c>
      <c r="E25" s="204"/>
      <c r="F25" s="204"/>
      <c r="G25" s="204">
        <v>9985000</v>
      </c>
      <c r="H25" s="372"/>
      <c r="I25" s="372"/>
      <c r="J25" s="372"/>
      <c r="K25" s="372"/>
      <c r="L25" s="178"/>
      <c r="M25" s="372"/>
      <c r="N25" s="178">
        <f t="shared" ref="N25:N30" si="0">SUM(B25:M25)</f>
        <v>329303000</v>
      </c>
      <c r="O25" s="379"/>
    </row>
    <row r="26" spans="1:17" ht="32.1" customHeight="1" x14ac:dyDescent="0.25">
      <c r="A26" s="54" t="s">
        <v>146</v>
      </c>
      <c r="B26" s="204">
        <v>319318000</v>
      </c>
      <c r="C26" s="204">
        <v>0</v>
      </c>
      <c r="D26" s="204">
        <v>-447229</v>
      </c>
      <c r="E26" s="204"/>
      <c r="F26" s="204"/>
      <c r="G26" s="205"/>
      <c r="H26" s="178"/>
      <c r="I26" s="178"/>
      <c r="J26" s="373"/>
      <c r="K26" s="178"/>
      <c r="L26" s="178"/>
      <c r="M26" s="178"/>
      <c r="N26" s="178">
        <f>SUM(B26:M26)</f>
        <v>318870771</v>
      </c>
      <c r="O26" s="380">
        <f>+(B26+C26+D26+E26+F26+G26+H26+I26+J26+K26+L26+M26)/N25</f>
        <v>0.96832027342599369</v>
      </c>
      <c r="Q26" s="177"/>
    </row>
    <row r="27" spans="1:17" ht="32.1" customHeight="1" x14ac:dyDescent="0.25">
      <c r="A27" s="54" t="s">
        <v>148</v>
      </c>
      <c r="B27" s="178">
        <v>0</v>
      </c>
      <c r="C27" s="204">
        <v>10359998</v>
      </c>
      <c r="D27" s="204">
        <v>31321278</v>
      </c>
      <c r="E27" s="204"/>
      <c r="F27" s="204"/>
      <c r="G27" s="204"/>
      <c r="H27" s="178"/>
      <c r="I27" s="178"/>
      <c r="J27" s="373"/>
      <c r="K27" s="373"/>
      <c r="L27" s="178"/>
      <c r="M27" s="178"/>
      <c r="N27" s="178">
        <f>SUM(B27:M27)</f>
        <v>41681276</v>
      </c>
      <c r="O27" s="380">
        <f>+N27/N26</f>
        <v>0.1307152608226986</v>
      </c>
    </row>
    <row r="28" spans="1:17" ht="32.1" customHeight="1" x14ac:dyDescent="0.25">
      <c r="A28" s="54" t="s">
        <v>393</v>
      </c>
      <c r="B28" s="204">
        <v>28000000</v>
      </c>
      <c r="C28" s="204">
        <v>27632240</v>
      </c>
      <c r="D28" s="204">
        <v>14000000</v>
      </c>
      <c r="E28" s="204">
        <v>31067684</v>
      </c>
      <c r="F28" s="204">
        <v>25000000</v>
      </c>
      <c r="G28" s="204">
        <v>44241907</v>
      </c>
      <c r="H28" s="178"/>
      <c r="I28" s="178"/>
      <c r="J28" s="178"/>
      <c r="K28" s="178"/>
      <c r="L28" s="204"/>
      <c r="M28" s="178"/>
      <c r="N28" s="178">
        <f t="shared" si="0"/>
        <v>169941831</v>
      </c>
      <c r="O28" s="381"/>
    </row>
    <row r="29" spans="1:17" ht="32.1" customHeight="1" x14ac:dyDescent="0.25">
      <c r="A29" s="54" t="s">
        <v>394</v>
      </c>
      <c r="B29" s="178"/>
      <c r="C29" s="178">
        <v>6971240</v>
      </c>
      <c r="D29" s="178">
        <v>0</v>
      </c>
      <c r="E29" s="178"/>
      <c r="F29" s="178"/>
      <c r="G29" s="178"/>
      <c r="H29" s="178"/>
      <c r="I29" s="178"/>
      <c r="J29" s="178"/>
      <c r="K29" s="178"/>
      <c r="L29" s="178"/>
      <c r="M29" s="178"/>
      <c r="N29" s="178">
        <f t="shared" si="0"/>
        <v>6971240</v>
      </c>
      <c r="O29" s="381"/>
    </row>
    <row r="30" spans="1:17" ht="32.1" customHeight="1" x14ac:dyDescent="0.25">
      <c r="A30" s="55" t="s">
        <v>154</v>
      </c>
      <c r="B30" s="179">
        <v>20109703</v>
      </c>
      <c r="C30" s="179">
        <v>8306632</v>
      </c>
      <c r="D30" s="179">
        <v>26280124</v>
      </c>
      <c r="E30" s="179"/>
      <c r="F30" s="179"/>
      <c r="G30" s="179"/>
      <c r="H30" s="179"/>
      <c r="I30" s="179"/>
      <c r="J30" s="179"/>
      <c r="K30" s="179"/>
      <c r="L30" s="179"/>
      <c r="M30" s="179"/>
      <c r="N30" s="179">
        <f t="shared" si="0"/>
        <v>54696459</v>
      </c>
      <c r="O30" s="382">
        <f>+N30/(N28-N29)</f>
        <v>0.33562165212986189</v>
      </c>
    </row>
    <row r="31" spans="1:17" ht="16.5" customHeight="1" x14ac:dyDescent="0.25"/>
    <row r="32" spans="1:17" ht="17.25" customHeight="1" x14ac:dyDescent="0.25"/>
    <row r="33" spans="1:17" x14ac:dyDescent="0.25">
      <c r="Q33" s="177"/>
    </row>
    <row r="34" spans="1:17" ht="48" customHeight="1" thickBot="1" x14ac:dyDescent="0.3">
      <c r="A34" s="745" t="s">
        <v>395</v>
      </c>
      <c r="B34" s="746"/>
      <c r="C34" s="746"/>
      <c r="D34" s="746"/>
      <c r="E34" s="746"/>
      <c r="F34" s="746"/>
      <c r="G34" s="746"/>
      <c r="H34" s="746"/>
      <c r="I34" s="747"/>
      <c r="N34" s="177"/>
    </row>
    <row r="35" spans="1:17" ht="50.25" customHeight="1" thickBot="1" x14ac:dyDescent="0.3">
      <c r="A35" s="132" t="s">
        <v>396</v>
      </c>
      <c r="B35" s="748" t="str">
        <f>+B12</f>
        <v>Formular 9 acciones de transformación cultural que promuevan y garanticen el libre ejercicio de los derechos de las mujeres y la equidad de género a través de mecanismos de cambio cultural y comportamental desarrollados con las comunidades</v>
      </c>
      <c r="C35" s="749"/>
      <c r="D35" s="749"/>
      <c r="E35" s="749"/>
      <c r="F35" s="749"/>
      <c r="G35" s="749"/>
      <c r="H35" s="749"/>
      <c r="I35" s="750"/>
    </row>
    <row r="36" spans="1:17" ht="18.75" customHeight="1" thickBot="1" x14ac:dyDescent="0.3">
      <c r="A36" s="502" t="s">
        <v>159</v>
      </c>
      <c r="B36" s="304">
        <v>2024</v>
      </c>
      <c r="C36" s="304">
        <v>2025</v>
      </c>
      <c r="D36" s="304">
        <v>2026</v>
      </c>
      <c r="E36" s="304">
        <v>2027</v>
      </c>
      <c r="F36" s="304" t="s">
        <v>397</v>
      </c>
      <c r="G36" s="508" t="s">
        <v>161</v>
      </c>
      <c r="H36" s="508" t="s">
        <v>21</v>
      </c>
      <c r="I36" s="508"/>
    </row>
    <row r="37" spans="1:17" ht="50.25" customHeight="1" thickBot="1" x14ac:dyDescent="0.3">
      <c r="A37" s="733"/>
      <c r="B37" s="218">
        <v>3</v>
      </c>
      <c r="C37" s="218">
        <v>3</v>
      </c>
      <c r="D37" s="218">
        <v>2</v>
      </c>
      <c r="E37" s="218">
        <v>1</v>
      </c>
      <c r="F37" s="304">
        <f>B37+C37+D37+E37</f>
        <v>9</v>
      </c>
      <c r="G37" s="508"/>
      <c r="H37" s="508"/>
      <c r="I37" s="508"/>
    </row>
    <row r="38" spans="1:17" ht="52.5" customHeight="1" thickBot="1" x14ac:dyDescent="0.3">
      <c r="A38" s="222" t="s">
        <v>163</v>
      </c>
      <c r="B38" s="751">
        <v>0.2</v>
      </c>
      <c r="C38" s="752"/>
      <c r="D38" s="753" t="s">
        <v>398</v>
      </c>
      <c r="E38" s="754"/>
      <c r="F38" s="754"/>
      <c r="G38" s="754"/>
      <c r="H38" s="754"/>
      <c r="I38" s="755"/>
    </row>
    <row r="39" spans="1:17" s="58" customFormat="1" ht="30.75" thickBot="1" x14ac:dyDescent="0.3">
      <c r="A39" s="502" t="s">
        <v>399</v>
      </c>
      <c r="B39" s="222" t="s">
        <v>400</v>
      </c>
      <c r="C39" s="132" t="s">
        <v>206</v>
      </c>
      <c r="D39" s="514" t="s">
        <v>208</v>
      </c>
      <c r="E39" s="543"/>
      <c r="F39" s="514" t="s">
        <v>210</v>
      </c>
      <c r="G39" s="543"/>
      <c r="H39" s="113" t="s">
        <v>212</v>
      </c>
      <c r="I39" s="112" t="s">
        <v>213</v>
      </c>
    </row>
    <row r="40" spans="1:17" ht="306" customHeight="1" thickBot="1" x14ac:dyDescent="0.3">
      <c r="A40" s="733"/>
      <c r="B40" s="309">
        <v>0.05</v>
      </c>
      <c r="C40" s="225">
        <v>0.05</v>
      </c>
      <c r="D40" s="544" t="s">
        <v>401</v>
      </c>
      <c r="E40" s="736"/>
      <c r="F40" s="544" t="s">
        <v>402</v>
      </c>
      <c r="G40" s="736"/>
      <c r="H40" s="303" t="s">
        <v>403</v>
      </c>
      <c r="I40" s="362" t="s">
        <v>404</v>
      </c>
    </row>
    <row r="41" spans="1:17" s="58" customFormat="1" ht="30" x14ac:dyDescent="0.25">
      <c r="A41" s="502" t="s">
        <v>405</v>
      </c>
      <c r="B41" s="220" t="s">
        <v>400</v>
      </c>
      <c r="C41" s="113" t="s">
        <v>206</v>
      </c>
      <c r="D41" s="514" t="s">
        <v>208</v>
      </c>
      <c r="E41" s="543"/>
      <c r="F41" s="514" t="s">
        <v>210</v>
      </c>
      <c r="G41" s="543"/>
      <c r="H41" s="113" t="s">
        <v>212</v>
      </c>
      <c r="I41" s="112" t="s">
        <v>213</v>
      </c>
    </row>
    <row r="42" spans="1:17" ht="409.15" customHeight="1" x14ac:dyDescent="0.25">
      <c r="A42" s="733"/>
      <c r="B42" s="311">
        <v>0.05</v>
      </c>
      <c r="C42" s="326">
        <v>0.05</v>
      </c>
      <c r="D42" s="544" t="s">
        <v>406</v>
      </c>
      <c r="E42" s="736"/>
      <c r="F42" s="544" t="s">
        <v>407</v>
      </c>
      <c r="G42" s="736"/>
      <c r="H42" s="303" t="s">
        <v>403</v>
      </c>
      <c r="I42" s="354" t="s">
        <v>408</v>
      </c>
    </row>
    <row r="43" spans="1:17" s="58" customFormat="1" ht="30" x14ac:dyDescent="0.25">
      <c r="A43" s="502" t="s">
        <v>409</v>
      </c>
      <c r="B43" s="220" t="s">
        <v>400</v>
      </c>
      <c r="C43" s="113" t="s">
        <v>206</v>
      </c>
      <c r="D43" s="514" t="s">
        <v>208</v>
      </c>
      <c r="E43" s="543"/>
      <c r="F43" s="514" t="s">
        <v>210</v>
      </c>
      <c r="G43" s="543"/>
      <c r="H43" s="113" t="s">
        <v>212</v>
      </c>
      <c r="I43" s="112" t="s">
        <v>213</v>
      </c>
    </row>
    <row r="44" spans="1:17" ht="376.5" customHeight="1" x14ac:dyDescent="0.25">
      <c r="A44" s="733"/>
      <c r="B44" s="309">
        <v>0.3</v>
      </c>
      <c r="C44" s="225">
        <v>0.3</v>
      </c>
      <c r="D44" s="544" t="s">
        <v>410</v>
      </c>
      <c r="E44" s="736"/>
      <c r="F44" s="544" t="s">
        <v>411</v>
      </c>
      <c r="G44" s="736"/>
      <c r="H44" s="303" t="s">
        <v>403</v>
      </c>
      <c r="I44" s="354" t="s">
        <v>412</v>
      </c>
    </row>
    <row r="45" spans="1:17" s="58" customFormat="1" ht="30" x14ac:dyDescent="0.25">
      <c r="A45" s="502" t="s">
        <v>413</v>
      </c>
      <c r="B45" s="220" t="s">
        <v>400</v>
      </c>
      <c r="C45" s="220" t="s">
        <v>206</v>
      </c>
      <c r="D45" s="514" t="s">
        <v>208</v>
      </c>
      <c r="E45" s="543"/>
      <c r="F45" s="514" t="s">
        <v>210</v>
      </c>
      <c r="G45" s="543"/>
      <c r="H45" s="113" t="s">
        <v>212</v>
      </c>
      <c r="I45" s="113" t="s">
        <v>213</v>
      </c>
    </row>
    <row r="46" spans="1:17" x14ac:dyDescent="0.25">
      <c r="A46" s="733"/>
      <c r="B46" s="311">
        <v>0.2</v>
      </c>
      <c r="C46" s="225"/>
      <c r="D46" s="742"/>
      <c r="E46" s="743"/>
      <c r="F46" s="742"/>
      <c r="G46" s="744"/>
      <c r="H46" s="327"/>
      <c r="I46" s="328"/>
    </row>
    <row r="47" spans="1:17" s="58" customFormat="1" ht="30" x14ac:dyDescent="0.25">
      <c r="A47" s="502" t="s">
        <v>414</v>
      </c>
      <c r="B47" s="220" t="s">
        <v>400</v>
      </c>
      <c r="C47" s="113" t="s">
        <v>206</v>
      </c>
      <c r="D47" s="514" t="s">
        <v>208</v>
      </c>
      <c r="E47" s="543"/>
      <c r="F47" s="514" t="s">
        <v>210</v>
      </c>
      <c r="G47" s="543"/>
      <c r="H47" s="113" t="s">
        <v>212</v>
      </c>
      <c r="I47" s="112" t="s">
        <v>213</v>
      </c>
    </row>
    <row r="48" spans="1:17" x14ac:dyDescent="0.25">
      <c r="A48" s="733"/>
      <c r="B48" s="309">
        <v>0.1</v>
      </c>
      <c r="C48" s="225"/>
      <c r="D48" s="544"/>
      <c r="E48" s="736"/>
      <c r="F48" s="544"/>
      <c r="G48" s="546"/>
      <c r="H48" s="327"/>
      <c r="I48" s="359"/>
    </row>
    <row r="49" spans="1:10" s="58" customFormat="1" ht="30.75" thickBot="1" x14ac:dyDescent="0.3">
      <c r="A49" s="502" t="s">
        <v>415</v>
      </c>
      <c r="B49" s="220" t="s">
        <v>400</v>
      </c>
      <c r="C49" s="113" t="s">
        <v>206</v>
      </c>
      <c r="D49" s="514" t="s">
        <v>208</v>
      </c>
      <c r="E49" s="543"/>
      <c r="F49" s="514" t="s">
        <v>210</v>
      </c>
      <c r="G49" s="543"/>
      <c r="H49" s="113" t="s">
        <v>212</v>
      </c>
      <c r="I49" s="112" t="s">
        <v>213</v>
      </c>
    </row>
    <row r="50" spans="1:10" ht="15" thickBot="1" x14ac:dyDescent="0.3">
      <c r="A50" s="733"/>
      <c r="B50" s="312">
        <v>0.3</v>
      </c>
      <c r="C50" s="312"/>
      <c r="D50" s="544"/>
      <c r="E50" s="546"/>
      <c r="F50" s="740"/>
      <c r="G50" s="741"/>
      <c r="H50" s="303"/>
      <c r="I50" s="359"/>
    </row>
    <row r="51" spans="1:10" ht="30.75" thickBot="1" x14ac:dyDescent="0.3">
      <c r="A51" s="502" t="s">
        <v>416</v>
      </c>
      <c r="B51" s="222" t="s">
        <v>400</v>
      </c>
      <c r="C51" s="132" t="s">
        <v>206</v>
      </c>
      <c r="D51" s="514" t="s">
        <v>208</v>
      </c>
      <c r="E51" s="543"/>
      <c r="F51" s="514" t="s">
        <v>210</v>
      </c>
      <c r="G51" s="543"/>
      <c r="H51" s="113" t="s">
        <v>212</v>
      </c>
      <c r="I51" s="112" t="s">
        <v>213</v>
      </c>
    </row>
    <row r="52" spans="1:10" ht="15" thickBot="1" x14ac:dyDescent="0.3">
      <c r="A52" s="733"/>
      <c r="B52" s="312">
        <v>0.1</v>
      </c>
      <c r="C52" s="305"/>
      <c r="D52" s="544"/>
      <c r="E52" s="721"/>
      <c r="F52" s="535"/>
      <c r="G52" s="798"/>
      <c r="H52" s="303"/>
      <c r="I52" s="365"/>
    </row>
    <row r="53" spans="1:10" ht="30.75" thickBot="1" x14ac:dyDescent="0.3">
      <c r="A53" s="502" t="s">
        <v>417</v>
      </c>
      <c r="B53" s="222" t="s">
        <v>400</v>
      </c>
      <c r="C53" s="132" t="s">
        <v>206</v>
      </c>
      <c r="D53" s="514" t="s">
        <v>208</v>
      </c>
      <c r="E53" s="543"/>
      <c r="F53" s="514" t="s">
        <v>210</v>
      </c>
      <c r="G53" s="543"/>
      <c r="H53" s="113" t="s">
        <v>212</v>
      </c>
      <c r="I53" s="112" t="s">
        <v>213</v>
      </c>
    </row>
    <row r="54" spans="1:10" ht="15" thickBot="1" x14ac:dyDescent="0.3">
      <c r="A54" s="733"/>
      <c r="B54" s="312">
        <v>0.1</v>
      </c>
      <c r="C54" s="305"/>
      <c r="D54" s="737"/>
      <c r="E54" s="738"/>
      <c r="F54" s="742"/>
      <c r="G54" s="546"/>
      <c r="H54" s="303"/>
      <c r="I54" s="363"/>
    </row>
    <row r="55" spans="1:10" ht="30.75" thickBot="1" x14ac:dyDescent="0.3">
      <c r="A55" s="502" t="s">
        <v>418</v>
      </c>
      <c r="B55" s="222" t="s">
        <v>400</v>
      </c>
      <c r="C55" s="132" t="s">
        <v>206</v>
      </c>
      <c r="D55" s="514" t="s">
        <v>208</v>
      </c>
      <c r="E55" s="543"/>
      <c r="F55" s="514" t="s">
        <v>210</v>
      </c>
      <c r="G55" s="543"/>
      <c r="H55" s="113" t="s">
        <v>212</v>
      </c>
      <c r="I55" s="112" t="s">
        <v>213</v>
      </c>
    </row>
    <row r="56" spans="1:10" ht="15" thickBot="1" x14ac:dyDescent="0.3">
      <c r="A56" s="733"/>
      <c r="B56" s="313">
        <v>0.3</v>
      </c>
      <c r="C56" s="305"/>
      <c r="D56" s="544"/>
      <c r="E56" s="546"/>
      <c r="F56" s="801"/>
      <c r="G56" s="802"/>
      <c r="H56" s="303"/>
      <c r="I56" s="370"/>
    </row>
    <row r="57" spans="1:10" ht="30.75" thickBot="1" x14ac:dyDescent="0.3">
      <c r="A57" s="502" t="s">
        <v>419</v>
      </c>
      <c r="B57" s="222" t="s">
        <v>400</v>
      </c>
      <c r="C57" s="132" t="s">
        <v>206</v>
      </c>
      <c r="D57" s="514" t="s">
        <v>208</v>
      </c>
      <c r="E57" s="543"/>
      <c r="F57" s="514" t="s">
        <v>210</v>
      </c>
      <c r="G57" s="543"/>
      <c r="H57" s="113" t="s">
        <v>212</v>
      </c>
      <c r="I57" s="112" t="s">
        <v>213</v>
      </c>
    </row>
    <row r="58" spans="1:10" ht="15" thickBot="1" x14ac:dyDescent="0.3">
      <c r="A58" s="733"/>
      <c r="B58" s="312">
        <v>0.1</v>
      </c>
      <c r="C58" s="312"/>
      <c r="D58" s="734"/>
      <c r="E58" s="735"/>
      <c r="F58" s="523"/>
      <c r="G58" s="735"/>
      <c r="H58" s="303"/>
      <c r="I58" s="371"/>
    </row>
    <row r="59" spans="1:10" ht="30.75" thickBot="1" x14ac:dyDescent="0.3">
      <c r="A59" s="502" t="s">
        <v>420</v>
      </c>
      <c r="B59" s="222" t="s">
        <v>400</v>
      </c>
      <c r="C59" s="132" t="s">
        <v>206</v>
      </c>
      <c r="D59" s="514" t="s">
        <v>208</v>
      </c>
      <c r="E59" s="543"/>
      <c r="F59" s="514" t="s">
        <v>210</v>
      </c>
      <c r="G59" s="543"/>
      <c r="H59" s="113" t="s">
        <v>212</v>
      </c>
      <c r="I59" s="112" t="s">
        <v>213</v>
      </c>
    </row>
    <row r="60" spans="1:10" x14ac:dyDescent="0.25">
      <c r="A60" s="739"/>
      <c r="B60" s="551">
        <v>0.1</v>
      </c>
      <c r="C60" s="551"/>
      <c r="D60" s="729"/>
      <c r="E60" s="730"/>
      <c r="F60" s="729"/>
      <c r="G60" s="730"/>
      <c r="H60" s="518"/>
      <c r="I60" s="496"/>
    </row>
    <row r="61" spans="1:10" x14ac:dyDescent="0.25">
      <c r="A61" s="733"/>
      <c r="B61" s="553"/>
      <c r="C61" s="553"/>
      <c r="D61" s="731"/>
      <c r="E61" s="732"/>
      <c r="F61" s="731"/>
      <c r="G61" s="732"/>
      <c r="H61" s="519"/>
      <c r="I61" s="497"/>
    </row>
    <row r="62" spans="1:10" ht="30" x14ac:dyDescent="0.25">
      <c r="A62" s="502" t="s">
        <v>421</v>
      </c>
      <c r="B62" s="222" t="s">
        <v>400</v>
      </c>
      <c r="C62" s="132" t="s">
        <v>206</v>
      </c>
      <c r="D62" s="514" t="s">
        <v>208</v>
      </c>
      <c r="E62" s="543"/>
      <c r="F62" s="514" t="s">
        <v>210</v>
      </c>
      <c r="G62" s="543"/>
      <c r="H62" s="113" t="s">
        <v>212</v>
      </c>
      <c r="I62" s="112" t="s">
        <v>213</v>
      </c>
    </row>
    <row r="63" spans="1:10" x14ac:dyDescent="0.25">
      <c r="A63" s="733"/>
      <c r="B63" s="313">
        <v>0.3</v>
      </c>
      <c r="C63" s="313"/>
      <c r="D63" s="544"/>
      <c r="E63" s="736"/>
      <c r="F63" s="544"/>
      <c r="G63" s="546"/>
      <c r="H63" s="303"/>
      <c r="I63" s="370"/>
      <c r="J63" s="391"/>
    </row>
    <row r="64" spans="1:10" x14ac:dyDescent="0.25">
      <c r="B64" s="207">
        <f>B40+B42+B44+B46+B48+B50+B52+B54+B56+B58+B60+B63</f>
        <v>2.0000000000000004</v>
      </c>
      <c r="C64" s="207">
        <f>C40+C42+C44+C46+C48+C50+C52+C54+C56+C58+C60+C63</f>
        <v>0.4</v>
      </c>
    </row>
    <row r="67" spans="1:9" ht="34.5" customHeight="1" x14ac:dyDescent="0.25">
      <c r="A67" s="787" t="s">
        <v>177</v>
      </c>
      <c r="B67" s="788"/>
      <c r="C67" s="788"/>
      <c r="D67" s="788"/>
      <c r="E67" s="788"/>
      <c r="F67" s="788"/>
      <c r="G67" s="788"/>
      <c r="H67" s="788"/>
      <c r="I67" s="789"/>
    </row>
    <row r="68" spans="1:9" ht="81" customHeight="1" x14ac:dyDescent="0.25">
      <c r="A68" s="306" t="s">
        <v>178</v>
      </c>
      <c r="B68" s="726" t="s">
        <v>422</v>
      </c>
      <c r="C68" s="727"/>
      <c r="D68" s="726" t="s">
        <v>423</v>
      </c>
      <c r="E68" s="727"/>
      <c r="F68" s="726" t="s">
        <v>424</v>
      </c>
      <c r="G68" s="727"/>
      <c r="H68" s="790" t="s">
        <v>425</v>
      </c>
      <c r="I68" s="727"/>
    </row>
    <row r="69" spans="1:9" ht="40.5" customHeight="1" x14ac:dyDescent="0.25">
      <c r="A69" s="306" t="s">
        <v>180</v>
      </c>
      <c r="B69" s="803">
        <v>0.12</v>
      </c>
      <c r="C69" s="804"/>
      <c r="D69" s="803">
        <v>0.08</v>
      </c>
      <c r="E69" s="804"/>
      <c r="F69" s="803"/>
      <c r="G69" s="804"/>
      <c r="H69" s="805"/>
      <c r="I69" s="806"/>
    </row>
    <row r="70" spans="1:9" ht="30" customHeight="1" x14ac:dyDescent="0.25">
      <c r="A70" s="785" t="s">
        <v>367</v>
      </c>
      <c r="B70" s="314" t="s">
        <v>99</v>
      </c>
      <c r="C70" s="314" t="s">
        <v>206</v>
      </c>
      <c r="D70" s="314" t="s">
        <v>99</v>
      </c>
      <c r="E70" s="314" t="s">
        <v>206</v>
      </c>
      <c r="F70" s="314" t="s">
        <v>99</v>
      </c>
      <c r="G70" s="314" t="s">
        <v>206</v>
      </c>
      <c r="H70" s="314" t="s">
        <v>99</v>
      </c>
      <c r="I70" s="314" t="s">
        <v>206</v>
      </c>
    </row>
    <row r="71" spans="1:9" ht="15" x14ac:dyDescent="0.25">
      <c r="A71" s="786"/>
      <c r="B71" s="436">
        <v>0.03</v>
      </c>
      <c r="C71" s="316">
        <v>0.03</v>
      </c>
      <c r="D71" s="436">
        <v>0.03</v>
      </c>
      <c r="E71" s="316">
        <v>0.03</v>
      </c>
      <c r="F71" s="436"/>
      <c r="G71" s="316"/>
      <c r="H71" s="317"/>
      <c r="I71" s="316"/>
    </row>
    <row r="72" spans="1:9" ht="408.95" customHeight="1" x14ac:dyDescent="0.25">
      <c r="A72" s="306" t="s">
        <v>426</v>
      </c>
      <c r="B72" s="791" t="s">
        <v>427</v>
      </c>
      <c r="C72" s="792"/>
      <c r="D72" s="724" t="s">
        <v>428</v>
      </c>
      <c r="E72" s="725"/>
      <c r="F72" s="724"/>
      <c r="G72" s="725"/>
      <c r="H72" s="793"/>
      <c r="I72" s="794"/>
    </row>
    <row r="73" spans="1:9" ht="22.15" customHeight="1" x14ac:dyDescent="0.25">
      <c r="A73" s="306" t="s">
        <v>429</v>
      </c>
      <c r="B73" s="722" t="s">
        <v>430</v>
      </c>
      <c r="C73" s="723"/>
      <c r="D73" s="722" t="s">
        <v>431</v>
      </c>
      <c r="E73" s="723"/>
      <c r="F73" s="722"/>
      <c r="G73" s="723"/>
      <c r="H73" s="714"/>
      <c r="I73" s="715"/>
    </row>
    <row r="74" spans="1:9" ht="15" x14ac:dyDescent="0.25">
      <c r="A74" s="785" t="s">
        <v>368</v>
      </c>
      <c r="B74" s="314" t="s">
        <v>99</v>
      </c>
      <c r="C74" s="314" t="s">
        <v>206</v>
      </c>
      <c r="D74" s="314" t="s">
        <v>99</v>
      </c>
      <c r="E74" s="314" t="s">
        <v>206</v>
      </c>
      <c r="F74" s="314" t="s">
        <v>99</v>
      </c>
      <c r="G74" s="314" t="s">
        <v>206</v>
      </c>
      <c r="H74" s="314" t="s">
        <v>99</v>
      </c>
      <c r="I74" s="314" t="s">
        <v>206</v>
      </c>
    </row>
    <row r="75" spans="1:9" ht="15" x14ac:dyDescent="0.25">
      <c r="A75" s="786"/>
      <c r="B75" s="436">
        <v>0.05</v>
      </c>
      <c r="C75" s="316">
        <v>0.05</v>
      </c>
      <c r="D75" s="436">
        <v>0.05</v>
      </c>
      <c r="E75" s="316">
        <v>0.05</v>
      </c>
      <c r="F75" s="436"/>
      <c r="G75" s="316"/>
      <c r="H75" s="317"/>
      <c r="I75" s="318"/>
    </row>
    <row r="76" spans="1:9" ht="374.25" customHeight="1" x14ac:dyDescent="0.25">
      <c r="A76" s="306" t="s">
        <v>426</v>
      </c>
      <c r="B76" s="724" t="s">
        <v>432</v>
      </c>
      <c r="C76" s="725"/>
      <c r="D76" s="724" t="s">
        <v>433</v>
      </c>
      <c r="E76" s="725"/>
      <c r="F76" s="724"/>
      <c r="G76" s="725"/>
      <c r="H76" s="807"/>
      <c r="I76" s="808"/>
    </row>
    <row r="77" spans="1:9" ht="25.9" customHeight="1" x14ac:dyDescent="0.25">
      <c r="A77" s="306" t="s">
        <v>429</v>
      </c>
      <c r="B77" s="722" t="s">
        <v>430</v>
      </c>
      <c r="C77" s="723"/>
      <c r="D77" s="722" t="s">
        <v>431</v>
      </c>
      <c r="E77" s="723"/>
      <c r="F77" s="722"/>
      <c r="G77" s="723"/>
      <c r="H77" s="714"/>
      <c r="I77" s="715"/>
    </row>
    <row r="78" spans="1:9" ht="15" x14ac:dyDescent="0.25">
      <c r="A78" s="785" t="s">
        <v>369</v>
      </c>
      <c r="B78" s="314" t="s">
        <v>99</v>
      </c>
      <c r="C78" s="314" t="s">
        <v>206</v>
      </c>
      <c r="D78" s="314" t="s">
        <v>99</v>
      </c>
      <c r="E78" s="314" t="s">
        <v>206</v>
      </c>
      <c r="F78" s="314" t="s">
        <v>99</v>
      </c>
      <c r="G78" s="314" t="s">
        <v>206</v>
      </c>
      <c r="H78" s="314" t="s">
        <v>99</v>
      </c>
      <c r="I78" s="314" t="s">
        <v>206</v>
      </c>
    </row>
    <row r="79" spans="1:9" ht="15" x14ac:dyDescent="0.25">
      <c r="A79" s="786"/>
      <c r="B79" s="436">
        <v>0.1</v>
      </c>
      <c r="C79" s="316">
        <v>0.1</v>
      </c>
      <c r="D79" s="436">
        <v>0.1</v>
      </c>
      <c r="E79" s="316">
        <v>0.1</v>
      </c>
      <c r="F79" s="436"/>
      <c r="G79" s="316"/>
      <c r="H79" s="317"/>
      <c r="I79" s="318"/>
    </row>
    <row r="80" spans="1:9" ht="393.75" customHeight="1" x14ac:dyDescent="0.25">
      <c r="A80" s="306" t="s">
        <v>426</v>
      </c>
      <c r="B80" s="724" t="s">
        <v>434</v>
      </c>
      <c r="C80" s="725"/>
      <c r="D80" s="724" t="s">
        <v>435</v>
      </c>
      <c r="E80" s="725"/>
      <c r="F80" s="724"/>
      <c r="G80" s="725"/>
      <c r="H80" s="714"/>
      <c r="I80" s="715"/>
    </row>
    <row r="81" spans="1:9" ht="15" x14ac:dyDescent="0.25">
      <c r="A81" s="306" t="s">
        <v>429</v>
      </c>
      <c r="B81" s="796" t="s">
        <v>430</v>
      </c>
      <c r="C81" s="797"/>
      <c r="D81" s="796" t="s">
        <v>431</v>
      </c>
      <c r="E81" s="797"/>
      <c r="F81" s="722"/>
      <c r="G81" s="797"/>
      <c r="H81" s="714"/>
      <c r="I81" s="715"/>
    </row>
    <row r="82" spans="1:9" ht="15" x14ac:dyDescent="0.25">
      <c r="A82" s="785" t="s">
        <v>371</v>
      </c>
      <c r="B82" s="314" t="s">
        <v>99</v>
      </c>
      <c r="C82" s="314" t="s">
        <v>206</v>
      </c>
      <c r="D82" s="314" t="s">
        <v>99</v>
      </c>
      <c r="E82" s="314" t="s">
        <v>206</v>
      </c>
      <c r="F82" s="314" t="s">
        <v>99</v>
      </c>
      <c r="G82" s="314" t="s">
        <v>206</v>
      </c>
      <c r="H82" s="314" t="s">
        <v>99</v>
      </c>
      <c r="I82" s="314" t="s">
        <v>206</v>
      </c>
    </row>
    <row r="83" spans="1:9" ht="15" x14ac:dyDescent="0.25">
      <c r="A83" s="786"/>
      <c r="B83" s="436">
        <v>0.09</v>
      </c>
      <c r="C83" s="316"/>
      <c r="D83" s="436">
        <v>0.09</v>
      </c>
      <c r="E83" s="316"/>
      <c r="F83" s="436"/>
      <c r="G83" s="316"/>
      <c r="H83" s="317"/>
      <c r="I83" s="318"/>
    </row>
    <row r="84" spans="1:9" ht="30" x14ac:dyDescent="0.25">
      <c r="A84" s="306" t="s">
        <v>426</v>
      </c>
      <c r="B84" s="716"/>
      <c r="C84" s="717"/>
      <c r="D84" s="716"/>
      <c r="E84" s="717"/>
      <c r="F84" s="716"/>
      <c r="G84" s="717"/>
      <c r="H84" s="714"/>
      <c r="I84" s="715"/>
    </row>
    <row r="85" spans="1:9" ht="15" x14ac:dyDescent="0.25">
      <c r="A85" s="306" t="s">
        <v>429</v>
      </c>
      <c r="B85" s="722"/>
      <c r="C85" s="723"/>
      <c r="D85" s="722"/>
      <c r="E85" s="723"/>
      <c r="F85" s="722"/>
      <c r="G85" s="723"/>
      <c r="H85" s="714"/>
      <c r="I85" s="715"/>
    </row>
    <row r="86" spans="1:9" ht="15" x14ac:dyDescent="0.25">
      <c r="A86" s="785" t="s">
        <v>373</v>
      </c>
      <c r="B86" s="314" t="s">
        <v>99</v>
      </c>
      <c r="C86" s="314" t="s">
        <v>206</v>
      </c>
      <c r="D86" s="314" t="s">
        <v>99</v>
      </c>
      <c r="E86" s="314" t="s">
        <v>206</v>
      </c>
      <c r="F86" s="314" t="s">
        <v>99</v>
      </c>
      <c r="G86" s="314" t="s">
        <v>206</v>
      </c>
      <c r="H86" s="314" t="s">
        <v>99</v>
      </c>
      <c r="I86" s="314" t="s">
        <v>206</v>
      </c>
    </row>
    <row r="87" spans="1:9" ht="15" x14ac:dyDescent="0.25">
      <c r="A87" s="786"/>
      <c r="B87" s="436">
        <v>0.09</v>
      </c>
      <c r="C87" s="316"/>
      <c r="D87" s="436">
        <v>0.09</v>
      </c>
      <c r="E87" s="316"/>
      <c r="F87" s="436"/>
      <c r="G87" s="316"/>
      <c r="H87" s="317"/>
      <c r="I87" s="318"/>
    </row>
    <row r="88" spans="1:9" ht="30" x14ac:dyDescent="0.25">
      <c r="A88" s="306" t="s">
        <v>426</v>
      </c>
      <c r="B88" s="724"/>
      <c r="C88" s="728"/>
      <c r="D88" s="724"/>
      <c r="E88" s="728"/>
      <c r="F88" s="724"/>
      <c r="G88" s="728"/>
      <c r="H88" s="795"/>
      <c r="I88" s="795"/>
    </row>
    <row r="89" spans="1:9" ht="15" x14ac:dyDescent="0.25">
      <c r="A89" s="306" t="s">
        <v>429</v>
      </c>
      <c r="B89" s="705"/>
      <c r="C89" s="710"/>
      <c r="D89" s="705"/>
      <c r="E89" s="710"/>
      <c r="F89" s="705"/>
      <c r="G89" s="710"/>
      <c r="H89" s="707"/>
      <c r="I89" s="706"/>
    </row>
    <row r="90" spans="1:9" ht="15" x14ac:dyDescent="0.25">
      <c r="A90" s="785" t="s">
        <v>374</v>
      </c>
      <c r="B90" s="314" t="s">
        <v>99</v>
      </c>
      <c r="C90" s="314" t="s">
        <v>206</v>
      </c>
      <c r="D90" s="314" t="s">
        <v>99</v>
      </c>
      <c r="E90" s="314" t="s">
        <v>206</v>
      </c>
      <c r="F90" s="314" t="s">
        <v>99</v>
      </c>
      <c r="G90" s="314" t="s">
        <v>206</v>
      </c>
      <c r="H90" s="314" t="s">
        <v>99</v>
      </c>
      <c r="I90" s="314" t="s">
        <v>206</v>
      </c>
    </row>
    <row r="91" spans="1:9" ht="15" x14ac:dyDescent="0.25">
      <c r="A91" s="786"/>
      <c r="B91" s="436">
        <v>0.1</v>
      </c>
      <c r="C91" s="315"/>
      <c r="D91" s="436">
        <v>0.1</v>
      </c>
      <c r="E91" s="315"/>
      <c r="F91" s="436"/>
      <c r="G91" s="315"/>
      <c r="H91" s="317"/>
      <c r="I91" s="318"/>
    </row>
    <row r="92" spans="1:9" ht="30" x14ac:dyDescent="0.25">
      <c r="A92" s="306" t="s">
        <v>426</v>
      </c>
      <c r="B92" s="799"/>
      <c r="C92" s="800"/>
      <c r="D92" s="799"/>
      <c r="E92" s="800"/>
      <c r="F92" s="799"/>
      <c r="G92" s="800"/>
      <c r="H92" s="704"/>
      <c r="I92" s="704"/>
    </row>
    <row r="93" spans="1:9" ht="15" x14ac:dyDescent="0.25">
      <c r="A93" s="306" t="s">
        <v>429</v>
      </c>
      <c r="B93" s="705"/>
      <c r="C93" s="706"/>
      <c r="D93" s="705"/>
      <c r="E93" s="706"/>
      <c r="F93" s="705"/>
      <c r="G93" s="706"/>
      <c r="H93" s="707"/>
      <c r="I93" s="706"/>
    </row>
    <row r="94" spans="1:9" ht="15" x14ac:dyDescent="0.25">
      <c r="A94" s="785" t="s">
        <v>375</v>
      </c>
      <c r="B94" s="314" t="s">
        <v>99</v>
      </c>
      <c r="C94" s="314" t="s">
        <v>206</v>
      </c>
      <c r="D94" s="314" t="s">
        <v>99</v>
      </c>
      <c r="E94" s="314" t="s">
        <v>206</v>
      </c>
      <c r="F94" s="314" t="s">
        <v>99</v>
      </c>
      <c r="G94" s="314" t="s">
        <v>206</v>
      </c>
      <c r="H94" s="314" t="s">
        <v>99</v>
      </c>
      <c r="I94" s="314" t="s">
        <v>206</v>
      </c>
    </row>
    <row r="95" spans="1:9" ht="15" x14ac:dyDescent="0.25">
      <c r="A95" s="786"/>
      <c r="B95" s="436">
        <v>0.09</v>
      </c>
      <c r="C95" s="319"/>
      <c r="D95" s="436">
        <v>0.09</v>
      </c>
      <c r="E95" s="319"/>
      <c r="F95" s="436"/>
      <c r="G95" s="319"/>
      <c r="H95" s="317"/>
      <c r="I95" s="318"/>
    </row>
    <row r="96" spans="1:9" ht="30" x14ac:dyDescent="0.25">
      <c r="A96" s="306" t="s">
        <v>426</v>
      </c>
      <c r="B96" s="712"/>
      <c r="C96" s="713"/>
      <c r="D96" s="712"/>
      <c r="E96" s="713"/>
      <c r="F96" s="712"/>
      <c r="G96" s="713"/>
      <c r="H96" s="704"/>
      <c r="I96" s="704"/>
    </row>
    <row r="97" spans="1:9" ht="15" x14ac:dyDescent="0.25">
      <c r="A97" s="306" t="s">
        <v>429</v>
      </c>
      <c r="B97" s="705"/>
      <c r="C97" s="706"/>
      <c r="D97" s="705"/>
      <c r="E97" s="706"/>
      <c r="F97" s="705"/>
      <c r="G97" s="706"/>
      <c r="H97" s="707"/>
      <c r="I97" s="706"/>
    </row>
    <row r="98" spans="1:9" ht="15" x14ac:dyDescent="0.25">
      <c r="A98" s="785" t="s">
        <v>376</v>
      </c>
      <c r="B98" s="314" t="s">
        <v>99</v>
      </c>
      <c r="C98" s="314" t="s">
        <v>206</v>
      </c>
      <c r="D98" s="314" t="s">
        <v>99</v>
      </c>
      <c r="E98" s="314" t="s">
        <v>206</v>
      </c>
      <c r="F98" s="314" t="s">
        <v>99</v>
      </c>
      <c r="G98" s="314" t="s">
        <v>206</v>
      </c>
      <c r="H98" s="314" t="s">
        <v>99</v>
      </c>
      <c r="I98" s="314" t="s">
        <v>206</v>
      </c>
    </row>
    <row r="99" spans="1:9" ht="15" x14ac:dyDescent="0.25">
      <c r="A99" s="786"/>
      <c r="B99" s="436">
        <v>0.09</v>
      </c>
      <c r="C99" s="319"/>
      <c r="D99" s="436">
        <v>0.09</v>
      </c>
      <c r="E99" s="319"/>
      <c r="F99" s="436"/>
      <c r="G99" s="319"/>
      <c r="H99" s="317"/>
      <c r="I99" s="318"/>
    </row>
    <row r="100" spans="1:9" ht="30" x14ac:dyDescent="0.25">
      <c r="A100" s="306" t="s">
        <v>426</v>
      </c>
      <c r="B100" s="708"/>
      <c r="C100" s="709"/>
      <c r="D100" s="708"/>
      <c r="E100" s="709"/>
      <c r="F100" s="708"/>
      <c r="G100" s="709"/>
      <c r="H100" s="704"/>
      <c r="I100" s="704"/>
    </row>
    <row r="101" spans="1:9" ht="15" x14ac:dyDescent="0.25">
      <c r="A101" s="306" t="s">
        <v>429</v>
      </c>
      <c r="B101" s="705"/>
      <c r="C101" s="706"/>
      <c r="D101" s="705"/>
      <c r="E101" s="706"/>
      <c r="F101" s="705"/>
      <c r="G101" s="706"/>
      <c r="H101" s="707"/>
      <c r="I101" s="706"/>
    </row>
    <row r="102" spans="1:9" ht="15" x14ac:dyDescent="0.25">
      <c r="A102" s="785" t="s">
        <v>378</v>
      </c>
      <c r="B102" s="314" t="s">
        <v>99</v>
      </c>
      <c r="C102" s="314" t="s">
        <v>206</v>
      </c>
      <c r="D102" s="314" t="s">
        <v>99</v>
      </c>
      <c r="E102" s="314" t="s">
        <v>206</v>
      </c>
      <c r="F102" s="314" t="s">
        <v>99</v>
      </c>
      <c r="G102" s="314" t="s">
        <v>206</v>
      </c>
      <c r="H102" s="314" t="s">
        <v>99</v>
      </c>
      <c r="I102" s="314" t="s">
        <v>206</v>
      </c>
    </row>
    <row r="103" spans="1:9" ht="15" x14ac:dyDescent="0.25">
      <c r="A103" s="786"/>
      <c r="B103" s="436">
        <v>0.1</v>
      </c>
      <c r="C103" s="319"/>
      <c r="D103" s="436">
        <v>0.1</v>
      </c>
      <c r="E103" s="319"/>
      <c r="F103" s="436"/>
      <c r="G103" s="319"/>
      <c r="H103" s="317"/>
      <c r="I103" s="318"/>
    </row>
    <row r="104" spans="1:9" ht="30" x14ac:dyDescent="0.25">
      <c r="A104" s="306" t="s">
        <v>426</v>
      </c>
      <c r="B104" s="718"/>
      <c r="C104" s="719"/>
      <c r="D104" s="718"/>
      <c r="E104" s="719"/>
      <c r="F104" s="718"/>
      <c r="G104" s="719"/>
      <c r="H104" s="720"/>
      <c r="I104" s="704"/>
    </row>
    <row r="105" spans="1:9" ht="15" x14ac:dyDescent="0.25">
      <c r="A105" s="306" t="s">
        <v>429</v>
      </c>
      <c r="B105" s="705"/>
      <c r="C105" s="710"/>
      <c r="D105" s="705"/>
      <c r="E105" s="710"/>
      <c r="F105" s="705"/>
      <c r="G105" s="710"/>
      <c r="H105" s="707"/>
      <c r="I105" s="706"/>
    </row>
    <row r="106" spans="1:9" ht="15" x14ac:dyDescent="0.25">
      <c r="A106" s="785" t="s">
        <v>379</v>
      </c>
      <c r="B106" s="314" t="s">
        <v>99</v>
      </c>
      <c r="C106" s="314" t="s">
        <v>206</v>
      </c>
      <c r="D106" s="314" t="s">
        <v>99</v>
      </c>
      <c r="E106" s="314" t="s">
        <v>206</v>
      </c>
      <c r="F106" s="314" t="s">
        <v>99</v>
      </c>
      <c r="G106" s="314" t="s">
        <v>206</v>
      </c>
      <c r="H106" s="314" t="s">
        <v>99</v>
      </c>
      <c r="I106" s="314" t="s">
        <v>206</v>
      </c>
    </row>
    <row r="107" spans="1:9" ht="15" x14ac:dyDescent="0.25">
      <c r="A107" s="786"/>
      <c r="B107" s="436">
        <v>0.09</v>
      </c>
      <c r="C107" s="319"/>
      <c r="D107" s="436">
        <v>0.09</v>
      </c>
      <c r="E107" s="319"/>
      <c r="F107" s="436"/>
      <c r="G107" s="319"/>
      <c r="H107" s="317"/>
      <c r="I107" s="318"/>
    </row>
    <row r="108" spans="1:9" ht="30" x14ac:dyDescent="0.25">
      <c r="A108" s="306" t="s">
        <v>426</v>
      </c>
      <c r="B108" s="708"/>
      <c r="C108" s="709"/>
      <c r="D108" s="708"/>
      <c r="E108" s="709"/>
      <c r="F108" s="708"/>
      <c r="G108" s="709"/>
      <c r="H108" s="704"/>
      <c r="I108" s="704"/>
    </row>
    <row r="109" spans="1:9" ht="15" x14ac:dyDescent="0.25">
      <c r="A109" s="306" t="s">
        <v>429</v>
      </c>
      <c r="B109" s="705"/>
      <c r="C109" s="706"/>
      <c r="D109" s="705"/>
      <c r="E109" s="706"/>
      <c r="F109" s="705"/>
      <c r="G109" s="706"/>
      <c r="H109" s="707"/>
      <c r="I109" s="706"/>
    </row>
    <row r="110" spans="1:9" ht="15" x14ac:dyDescent="0.25">
      <c r="A110" s="785" t="s">
        <v>380</v>
      </c>
      <c r="B110" s="314" t="s">
        <v>99</v>
      </c>
      <c r="C110" s="314" t="s">
        <v>206</v>
      </c>
      <c r="D110" s="314" t="s">
        <v>99</v>
      </c>
      <c r="E110" s="314" t="s">
        <v>206</v>
      </c>
      <c r="F110" s="314" t="s">
        <v>99</v>
      </c>
      <c r="G110" s="314" t="s">
        <v>206</v>
      </c>
      <c r="H110" s="314" t="s">
        <v>99</v>
      </c>
      <c r="I110" s="314" t="s">
        <v>206</v>
      </c>
    </row>
    <row r="111" spans="1:9" ht="15" x14ac:dyDescent="0.25">
      <c r="A111" s="786"/>
      <c r="B111" s="436">
        <v>0.09</v>
      </c>
      <c r="C111" s="319"/>
      <c r="D111" s="436">
        <v>0.09</v>
      </c>
      <c r="E111" s="319"/>
      <c r="F111" s="436"/>
      <c r="G111" s="319"/>
      <c r="H111" s="317"/>
      <c r="I111" s="318"/>
    </row>
    <row r="112" spans="1:9" ht="30" x14ac:dyDescent="0.25">
      <c r="A112" s="306" t="s">
        <v>426</v>
      </c>
      <c r="B112" s="708"/>
      <c r="C112" s="709"/>
      <c r="D112" s="708"/>
      <c r="E112" s="709"/>
      <c r="F112" s="708"/>
      <c r="G112" s="709"/>
      <c r="H112" s="704"/>
      <c r="I112" s="704"/>
    </row>
    <row r="113" spans="1:9" ht="15" x14ac:dyDescent="0.25">
      <c r="A113" s="306" t="s">
        <v>429</v>
      </c>
      <c r="B113" s="705"/>
      <c r="C113" s="710"/>
      <c r="D113" s="705"/>
      <c r="E113" s="710"/>
      <c r="F113" s="705"/>
      <c r="G113" s="710"/>
      <c r="H113" s="707"/>
      <c r="I113" s="706"/>
    </row>
    <row r="114" spans="1:9" ht="24.95" customHeight="1" x14ac:dyDescent="0.25">
      <c r="A114" s="785" t="s">
        <v>381</v>
      </c>
      <c r="B114" s="314" t="s">
        <v>99</v>
      </c>
      <c r="C114" s="314" t="s">
        <v>206</v>
      </c>
      <c r="D114" s="314" t="s">
        <v>99</v>
      </c>
      <c r="E114" s="314" t="s">
        <v>206</v>
      </c>
      <c r="F114" s="314" t="s">
        <v>99</v>
      </c>
      <c r="G114" s="314" t="s">
        <v>206</v>
      </c>
      <c r="H114" s="314" t="s">
        <v>99</v>
      </c>
      <c r="I114" s="314" t="s">
        <v>206</v>
      </c>
    </row>
    <row r="115" spans="1:9" ht="24.95" customHeight="1" x14ac:dyDescent="0.25">
      <c r="A115" s="786"/>
      <c r="B115" s="437">
        <v>0.08</v>
      </c>
      <c r="C115" s="320"/>
      <c r="D115" s="437">
        <v>0.08</v>
      </c>
      <c r="E115" s="320"/>
      <c r="F115" s="437"/>
      <c r="G115" s="320"/>
      <c r="H115" s="321"/>
      <c r="I115" s="322"/>
    </row>
    <row r="116" spans="1:9" ht="30" x14ac:dyDescent="0.25">
      <c r="A116" s="306" t="s">
        <v>426</v>
      </c>
      <c r="B116" s="708"/>
      <c r="C116" s="709"/>
      <c r="D116" s="708"/>
      <c r="E116" s="709"/>
      <c r="F116" s="708"/>
      <c r="G116" s="709"/>
      <c r="H116" s="711"/>
      <c r="I116" s="711"/>
    </row>
    <row r="117" spans="1:9" ht="15" x14ac:dyDescent="0.25">
      <c r="A117" s="306" t="s">
        <v>429</v>
      </c>
      <c r="B117" s="705"/>
      <c r="C117" s="706"/>
      <c r="D117" s="705"/>
      <c r="E117" s="706"/>
      <c r="F117" s="705"/>
      <c r="G117" s="706"/>
      <c r="H117" s="707"/>
      <c r="I117" s="706"/>
    </row>
    <row r="118" spans="1:9" ht="15" x14ac:dyDescent="0.25">
      <c r="A118" s="323" t="s">
        <v>436</v>
      </c>
      <c r="B118" s="324">
        <f>(B71+B75+B79+B83+B87+B91+B95+B99+B103+B107+B111+B115)</f>
        <v>0.99999999999999978</v>
      </c>
      <c r="C118" s="325">
        <f t="shared" ref="C118:I118" si="1">(C71+C75+C79+C83+C87+C91+C95+C99+C103+C107+C111+C115)</f>
        <v>0.18</v>
      </c>
      <c r="D118" s="324">
        <f t="shared" ref="D118:E118" si="2">(D71+D75+D79+D83+D87+D91+D95+D99+D103+D107+D111+D115)</f>
        <v>0.99999999999999978</v>
      </c>
      <c r="E118" s="325">
        <f t="shared" si="2"/>
        <v>0.18</v>
      </c>
      <c r="F118" s="324">
        <f t="shared" si="1"/>
        <v>0</v>
      </c>
      <c r="G118" s="325">
        <f t="shared" si="1"/>
        <v>0</v>
      </c>
      <c r="H118" s="325">
        <f t="shared" si="1"/>
        <v>0</v>
      </c>
      <c r="I118" s="325">
        <f t="shared" si="1"/>
        <v>0</v>
      </c>
    </row>
  </sheetData>
  <mergeCells count="215">
    <mergeCell ref="H60:H61"/>
    <mergeCell ref="I60:I61"/>
    <mergeCell ref="B69:C69"/>
    <mergeCell ref="D69:E69"/>
    <mergeCell ref="F69:G69"/>
    <mergeCell ref="H69:I69"/>
    <mergeCell ref="A94:A95"/>
    <mergeCell ref="A98:A99"/>
    <mergeCell ref="F73:G73"/>
    <mergeCell ref="F76:G76"/>
    <mergeCell ref="H76:I76"/>
    <mergeCell ref="B76:C76"/>
    <mergeCell ref="D76:E76"/>
    <mergeCell ref="H77:I77"/>
    <mergeCell ref="H80:I80"/>
    <mergeCell ref="H73:I73"/>
    <mergeCell ref="A102:A103"/>
    <mergeCell ref="F52:G52"/>
    <mergeCell ref="B93:C93"/>
    <mergeCell ref="D93:E93"/>
    <mergeCell ref="F93:G93"/>
    <mergeCell ref="H93:I93"/>
    <mergeCell ref="B89:C89"/>
    <mergeCell ref="D89:E89"/>
    <mergeCell ref="F89:G89"/>
    <mergeCell ref="H89:I89"/>
    <mergeCell ref="B92:C92"/>
    <mergeCell ref="D92:E92"/>
    <mergeCell ref="F92:G92"/>
    <mergeCell ref="H92:I92"/>
    <mergeCell ref="B85:C85"/>
    <mergeCell ref="D85:E85"/>
    <mergeCell ref="F58:G58"/>
    <mergeCell ref="F56:G56"/>
    <mergeCell ref="F54:G54"/>
    <mergeCell ref="F85:G85"/>
    <mergeCell ref="H85:I85"/>
    <mergeCell ref="B88:C88"/>
    <mergeCell ref="B73:C73"/>
    <mergeCell ref="D73:E73"/>
    <mergeCell ref="A106:A107"/>
    <mergeCell ref="A110:A111"/>
    <mergeCell ref="A114:A115"/>
    <mergeCell ref="M8:O8"/>
    <mergeCell ref="M9:O9"/>
    <mergeCell ref="M10:O10"/>
    <mergeCell ref="A70:A71"/>
    <mergeCell ref="A74:A75"/>
    <mergeCell ref="A78:A79"/>
    <mergeCell ref="A82:A83"/>
    <mergeCell ref="A86:A87"/>
    <mergeCell ref="A90:A91"/>
    <mergeCell ref="A23:O23"/>
    <mergeCell ref="A67:I67"/>
    <mergeCell ref="F68:G68"/>
    <mergeCell ref="H68:I68"/>
    <mergeCell ref="B72:C72"/>
    <mergeCell ref="D72:E72"/>
    <mergeCell ref="F72:G72"/>
    <mergeCell ref="H72:I72"/>
    <mergeCell ref="H88:I88"/>
    <mergeCell ref="B81:C81"/>
    <mergeCell ref="D81:E81"/>
    <mergeCell ref="F81:G81"/>
    <mergeCell ref="M1:O1"/>
    <mergeCell ref="M2:O2"/>
    <mergeCell ref="M3:O3"/>
    <mergeCell ref="M4:O4"/>
    <mergeCell ref="B1:L1"/>
    <mergeCell ref="B2:L2"/>
    <mergeCell ref="B3:L3"/>
    <mergeCell ref="B4:L4"/>
    <mergeCell ref="A22:O22"/>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F51:G51"/>
    <mergeCell ref="F53:G53"/>
    <mergeCell ref="A34:I34"/>
    <mergeCell ref="B35:I35"/>
    <mergeCell ref="B38:C38"/>
    <mergeCell ref="D39:E39"/>
    <mergeCell ref="D40:E40"/>
    <mergeCell ref="F39:G39"/>
    <mergeCell ref="D43:E43"/>
    <mergeCell ref="D42:E42"/>
    <mergeCell ref="D44:E44"/>
    <mergeCell ref="D38:I38"/>
    <mergeCell ref="F42:G42"/>
    <mergeCell ref="F43:G43"/>
    <mergeCell ref="F44:G44"/>
    <mergeCell ref="D41:E41"/>
    <mergeCell ref="F41:G41"/>
    <mergeCell ref="A43:A44"/>
    <mergeCell ref="A36:A37"/>
    <mergeCell ref="G36:G37"/>
    <mergeCell ref="H36:I37"/>
    <mergeCell ref="A45:A46"/>
    <mergeCell ref="A47:A48"/>
    <mergeCell ref="A49:A50"/>
    <mergeCell ref="F40:G40"/>
    <mergeCell ref="F47:G47"/>
    <mergeCell ref="F48:G48"/>
    <mergeCell ref="F50:G50"/>
    <mergeCell ref="F49:G49"/>
    <mergeCell ref="D50:E50"/>
    <mergeCell ref="A39:A40"/>
    <mergeCell ref="A41:A42"/>
    <mergeCell ref="D46:E46"/>
    <mergeCell ref="F45:G45"/>
    <mergeCell ref="F46:G46"/>
    <mergeCell ref="D45:E45"/>
    <mergeCell ref="D47:E47"/>
    <mergeCell ref="D49:E49"/>
    <mergeCell ref="D48:E48"/>
    <mergeCell ref="A51:A52"/>
    <mergeCell ref="A53:A54"/>
    <mergeCell ref="A55:A56"/>
    <mergeCell ref="A57:A58"/>
    <mergeCell ref="A62:A63"/>
    <mergeCell ref="D51:E51"/>
    <mergeCell ref="D58:E58"/>
    <mergeCell ref="D63:E63"/>
    <mergeCell ref="D59:E59"/>
    <mergeCell ref="D53:E53"/>
    <mergeCell ref="D55:E55"/>
    <mergeCell ref="D62:E62"/>
    <mergeCell ref="D54:E54"/>
    <mergeCell ref="A59:A61"/>
    <mergeCell ref="B60:B61"/>
    <mergeCell ref="C60:C61"/>
    <mergeCell ref="D60:E61"/>
    <mergeCell ref="D100:E100"/>
    <mergeCell ref="F55:G55"/>
    <mergeCell ref="D57:E57"/>
    <mergeCell ref="F57:G57"/>
    <mergeCell ref="D52:E52"/>
    <mergeCell ref="D56:E56"/>
    <mergeCell ref="F63:G63"/>
    <mergeCell ref="B105:C105"/>
    <mergeCell ref="D105:E105"/>
    <mergeCell ref="F105:G105"/>
    <mergeCell ref="B77:C77"/>
    <mergeCell ref="D77:E77"/>
    <mergeCell ref="F77:G77"/>
    <mergeCell ref="B80:C80"/>
    <mergeCell ref="D80:E80"/>
    <mergeCell ref="F80:G80"/>
    <mergeCell ref="F100:G100"/>
    <mergeCell ref="B68:C68"/>
    <mergeCell ref="D68:E68"/>
    <mergeCell ref="F59:G59"/>
    <mergeCell ref="F62:G62"/>
    <mergeCell ref="D88:E88"/>
    <mergeCell ref="F88:G88"/>
    <mergeCell ref="F60:G61"/>
    <mergeCell ref="H116:I116"/>
    <mergeCell ref="H105:I105"/>
    <mergeCell ref="B96:C96"/>
    <mergeCell ref="D96:E96"/>
    <mergeCell ref="F96:G96"/>
    <mergeCell ref="H81:I81"/>
    <mergeCell ref="B84:C84"/>
    <mergeCell ref="D84:E84"/>
    <mergeCell ref="F84:G84"/>
    <mergeCell ref="H84:I84"/>
    <mergeCell ref="H96:I96"/>
    <mergeCell ref="B97:C97"/>
    <mergeCell ref="D97:E97"/>
    <mergeCell ref="B101:C101"/>
    <mergeCell ref="D101:E101"/>
    <mergeCell ref="F101:G101"/>
    <mergeCell ref="H101:I101"/>
    <mergeCell ref="B104:C104"/>
    <mergeCell ref="D104:E104"/>
    <mergeCell ref="F104:G104"/>
    <mergeCell ref="H104:I104"/>
    <mergeCell ref="F97:G97"/>
    <mergeCell ref="H97:I97"/>
    <mergeCell ref="B100:C100"/>
    <mergeCell ref="H100:I100"/>
    <mergeCell ref="B117:C117"/>
    <mergeCell ref="D117:E117"/>
    <mergeCell ref="F117:G117"/>
    <mergeCell ref="H117:I117"/>
    <mergeCell ref="B108:C108"/>
    <mergeCell ref="D108:E108"/>
    <mergeCell ref="F108:G108"/>
    <mergeCell ref="H108:I108"/>
    <mergeCell ref="B109:C109"/>
    <mergeCell ref="D109:E109"/>
    <mergeCell ref="F109:G109"/>
    <mergeCell ref="H109:I109"/>
    <mergeCell ref="B112:C112"/>
    <mergeCell ref="D112:E112"/>
    <mergeCell ref="F112:G112"/>
    <mergeCell ref="H112:I112"/>
    <mergeCell ref="B113:C113"/>
    <mergeCell ref="D113:E113"/>
    <mergeCell ref="F113:G113"/>
    <mergeCell ref="H113:I113"/>
    <mergeCell ref="B116:C116"/>
    <mergeCell ref="D116:E116"/>
    <mergeCell ref="F116:G116"/>
  </mergeCells>
  <phoneticPr fontId="38" type="noConversion"/>
  <hyperlinks>
    <hyperlink ref="B73" r:id="rId1" xr:uid="{C0179B4F-5B62-4795-89A0-ABD2437EF785}"/>
    <hyperlink ref="B77" r:id="rId2" xr:uid="{8B7F51B4-5D86-41E9-8784-162952597DBB}"/>
    <hyperlink ref="D77" r:id="rId3" xr:uid="{3B86ADCC-566B-4D15-A966-E600CDA7F5B0}"/>
    <hyperlink ref="B81" r:id="rId4" xr:uid="{7AACCFA9-5B97-49B4-8A27-6575B2EDB0F8}"/>
    <hyperlink ref="D73" r:id="rId5" xr:uid="{D4E3FD3B-9AD9-48D5-AFD3-E2C78867846A}"/>
    <hyperlink ref="D81" r:id="rId6" xr:uid="{07BC1A24-1975-4C1C-9B30-96D6878A8E5E}"/>
  </hyperlinks>
  <pageMargins left="0.25" right="0.25" top="0.75" bottom="0.75" header="0.3" footer="0.3"/>
  <pageSetup paperSize="5" scale="30" fitToHeight="0" orientation="landscape" r:id="rId7"/>
  <drawing r:id="rId8"/>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F73DB0EB-ABC7-4FC5-ADE4-B2ADA3B0391D}">
          <x14:formula1>
            <xm:f>Listas!$B$2:$B$4</xm:f>
          </x14:formula1>
          <xm:sqref>H36:I37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00C9A-BFE4-45F2-9EAD-1389F837144C}">
  <sheetPr>
    <tabColor theme="6" tint="0.59999389629810485"/>
    <pageSetUpPr fitToPage="1"/>
  </sheetPr>
  <dimension ref="A1:Q117"/>
  <sheetViews>
    <sheetView showGridLines="0" topLeftCell="A42" zoomScale="85" zoomScaleNormal="85" workbookViewId="0">
      <selection activeCell="F44" sqref="F44:G44"/>
    </sheetView>
  </sheetViews>
  <sheetFormatPr baseColWidth="10" defaultColWidth="10.85546875" defaultRowHeight="14.25" x14ac:dyDescent="0.25"/>
  <cols>
    <col min="1" max="1" width="49.7109375" style="39" customWidth="1"/>
    <col min="2" max="2" width="35.7109375" style="39" customWidth="1"/>
    <col min="3" max="3" width="49.42578125" style="39" customWidth="1"/>
    <col min="4" max="4" width="35.7109375" style="39" customWidth="1"/>
    <col min="5" max="5" width="41.140625" style="39" customWidth="1"/>
    <col min="6" max="6" width="35.7109375" style="39" customWidth="1"/>
    <col min="7" max="7" width="45" style="39" customWidth="1"/>
    <col min="8" max="8" width="35.7109375" style="39" customWidth="1"/>
    <col min="9" max="9" width="70.7109375" style="39" customWidth="1"/>
    <col min="10"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9.140625" style="39"/>
    <col min="23" max="23" width="18.42578125" style="39" bestFit="1" customWidth="1"/>
    <col min="24" max="24" width="16.140625" style="39" customWidth="1"/>
    <col min="25" max="16384" width="10.85546875" style="39"/>
  </cols>
  <sheetData>
    <row r="1" spans="1:15" s="75" customFormat="1" ht="22.35" customHeight="1" thickBot="1" x14ac:dyDescent="0.3">
      <c r="A1" s="770"/>
      <c r="B1" s="556" t="s">
        <v>357</v>
      </c>
      <c r="C1" s="557"/>
      <c r="D1" s="557"/>
      <c r="E1" s="557"/>
      <c r="F1" s="557"/>
      <c r="G1" s="557"/>
      <c r="H1" s="557"/>
      <c r="I1" s="557"/>
      <c r="J1" s="557"/>
      <c r="K1" s="557"/>
      <c r="L1" s="558"/>
      <c r="M1" s="524" t="s">
        <v>358</v>
      </c>
      <c r="N1" s="525"/>
      <c r="O1" s="526"/>
    </row>
    <row r="2" spans="1:15" s="75" customFormat="1" ht="18" customHeight="1" thickBot="1" x14ac:dyDescent="0.3">
      <c r="A2" s="771"/>
      <c r="B2" s="559" t="s">
        <v>359</v>
      </c>
      <c r="C2" s="560"/>
      <c r="D2" s="560"/>
      <c r="E2" s="560"/>
      <c r="F2" s="560"/>
      <c r="G2" s="560"/>
      <c r="H2" s="560"/>
      <c r="I2" s="560"/>
      <c r="J2" s="560"/>
      <c r="K2" s="560"/>
      <c r="L2" s="561"/>
      <c r="M2" s="524" t="s">
        <v>360</v>
      </c>
      <c r="N2" s="525"/>
      <c r="O2" s="526"/>
    </row>
    <row r="3" spans="1:15" s="75" customFormat="1" ht="20.100000000000001" customHeight="1" thickBot="1" x14ac:dyDescent="0.3">
      <c r="A3" s="771"/>
      <c r="B3" s="559" t="s">
        <v>120</v>
      </c>
      <c r="C3" s="560"/>
      <c r="D3" s="560"/>
      <c r="E3" s="560"/>
      <c r="F3" s="560"/>
      <c r="G3" s="560"/>
      <c r="H3" s="560"/>
      <c r="I3" s="560"/>
      <c r="J3" s="560"/>
      <c r="K3" s="560"/>
      <c r="L3" s="561"/>
      <c r="M3" s="524" t="s">
        <v>361</v>
      </c>
      <c r="N3" s="525"/>
      <c r="O3" s="526"/>
    </row>
    <row r="4" spans="1:15" s="75" customFormat="1" ht="21.75" customHeight="1" thickBot="1" x14ac:dyDescent="0.3">
      <c r="A4" s="772"/>
      <c r="B4" s="562" t="s">
        <v>362</v>
      </c>
      <c r="C4" s="563"/>
      <c r="D4" s="563"/>
      <c r="E4" s="563"/>
      <c r="F4" s="563"/>
      <c r="G4" s="563"/>
      <c r="H4" s="563"/>
      <c r="I4" s="563"/>
      <c r="J4" s="563"/>
      <c r="K4" s="563"/>
      <c r="L4" s="564"/>
      <c r="M4" s="524" t="s">
        <v>363</v>
      </c>
      <c r="N4" s="525"/>
      <c r="O4" s="526"/>
    </row>
    <row r="5" spans="1:15" s="75" customFormat="1" ht="21.75" customHeight="1" thickBot="1" x14ac:dyDescent="0.3">
      <c r="A5" s="76"/>
      <c r="B5" s="77"/>
      <c r="C5" s="77"/>
      <c r="D5" s="77"/>
      <c r="E5" s="77"/>
      <c r="F5" s="77"/>
      <c r="G5" s="77"/>
      <c r="H5" s="77"/>
      <c r="I5" s="77"/>
      <c r="J5" s="77"/>
      <c r="K5" s="77"/>
      <c r="L5" s="77"/>
      <c r="M5" s="78"/>
      <c r="N5" s="78"/>
      <c r="O5" s="78"/>
    </row>
    <row r="6" spans="1:15" s="75" customFormat="1" ht="21.75" customHeight="1" thickBot="1" x14ac:dyDescent="0.3">
      <c r="A6" s="61" t="s">
        <v>364</v>
      </c>
      <c r="B6" s="779" t="s">
        <v>365</v>
      </c>
      <c r="C6" s="780"/>
      <c r="D6" s="780"/>
      <c r="E6" s="780"/>
      <c r="F6" s="780"/>
      <c r="G6" s="780"/>
      <c r="H6" s="780"/>
      <c r="I6" s="780"/>
      <c r="J6" s="780"/>
      <c r="K6" s="781"/>
      <c r="L6" s="180" t="s">
        <v>366</v>
      </c>
      <c r="M6" s="782">
        <v>2024110010289</v>
      </c>
      <c r="N6" s="783"/>
      <c r="O6" s="784"/>
    </row>
    <row r="7" spans="1:15" s="75" customFormat="1" ht="21.75" customHeight="1" thickBot="1" x14ac:dyDescent="0.3">
      <c r="A7" s="76"/>
      <c r="B7" s="77"/>
      <c r="C7" s="77"/>
      <c r="D7" s="77"/>
      <c r="E7" s="77"/>
      <c r="F7" s="77"/>
      <c r="G7" s="77"/>
      <c r="H7" s="77"/>
      <c r="I7" s="77"/>
      <c r="J7" s="77"/>
      <c r="K7" s="77"/>
      <c r="L7" s="77"/>
      <c r="M7" s="78"/>
      <c r="N7" s="78"/>
      <c r="O7" s="78"/>
    </row>
    <row r="8" spans="1:15" s="75" customFormat="1" ht="21.75" customHeight="1" x14ac:dyDescent="0.25">
      <c r="A8" s="555" t="s">
        <v>126</v>
      </c>
      <c r="B8" s="145" t="s">
        <v>367</v>
      </c>
      <c r="C8" s="114"/>
      <c r="D8" s="145" t="s">
        <v>368</v>
      </c>
      <c r="E8" s="114"/>
      <c r="F8" s="145" t="s">
        <v>369</v>
      </c>
      <c r="G8" s="114" t="s">
        <v>370</v>
      </c>
      <c r="H8" s="145" t="s">
        <v>371</v>
      </c>
      <c r="I8" s="116"/>
      <c r="J8" s="758" t="s">
        <v>128</v>
      </c>
      <c r="K8" s="542"/>
      <c r="L8" s="144" t="s">
        <v>372</v>
      </c>
      <c r="M8" s="527"/>
      <c r="N8" s="527"/>
      <c r="O8" s="527"/>
    </row>
    <row r="9" spans="1:15" s="75" customFormat="1" ht="21.75" customHeight="1" x14ac:dyDescent="0.25">
      <c r="A9" s="555"/>
      <c r="B9" s="146" t="s">
        <v>373</v>
      </c>
      <c r="C9" s="116"/>
      <c r="D9" s="145" t="s">
        <v>374</v>
      </c>
      <c r="E9" s="116"/>
      <c r="F9" s="145" t="s">
        <v>375</v>
      </c>
      <c r="G9" s="116"/>
      <c r="H9" s="145" t="s">
        <v>376</v>
      </c>
      <c r="I9" s="116"/>
      <c r="J9" s="758"/>
      <c r="K9" s="542"/>
      <c r="L9" s="144" t="s">
        <v>377</v>
      </c>
      <c r="M9" s="527"/>
      <c r="N9" s="527"/>
      <c r="O9" s="527"/>
    </row>
    <row r="10" spans="1:15" s="75" customFormat="1" ht="21.75" customHeight="1" x14ac:dyDescent="0.25">
      <c r="A10" s="555"/>
      <c r="B10" s="145" t="s">
        <v>378</v>
      </c>
      <c r="C10" s="114"/>
      <c r="D10" s="145" t="s">
        <v>379</v>
      </c>
      <c r="E10" s="116"/>
      <c r="F10" s="145" t="s">
        <v>380</v>
      </c>
      <c r="G10" s="116"/>
      <c r="H10" s="145" t="s">
        <v>381</v>
      </c>
      <c r="I10" s="116"/>
      <c r="J10" s="758"/>
      <c r="K10" s="542"/>
      <c r="L10" s="144" t="s">
        <v>382</v>
      </c>
      <c r="M10" s="527" t="s">
        <v>370</v>
      </c>
      <c r="N10" s="527"/>
      <c r="O10" s="527"/>
    </row>
    <row r="11" spans="1:15" ht="15" customHeight="1" thickBot="1" x14ac:dyDescent="0.3">
      <c r="A11" s="42"/>
      <c r="B11" s="43"/>
      <c r="C11" s="43"/>
      <c r="D11" s="45"/>
      <c r="E11" s="44"/>
      <c r="F11" s="44"/>
      <c r="G11" s="170"/>
      <c r="H11" s="170"/>
      <c r="I11" s="46"/>
      <c r="J11" s="46"/>
      <c r="K11" s="43"/>
      <c r="L11" s="43"/>
      <c r="M11" s="43"/>
      <c r="N11" s="43"/>
      <c r="O11" s="43"/>
    </row>
    <row r="12" spans="1:15" ht="15" customHeight="1" x14ac:dyDescent="0.25">
      <c r="A12" s="776" t="s">
        <v>383</v>
      </c>
      <c r="B12" s="759" t="s">
        <v>437</v>
      </c>
      <c r="C12" s="760"/>
      <c r="D12" s="760"/>
      <c r="E12" s="760"/>
      <c r="F12" s="760"/>
      <c r="G12" s="760"/>
      <c r="H12" s="760"/>
      <c r="I12" s="760"/>
      <c r="J12" s="760"/>
      <c r="K12" s="760"/>
      <c r="L12" s="760"/>
      <c r="M12" s="760"/>
      <c r="N12" s="760"/>
      <c r="O12" s="761"/>
    </row>
    <row r="13" spans="1:15" ht="15" customHeight="1" x14ac:dyDescent="0.25">
      <c r="A13" s="777"/>
      <c r="B13" s="762"/>
      <c r="C13" s="763"/>
      <c r="D13" s="763"/>
      <c r="E13" s="763"/>
      <c r="F13" s="763"/>
      <c r="G13" s="763"/>
      <c r="H13" s="763"/>
      <c r="I13" s="763"/>
      <c r="J13" s="763"/>
      <c r="K13" s="763"/>
      <c r="L13" s="763"/>
      <c r="M13" s="763"/>
      <c r="N13" s="763"/>
      <c r="O13" s="764"/>
    </row>
    <row r="14" spans="1:15" ht="15" customHeight="1" x14ac:dyDescent="0.25">
      <c r="A14" s="778"/>
      <c r="B14" s="765"/>
      <c r="C14" s="766"/>
      <c r="D14" s="766"/>
      <c r="E14" s="766"/>
      <c r="F14" s="766"/>
      <c r="G14" s="766"/>
      <c r="H14" s="766"/>
      <c r="I14" s="766"/>
      <c r="J14" s="766"/>
      <c r="K14" s="766"/>
      <c r="L14" s="766"/>
      <c r="M14" s="766"/>
      <c r="N14" s="766"/>
      <c r="O14" s="767"/>
    </row>
    <row r="15" spans="1:15" ht="9" customHeight="1" x14ac:dyDescent="0.25">
      <c r="A15" s="47"/>
      <c r="B15" s="74"/>
      <c r="C15" s="48"/>
      <c r="D15" s="48"/>
      <c r="E15" s="48"/>
      <c r="F15" s="48"/>
      <c r="G15" s="49"/>
      <c r="H15" s="49"/>
      <c r="I15" s="49"/>
      <c r="J15" s="49"/>
      <c r="K15" s="49"/>
      <c r="L15" s="50"/>
      <c r="M15" s="50"/>
      <c r="N15" s="50"/>
      <c r="O15" s="50"/>
    </row>
    <row r="16" spans="1:15" s="51" customFormat="1" ht="37.5" customHeight="1" x14ac:dyDescent="0.25">
      <c r="A16" s="61" t="s">
        <v>133</v>
      </c>
      <c r="B16" s="768" t="s">
        <v>385</v>
      </c>
      <c r="C16" s="768"/>
      <c r="D16" s="768"/>
      <c r="E16" s="768"/>
      <c r="F16" s="768"/>
      <c r="G16" s="555" t="s">
        <v>135</v>
      </c>
      <c r="H16" s="555"/>
      <c r="I16" s="769" t="s">
        <v>438</v>
      </c>
      <c r="J16" s="769"/>
      <c r="K16" s="769"/>
      <c r="L16" s="769"/>
      <c r="M16" s="769"/>
      <c r="N16" s="769"/>
      <c r="O16" s="769"/>
    </row>
    <row r="17" spans="1:17" ht="9" customHeight="1" x14ac:dyDescent="0.25">
      <c r="A17" s="47"/>
      <c r="B17" s="49"/>
      <c r="C17" s="48"/>
      <c r="D17" s="48"/>
      <c r="E17" s="48"/>
      <c r="F17" s="48"/>
      <c r="G17" s="49"/>
      <c r="H17" s="49"/>
      <c r="I17" s="49"/>
      <c r="J17" s="49"/>
      <c r="K17" s="49"/>
      <c r="L17" s="50"/>
      <c r="M17" s="50"/>
      <c r="N17" s="50"/>
      <c r="O17" s="50"/>
    </row>
    <row r="18" spans="1:17" ht="56.25" customHeight="1" x14ac:dyDescent="0.25">
      <c r="A18" s="171" t="s">
        <v>137</v>
      </c>
      <c r="B18" s="824" t="s">
        <v>387</v>
      </c>
      <c r="C18" s="825"/>
      <c r="D18" s="825"/>
      <c r="E18" s="826"/>
      <c r="F18" s="172" t="s">
        <v>139</v>
      </c>
      <c r="G18" s="773" t="s">
        <v>388</v>
      </c>
      <c r="H18" s="773"/>
      <c r="I18" s="773"/>
      <c r="J18" s="61" t="s">
        <v>141</v>
      </c>
      <c r="K18" s="768" t="s">
        <v>389</v>
      </c>
      <c r="L18" s="768"/>
      <c r="M18" s="768"/>
      <c r="N18" s="768"/>
      <c r="O18" s="768"/>
    </row>
    <row r="19" spans="1:17" ht="9" customHeight="1" x14ac:dyDescent="0.25">
      <c r="A19" s="41"/>
      <c r="B19" s="40"/>
      <c r="C19" s="775"/>
      <c r="D19" s="775"/>
      <c r="E19" s="775"/>
      <c r="F19" s="775"/>
      <c r="G19" s="775"/>
      <c r="H19" s="775"/>
      <c r="I19" s="775"/>
      <c r="J19" s="775"/>
      <c r="K19" s="775"/>
      <c r="L19" s="775"/>
      <c r="M19" s="775"/>
      <c r="N19" s="775"/>
      <c r="O19" s="775"/>
    </row>
    <row r="21" spans="1:17" ht="16.5" customHeight="1" x14ac:dyDescent="0.25">
      <c r="A21" s="72"/>
      <c r="B21" s="73"/>
      <c r="C21" s="73"/>
      <c r="D21" s="73"/>
      <c r="E21" s="73"/>
      <c r="F21" s="73"/>
      <c r="G21" s="73"/>
      <c r="H21" s="73"/>
      <c r="I21" s="73"/>
      <c r="J21" s="73"/>
      <c r="K21" s="73"/>
      <c r="L21" s="73"/>
      <c r="M21" s="73"/>
      <c r="N21" s="73"/>
      <c r="O21" s="73"/>
    </row>
    <row r="22" spans="1:17" ht="32.1" customHeight="1" x14ac:dyDescent="0.25">
      <c r="A22" s="756" t="s">
        <v>143</v>
      </c>
      <c r="B22" s="757"/>
      <c r="C22" s="757"/>
      <c r="D22" s="757"/>
      <c r="E22" s="757"/>
      <c r="F22" s="757"/>
      <c r="G22" s="757"/>
      <c r="H22" s="757"/>
      <c r="I22" s="757"/>
      <c r="J22" s="757"/>
      <c r="K22" s="757"/>
      <c r="L22" s="757"/>
      <c r="M22" s="757"/>
      <c r="N22" s="757"/>
      <c r="O22" s="758"/>
    </row>
    <row r="23" spans="1:17" ht="32.1" customHeight="1" x14ac:dyDescent="0.25">
      <c r="A23" s="756" t="s">
        <v>390</v>
      </c>
      <c r="B23" s="757"/>
      <c r="C23" s="757"/>
      <c r="D23" s="757"/>
      <c r="E23" s="757"/>
      <c r="F23" s="757"/>
      <c r="G23" s="757"/>
      <c r="H23" s="757"/>
      <c r="I23" s="757"/>
      <c r="J23" s="757"/>
      <c r="K23" s="757"/>
      <c r="L23" s="757"/>
      <c r="M23" s="757"/>
      <c r="N23" s="757"/>
      <c r="O23" s="758"/>
    </row>
    <row r="24" spans="1:17" ht="32.1" customHeight="1" thickBot="1" x14ac:dyDescent="0.3">
      <c r="A24" s="190"/>
      <c r="B24" s="52" t="s">
        <v>367</v>
      </c>
      <c r="C24" s="52" t="s">
        <v>368</v>
      </c>
      <c r="D24" s="52" t="s">
        <v>369</v>
      </c>
      <c r="E24" s="52" t="s">
        <v>371</v>
      </c>
      <c r="F24" s="52" t="s">
        <v>373</v>
      </c>
      <c r="G24" s="52" t="s">
        <v>374</v>
      </c>
      <c r="H24" s="52" t="s">
        <v>375</v>
      </c>
      <c r="I24" s="52" t="s">
        <v>376</v>
      </c>
      <c r="J24" s="52" t="s">
        <v>378</v>
      </c>
      <c r="K24" s="52" t="s">
        <v>379</v>
      </c>
      <c r="L24" s="52" t="s">
        <v>380</v>
      </c>
      <c r="M24" s="52" t="s">
        <v>381</v>
      </c>
      <c r="N24" s="53" t="s">
        <v>391</v>
      </c>
      <c r="O24" s="53" t="s">
        <v>392</v>
      </c>
    </row>
    <row r="25" spans="1:17" ht="32.1" customHeight="1" x14ac:dyDescent="0.25">
      <c r="A25" s="54" t="s">
        <v>144</v>
      </c>
      <c r="B25" s="204">
        <v>481645000</v>
      </c>
      <c r="C25" s="204">
        <v>0</v>
      </c>
      <c r="D25" s="204">
        <v>0</v>
      </c>
      <c r="E25" s="204"/>
      <c r="F25" s="204"/>
      <c r="G25" s="204">
        <v>9985000</v>
      </c>
      <c r="H25" s="204">
        <v>5317000</v>
      </c>
      <c r="I25" s="489"/>
      <c r="J25" s="489"/>
      <c r="K25" s="489"/>
      <c r="L25" s="204"/>
      <c r="M25" s="204"/>
      <c r="N25" s="178">
        <f>SUM(B25:M25)</f>
        <v>496947000</v>
      </c>
      <c r="O25" s="374"/>
    </row>
    <row r="26" spans="1:17" ht="32.1" customHeight="1" x14ac:dyDescent="0.25">
      <c r="A26" s="54" t="s">
        <v>146</v>
      </c>
      <c r="B26" s="204">
        <v>481645000</v>
      </c>
      <c r="C26" s="204">
        <v>0</v>
      </c>
      <c r="D26" s="204">
        <v>-3971983</v>
      </c>
      <c r="E26" s="204"/>
      <c r="F26" s="204"/>
      <c r="G26" s="205"/>
      <c r="H26" s="204"/>
      <c r="I26" s="204"/>
      <c r="J26" s="204"/>
      <c r="K26" s="204"/>
      <c r="L26" s="204"/>
      <c r="M26" s="204"/>
      <c r="N26" s="178">
        <f>SUM(B26:M26)</f>
        <v>477673017</v>
      </c>
      <c r="O26" s="380">
        <f>+(B26+C26+D26+E26+F26+G26+H26+I26+J26+K26+L26+M26)/N25</f>
        <v>0.96121521409727795</v>
      </c>
      <c r="Q26" s="177"/>
    </row>
    <row r="27" spans="1:17" ht="32.1" customHeight="1" x14ac:dyDescent="0.25">
      <c r="A27" s="54" t="s">
        <v>148</v>
      </c>
      <c r="B27" s="205">
        <v>0</v>
      </c>
      <c r="C27" s="204">
        <v>13658217</v>
      </c>
      <c r="D27" s="204">
        <v>43225057</v>
      </c>
      <c r="E27" s="204"/>
      <c r="F27" s="204"/>
      <c r="G27" s="204"/>
      <c r="H27" s="204"/>
      <c r="I27" s="204"/>
      <c r="J27" s="204"/>
      <c r="K27" s="204"/>
      <c r="L27" s="204"/>
      <c r="M27" s="204"/>
      <c r="N27" s="178">
        <f>SUM(B27:M27)</f>
        <v>56883274</v>
      </c>
      <c r="O27" s="380">
        <f>SUM(B27:M27)/N26</f>
        <v>0.11908412653754734</v>
      </c>
    </row>
    <row r="28" spans="1:17" ht="32.1" customHeight="1" x14ac:dyDescent="0.25">
      <c r="A28" s="54" t="s">
        <v>393</v>
      </c>
      <c r="B28" s="178"/>
      <c r="C28" s="204">
        <v>8996600</v>
      </c>
      <c r="D28" s="178">
        <v>0</v>
      </c>
      <c r="E28" s="178"/>
      <c r="F28" s="178"/>
      <c r="G28" s="178"/>
      <c r="H28" s="178"/>
      <c r="I28" s="178"/>
      <c r="J28" s="178"/>
      <c r="K28" s="178"/>
      <c r="L28" s="178"/>
      <c r="M28" s="178"/>
      <c r="N28" s="178">
        <f t="shared" ref="N28:N30" si="0">SUM(B28:M28)</f>
        <v>8996600</v>
      </c>
      <c r="O28" s="376"/>
    </row>
    <row r="29" spans="1:17" ht="32.1" customHeight="1" x14ac:dyDescent="0.25">
      <c r="A29" s="54" t="s">
        <v>394</v>
      </c>
      <c r="B29" s="178">
        <v>0</v>
      </c>
      <c r="C29" s="178">
        <v>0</v>
      </c>
      <c r="D29" s="178">
        <v>0</v>
      </c>
      <c r="E29" s="178"/>
      <c r="F29" s="178"/>
      <c r="G29" s="178"/>
      <c r="H29" s="178"/>
      <c r="I29" s="178"/>
      <c r="J29" s="178"/>
      <c r="K29" s="178"/>
      <c r="L29" s="178"/>
      <c r="M29" s="178"/>
      <c r="N29" s="178">
        <f t="shared" si="0"/>
        <v>0</v>
      </c>
      <c r="O29" s="376"/>
    </row>
    <row r="30" spans="1:17" ht="32.1" customHeight="1" thickBot="1" x14ac:dyDescent="0.3">
      <c r="A30" s="55" t="s">
        <v>154</v>
      </c>
      <c r="B30" s="179">
        <v>2838000</v>
      </c>
      <c r="C30" s="179">
        <v>6158600</v>
      </c>
      <c r="D30" s="179">
        <v>0</v>
      </c>
      <c r="E30" s="179"/>
      <c r="F30" s="179"/>
      <c r="G30" s="179"/>
      <c r="H30" s="179"/>
      <c r="I30" s="179"/>
      <c r="J30" s="179"/>
      <c r="K30" s="179"/>
      <c r="L30" s="179"/>
      <c r="M30" s="179"/>
      <c r="N30" s="179">
        <f t="shared" si="0"/>
        <v>8996600</v>
      </c>
      <c r="O30" s="378"/>
    </row>
    <row r="31" spans="1:17" ht="16.5" customHeight="1" x14ac:dyDescent="0.25">
      <c r="Q31" s="177"/>
    </row>
    <row r="32" spans="1:17" ht="17.25" customHeight="1" x14ac:dyDescent="0.25"/>
    <row r="34" spans="1:9" ht="48" customHeight="1" x14ac:dyDescent="0.25">
      <c r="A34" s="745" t="s">
        <v>395</v>
      </c>
      <c r="B34" s="746"/>
      <c r="C34" s="746"/>
      <c r="D34" s="746"/>
      <c r="E34" s="746"/>
      <c r="F34" s="746"/>
      <c r="G34" s="746"/>
      <c r="H34" s="746"/>
      <c r="I34" s="747"/>
    </row>
    <row r="35" spans="1:9" ht="50.25" customHeight="1" x14ac:dyDescent="0.25">
      <c r="A35" s="132" t="s">
        <v>396</v>
      </c>
      <c r="B35" s="748"/>
      <c r="C35" s="749"/>
      <c r="D35" s="749"/>
      <c r="E35" s="749"/>
      <c r="F35" s="749"/>
      <c r="G35" s="749"/>
      <c r="H35" s="749"/>
      <c r="I35" s="750"/>
    </row>
    <row r="36" spans="1:9" ht="18.75" customHeight="1" x14ac:dyDescent="0.25">
      <c r="A36" s="502" t="s">
        <v>159</v>
      </c>
      <c r="B36" s="304">
        <v>2024</v>
      </c>
      <c r="C36" s="304">
        <v>2025</v>
      </c>
      <c r="D36" s="304">
        <v>2026</v>
      </c>
      <c r="E36" s="304">
        <v>2027</v>
      </c>
      <c r="F36" s="304" t="s">
        <v>397</v>
      </c>
      <c r="G36" s="508" t="s">
        <v>161</v>
      </c>
      <c r="H36" s="508" t="s">
        <v>21</v>
      </c>
      <c r="I36" s="508"/>
    </row>
    <row r="37" spans="1:9" ht="38.450000000000003" customHeight="1" x14ac:dyDescent="0.25">
      <c r="A37" s="733"/>
      <c r="B37" s="218">
        <v>0</v>
      </c>
      <c r="C37" s="308">
        <v>2</v>
      </c>
      <c r="D37" s="218">
        <v>2</v>
      </c>
      <c r="E37" s="218">
        <v>1</v>
      </c>
      <c r="F37" s="304">
        <f>B37+C37+D37+E37</f>
        <v>5</v>
      </c>
      <c r="G37" s="508"/>
      <c r="H37" s="508"/>
      <c r="I37" s="508"/>
    </row>
    <row r="38" spans="1:9" ht="52.5" customHeight="1" x14ac:dyDescent="0.25">
      <c r="A38" s="222" t="s">
        <v>163</v>
      </c>
      <c r="B38" s="751">
        <v>0.1</v>
      </c>
      <c r="C38" s="752"/>
      <c r="D38" s="753" t="s">
        <v>398</v>
      </c>
      <c r="E38" s="754"/>
      <c r="F38" s="754"/>
      <c r="G38" s="754"/>
      <c r="H38" s="754"/>
      <c r="I38" s="755"/>
    </row>
    <row r="39" spans="1:9" s="58" customFormat="1" ht="30.75" thickBot="1" x14ac:dyDescent="0.3">
      <c r="A39" s="502" t="s">
        <v>399</v>
      </c>
      <c r="B39" s="222" t="s">
        <v>400</v>
      </c>
      <c r="C39" s="132" t="s">
        <v>206</v>
      </c>
      <c r="D39" s="514" t="s">
        <v>208</v>
      </c>
      <c r="E39" s="543"/>
      <c r="F39" s="514" t="s">
        <v>210</v>
      </c>
      <c r="G39" s="543"/>
      <c r="H39" s="113" t="s">
        <v>212</v>
      </c>
      <c r="I39" s="112" t="s">
        <v>213</v>
      </c>
    </row>
    <row r="40" spans="1:9" ht="276.60000000000002" customHeight="1" x14ac:dyDescent="0.25">
      <c r="A40" s="733"/>
      <c r="B40" s="309">
        <v>0.02</v>
      </c>
      <c r="C40" s="225">
        <v>0.02</v>
      </c>
      <c r="D40" s="544" t="s">
        <v>439</v>
      </c>
      <c r="E40" s="736"/>
      <c r="F40" s="544" t="s">
        <v>440</v>
      </c>
      <c r="G40" s="736"/>
      <c r="H40" s="310" t="s">
        <v>403</v>
      </c>
      <c r="I40" s="354" t="s">
        <v>441</v>
      </c>
    </row>
    <row r="41" spans="1:9" s="58" customFormat="1" ht="30.75" thickBot="1" x14ac:dyDescent="0.3">
      <c r="A41" s="502" t="s">
        <v>405</v>
      </c>
      <c r="B41" s="220" t="s">
        <v>400</v>
      </c>
      <c r="C41" s="113" t="s">
        <v>206</v>
      </c>
      <c r="D41" s="514" t="s">
        <v>208</v>
      </c>
      <c r="E41" s="543"/>
      <c r="F41" s="514" t="s">
        <v>210</v>
      </c>
      <c r="G41" s="543"/>
      <c r="H41" s="302" t="s">
        <v>212</v>
      </c>
      <c r="I41" s="112" t="s">
        <v>213</v>
      </c>
    </row>
    <row r="42" spans="1:9" ht="330" customHeight="1" x14ac:dyDescent="0.25">
      <c r="A42" s="733"/>
      <c r="B42" s="309">
        <v>0.05</v>
      </c>
      <c r="C42" s="225">
        <v>0.05</v>
      </c>
      <c r="D42" s="544" t="s">
        <v>442</v>
      </c>
      <c r="E42" s="736"/>
      <c r="F42" s="544" t="s">
        <v>443</v>
      </c>
      <c r="G42" s="721"/>
      <c r="H42" s="310" t="s">
        <v>403</v>
      </c>
      <c r="I42" s="354" t="s">
        <v>444</v>
      </c>
    </row>
    <row r="43" spans="1:9" s="58" customFormat="1" ht="30.75" thickBot="1" x14ac:dyDescent="0.3">
      <c r="A43" s="502" t="s">
        <v>409</v>
      </c>
      <c r="B43" s="220" t="s">
        <v>400</v>
      </c>
      <c r="C43" s="113" t="s">
        <v>206</v>
      </c>
      <c r="D43" s="514" t="s">
        <v>208</v>
      </c>
      <c r="E43" s="543"/>
      <c r="F43" s="514" t="s">
        <v>210</v>
      </c>
      <c r="G43" s="543"/>
      <c r="H43" s="132" t="s">
        <v>212</v>
      </c>
      <c r="I43" s="112" t="s">
        <v>213</v>
      </c>
    </row>
    <row r="44" spans="1:9" ht="297.75" customHeight="1" x14ac:dyDescent="0.25">
      <c r="A44" s="733"/>
      <c r="B44" s="309">
        <v>0.2</v>
      </c>
      <c r="C44" s="309">
        <v>0.2</v>
      </c>
      <c r="D44" s="544" t="s">
        <v>445</v>
      </c>
      <c r="E44" s="736"/>
      <c r="F44" s="742" t="s">
        <v>446</v>
      </c>
      <c r="G44" s="736"/>
      <c r="H44" s="303" t="s">
        <v>403</v>
      </c>
      <c r="I44" s="354" t="s">
        <v>447</v>
      </c>
    </row>
    <row r="45" spans="1:9" s="58" customFormat="1" ht="30.75" thickBot="1" x14ac:dyDescent="0.3">
      <c r="A45" s="502" t="s">
        <v>413</v>
      </c>
      <c r="B45" s="220" t="s">
        <v>400</v>
      </c>
      <c r="C45" s="220" t="s">
        <v>206</v>
      </c>
      <c r="D45" s="514" t="s">
        <v>208</v>
      </c>
      <c r="E45" s="543"/>
      <c r="F45" s="514" t="s">
        <v>210</v>
      </c>
      <c r="G45" s="543"/>
      <c r="H45" s="113" t="s">
        <v>212</v>
      </c>
      <c r="I45" s="113" t="s">
        <v>213</v>
      </c>
    </row>
    <row r="46" spans="1:9" ht="15" thickBot="1" x14ac:dyDescent="0.3">
      <c r="A46" s="733"/>
      <c r="B46" s="309">
        <v>0.25</v>
      </c>
      <c r="C46" s="225"/>
      <c r="D46" s="742"/>
      <c r="E46" s="736"/>
      <c r="F46" s="742"/>
      <c r="G46" s="736"/>
      <c r="H46" s="303"/>
      <c r="I46" s="354"/>
    </row>
    <row r="47" spans="1:9" s="58" customFormat="1" ht="30" x14ac:dyDescent="0.25">
      <c r="A47" s="502" t="s">
        <v>414</v>
      </c>
      <c r="B47" s="220" t="s">
        <v>400</v>
      </c>
      <c r="C47" s="113" t="s">
        <v>206</v>
      </c>
      <c r="D47" s="514" t="s">
        <v>208</v>
      </c>
      <c r="E47" s="543"/>
      <c r="F47" s="514" t="s">
        <v>210</v>
      </c>
      <c r="G47" s="543"/>
      <c r="H47" s="113" t="s">
        <v>212</v>
      </c>
      <c r="I47" s="112" t="s">
        <v>213</v>
      </c>
    </row>
    <row r="48" spans="1:9" x14ac:dyDescent="0.25">
      <c r="A48" s="733"/>
      <c r="B48" s="311">
        <v>0.25</v>
      </c>
      <c r="C48" s="311"/>
      <c r="D48" s="742"/>
      <c r="E48" s="736"/>
      <c r="F48" s="742"/>
      <c r="G48" s="736"/>
      <c r="H48" s="303"/>
      <c r="I48" s="354"/>
    </row>
    <row r="49" spans="1:9" s="58" customFormat="1" ht="30" x14ac:dyDescent="0.25">
      <c r="A49" s="502" t="s">
        <v>415</v>
      </c>
      <c r="B49" s="220" t="s">
        <v>400</v>
      </c>
      <c r="C49" s="113" t="s">
        <v>206</v>
      </c>
      <c r="D49" s="514" t="s">
        <v>208</v>
      </c>
      <c r="E49" s="543"/>
      <c r="F49" s="514" t="s">
        <v>210</v>
      </c>
      <c r="G49" s="543"/>
      <c r="H49" s="113" t="s">
        <v>212</v>
      </c>
      <c r="I49" s="112" t="s">
        <v>213</v>
      </c>
    </row>
    <row r="50" spans="1:9" x14ac:dyDescent="0.25">
      <c r="A50" s="733"/>
      <c r="B50" s="312">
        <v>0.15</v>
      </c>
      <c r="C50" s="361"/>
      <c r="D50" s="544"/>
      <c r="E50" s="546"/>
      <c r="F50" s="544"/>
      <c r="G50" s="546"/>
      <c r="H50" s="303"/>
      <c r="I50" s="359"/>
    </row>
    <row r="51" spans="1:9" ht="30" x14ac:dyDescent="0.25">
      <c r="A51" s="502" t="s">
        <v>416</v>
      </c>
      <c r="B51" s="222" t="s">
        <v>400</v>
      </c>
      <c r="C51" s="132" t="s">
        <v>206</v>
      </c>
      <c r="D51" s="514" t="s">
        <v>208</v>
      </c>
      <c r="E51" s="543"/>
      <c r="F51" s="514" t="s">
        <v>210</v>
      </c>
      <c r="G51" s="543"/>
      <c r="H51" s="113" t="s">
        <v>212</v>
      </c>
      <c r="I51" s="112" t="s">
        <v>213</v>
      </c>
    </row>
    <row r="52" spans="1:9" x14ac:dyDescent="0.25">
      <c r="A52" s="733"/>
      <c r="B52" s="313">
        <v>0.25</v>
      </c>
      <c r="C52" s="305"/>
      <c r="D52" s="544"/>
      <c r="E52" s="721"/>
      <c r="F52" s="544"/>
      <c r="G52" s="736"/>
      <c r="H52" s="303"/>
      <c r="I52" s="359"/>
    </row>
    <row r="53" spans="1:9" ht="30" x14ac:dyDescent="0.25">
      <c r="A53" s="502" t="s">
        <v>417</v>
      </c>
      <c r="B53" s="222" t="s">
        <v>400</v>
      </c>
      <c r="C53" s="132" t="s">
        <v>206</v>
      </c>
      <c r="D53" s="514" t="s">
        <v>208</v>
      </c>
      <c r="E53" s="543"/>
      <c r="F53" s="514" t="s">
        <v>210</v>
      </c>
      <c r="G53" s="543"/>
      <c r="H53" s="113" t="s">
        <v>212</v>
      </c>
      <c r="I53" s="112" t="s">
        <v>213</v>
      </c>
    </row>
    <row r="54" spans="1:9" x14ac:dyDescent="0.25">
      <c r="A54" s="733"/>
      <c r="B54" s="313">
        <v>0.25</v>
      </c>
      <c r="C54" s="305"/>
      <c r="D54" s="544"/>
      <c r="E54" s="721"/>
      <c r="F54" s="544"/>
      <c r="G54" s="736"/>
      <c r="H54" s="303"/>
      <c r="I54" s="359"/>
    </row>
    <row r="55" spans="1:9" ht="30" x14ac:dyDescent="0.25">
      <c r="A55" s="502" t="s">
        <v>418</v>
      </c>
      <c r="B55" s="222" t="s">
        <v>400</v>
      </c>
      <c r="C55" s="132" t="s">
        <v>206</v>
      </c>
      <c r="D55" s="514" t="s">
        <v>208</v>
      </c>
      <c r="E55" s="543"/>
      <c r="F55" s="514" t="s">
        <v>210</v>
      </c>
      <c r="G55" s="543"/>
      <c r="H55" s="113" t="s">
        <v>212</v>
      </c>
      <c r="I55" s="112" t="s">
        <v>213</v>
      </c>
    </row>
    <row r="56" spans="1:9" x14ac:dyDescent="0.25">
      <c r="A56" s="733"/>
      <c r="B56" s="312">
        <v>0.25</v>
      </c>
      <c r="C56" s="312"/>
      <c r="D56" s="544"/>
      <c r="E56" s="721"/>
      <c r="F56" s="544"/>
      <c r="G56" s="736"/>
      <c r="H56" s="303"/>
      <c r="I56" s="359"/>
    </row>
    <row r="57" spans="1:9" ht="30" x14ac:dyDescent="0.25">
      <c r="A57" s="502" t="s">
        <v>419</v>
      </c>
      <c r="B57" s="222" t="s">
        <v>400</v>
      </c>
      <c r="C57" s="132" t="s">
        <v>206</v>
      </c>
      <c r="D57" s="514" t="s">
        <v>208</v>
      </c>
      <c r="E57" s="543"/>
      <c r="F57" s="514" t="s">
        <v>210</v>
      </c>
      <c r="G57" s="543"/>
      <c r="H57" s="113" t="s">
        <v>212</v>
      </c>
      <c r="I57" s="112" t="s">
        <v>213</v>
      </c>
    </row>
    <row r="58" spans="1:9" x14ac:dyDescent="0.25">
      <c r="A58" s="733"/>
      <c r="B58" s="312">
        <v>0.25</v>
      </c>
      <c r="C58" s="312"/>
      <c r="D58" s="544"/>
      <c r="E58" s="721"/>
      <c r="F58" s="544"/>
      <c r="G58" s="721"/>
      <c r="H58" s="303"/>
      <c r="I58" s="359"/>
    </row>
    <row r="59" spans="1:9" ht="30" x14ac:dyDescent="0.25">
      <c r="A59" s="502" t="s">
        <v>420</v>
      </c>
      <c r="B59" s="222" t="s">
        <v>400</v>
      </c>
      <c r="C59" s="132" t="s">
        <v>206</v>
      </c>
      <c r="D59" s="514" t="s">
        <v>208</v>
      </c>
      <c r="E59" s="543"/>
      <c r="F59" s="514" t="s">
        <v>210</v>
      </c>
      <c r="G59" s="543"/>
      <c r="H59" s="113" t="s">
        <v>212</v>
      </c>
      <c r="I59" s="112" t="s">
        <v>213</v>
      </c>
    </row>
    <row r="60" spans="1:9" x14ac:dyDescent="0.25">
      <c r="A60" s="733"/>
      <c r="B60" s="313">
        <v>0.05</v>
      </c>
      <c r="C60" s="313"/>
      <c r="D60" s="544"/>
      <c r="E60" s="721"/>
      <c r="F60" s="544"/>
      <c r="G60" s="721"/>
      <c r="H60" s="303"/>
      <c r="I60" s="359"/>
    </row>
    <row r="61" spans="1:9" ht="30" x14ac:dyDescent="0.25">
      <c r="A61" s="502" t="s">
        <v>421</v>
      </c>
      <c r="B61" s="222" t="s">
        <v>400</v>
      </c>
      <c r="C61" s="132" t="s">
        <v>206</v>
      </c>
      <c r="D61" s="514" t="s">
        <v>208</v>
      </c>
      <c r="E61" s="543"/>
      <c r="F61" s="514" t="s">
        <v>210</v>
      </c>
      <c r="G61" s="543"/>
      <c r="H61" s="113" t="s">
        <v>212</v>
      </c>
      <c r="I61" s="112" t="s">
        <v>213</v>
      </c>
    </row>
    <row r="62" spans="1:9" x14ac:dyDescent="0.25">
      <c r="A62" s="733"/>
      <c r="B62" s="313">
        <v>0.03</v>
      </c>
      <c r="C62" s="313"/>
      <c r="D62" s="544"/>
      <c r="E62" s="721"/>
      <c r="F62" s="544"/>
      <c r="G62" s="721"/>
      <c r="H62" s="303"/>
      <c r="I62" s="370"/>
    </row>
    <row r="63" spans="1:9" x14ac:dyDescent="0.25">
      <c r="B63" s="395">
        <f>B62+B60+B58+B56+B54+B52+B50+B48+B46+B44+B42+B40</f>
        <v>2</v>
      </c>
    </row>
    <row r="66" spans="1:9" ht="34.5" customHeight="1" x14ac:dyDescent="0.25">
      <c r="A66" s="540" t="s">
        <v>177</v>
      </c>
      <c r="B66" s="540"/>
      <c r="C66" s="540"/>
      <c r="D66" s="540"/>
      <c r="E66" s="540"/>
      <c r="F66" s="540"/>
      <c r="G66" s="540"/>
      <c r="H66" s="540"/>
      <c r="I66" s="540"/>
    </row>
    <row r="67" spans="1:9" ht="102.75" customHeight="1" x14ac:dyDescent="0.25">
      <c r="A67" s="306" t="s">
        <v>178</v>
      </c>
      <c r="B67" s="726" t="s">
        <v>448</v>
      </c>
      <c r="C67" s="821"/>
      <c r="D67" s="822" t="s">
        <v>449</v>
      </c>
      <c r="E67" s="823"/>
      <c r="F67" s="822" t="s">
        <v>450</v>
      </c>
      <c r="G67" s="823"/>
      <c r="H67" s="790" t="s">
        <v>425</v>
      </c>
      <c r="I67" s="727"/>
    </row>
    <row r="68" spans="1:9" ht="40.5" customHeight="1" x14ac:dyDescent="0.25">
      <c r="A68" s="306" t="s">
        <v>180</v>
      </c>
      <c r="B68" s="819">
        <v>0.06</v>
      </c>
      <c r="C68" s="820"/>
      <c r="D68" s="819">
        <v>0.02</v>
      </c>
      <c r="E68" s="820"/>
      <c r="F68" s="819">
        <v>0.02</v>
      </c>
      <c r="G68" s="820"/>
      <c r="H68" s="805"/>
      <c r="I68" s="806"/>
    </row>
    <row r="69" spans="1:9" ht="15" x14ac:dyDescent="0.25">
      <c r="A69" s="785" t="s">
        <v>367</v>
      </c>
      <c r="B69" s="314" t="s">
        <v>99</v>
      </c>
      <c r="C69" s="314" t="s">
        <v>206</v>
      </c>
      <c r="D69" s="314" t="s">
        <v>99</v>
      </c>
      <c r="E69" s="314" t="s">
        <v>206</v>
      </c>
      <c r="F69" s="314" t="s">
        <v>99</v>
      </c>
      <c r="G69" s="314" t="s">
        <v>206</v>
      </c>
      <c r="H69" s="314" t="s">
        <v>99</v>
      </c>
      <c r="I69" s="314" t="s">
        <v>206</v>
      </c>
    </row>
    <row r="70" spans="1:9" ht="15" x14ac:dyDescent="0.25">
      <c r="A70" s="786"/>
      <c r="B70" s="436">
        <v>0.03</v>
      </c>
      <c r="C70" s="315">
        <v>0.03</v>
      </c>
      <c r="D70" s="436">
        <v>0</v>
      </c>
      <c r="E70" s="315">
        <v>0</v>
      </c>
      <c r="F70" s="436">
        <v>0</v>
      </c>
      <c r="G70" s="315">
        <v>0</v>
      </c>
      <c r="H70" s="317"/>
      <c r="I70" s="316"/>
    </row>
    <row r="71" spans="1:9" ht="274.5" customHeight="1" x14ac:dyDescent="0.25">
      <c r="A71" s="306" t="s">
        <v>426</v>
      </c>
      <c r="B71" s="724" t="s">
        <v>451</v>
      </c>
      <c r="C71" s="725"/>
      <c r="D71" s="817" t="s">
        <v>452</v>
      </c>
      <c r="E71" s="818"/>
      <c r="F71" s="817" t="s">
        <v>452</v>
      </c>
      <c r="G71" s="818"/>
      <c r="H71" s="809"/>
      <c r="I71" s="797"/>
    </row>
    <row r="72" spans="1:9" ht="39" customHeight="1" x14ac:dyDescent="0.25">
      <c r="A72" s="306" t="s">
        <v>429</v>
      </c>
      <c r="B72" s="722" t="s">
        <v>453</v>
      </c>
      <c r="C72" s="723"/>
      <c r="D72" s="722" t="s">
        <v>305</v>
      </c>
      <c r="E72" s="723"/>
      <c r="F72" s="722" t="s">
        <v>305</v>
      </c>
      <c r="G72" s="723"/>
      <c r="H72" s="809"/>
      <c r="I72" s="797"/>
    </row>
    <row r="73" spans="1:9" ht="15" x14ac:dyDescent="0.25">
      <c r="A73" s="785" t="s">
        <v>368</v>
      </c>
      <c r="B73" s="314" t="s">
        <v>99</v>
      </c>
      <c r="C73" s="314" t="s">
        <v>206</v>
      </c>
      <c r="D73" s="314" t="s">
        <v>99</v>
      </c>
      <c r="E73" s="314" t="s">
        <v>206</v>
      </c>
      <c r="F73" s="314" t="s">
        <v>99</v>
      </c>
      <c r="G73" s="314" t="s">
        <v>206</v>
      </c>
      <c r="H73" s="314" t="s">
        <v>99</v>
      </c>
      <c r="I73" s="314" t="s">
        <v>206</v>
      </c>
    </row>
    <row r="74" spans="1:9" ht="15" x14ac:dyDescent="0.25">
      <c r="A74" s="786"/>
      <c r="B74" s="436">
        <v>0.08</v>
      </c>
      <c r="C74" s="315">
        <v>0.08</v>
      </c>
      <c r="D74" s="436">
        <v>0.05</v>
      </c>
      <c r="E74" s="315">
        <v>0.05</v>
      </c>
      <c r="F74" s="436">
        <v>0.05</v>
      </c>
      <c r="G74" s="315">
        <v>0.05</v>
      </c>
      <c r="H74" s="317"/>
      <c r="I74" s="318"/>
    </row>
    <row r="75" spans="1:9" ht="408.6" customHeight="1" x14ac:dyDescent="0.25">
      <c r="A75" s="306" t="s">
        <v>426</v>
      </c>
      <c r="B75" s="815" t="s">
        <v>454</v>
      </c>
      <c r="C75" s="814"/>
      <c r="D75" s="724" t="s">
        <v>455</v>
      </c>
      <c r="E75" s="725"/>
      <c r="F75" s="724" t="s">
        <v>456</v>
      </c>
      <c r="G75" s="725"/>
      <c r="H75" s="809"/>
      <c r="I75" s="797"/>
    </row>
    <row r="76" spans="1:9" ht="30" customHeight="1" x14ac:dyDescent="0.25">
      <c r="A76" s="306" t="s">
        <v>429</v>
      </c>
      <c r="B76" s="722" t="s">
        <v>453</v>
      </c>
      <c r="C76" s="723"/>
      <c r="D76" s="722" t="s">
        <v>457</v>
      </c>
      <c r="E76" s="723"/>
      <c r="F76" s="796" t="s">
        <v>424</v>
      </c>
      <c r="G76" s="816"/>
      <c r="H76" s="809"/>
      <c r="I76" s="797"/>
    </row>
    <row r="77" spans="1:9" ht="15" x14ac:dyDescent="0.25">
      <c r="A77" s="785" t="s">
        <v>369</v>
      </c>
      <c r="B77" s="314" t="s">
        <v>99</v>
      </c>
      <c r="C77" s="314" t="s">
        <v>206</v>
      </c>
      <c r="D77" s="314" t="s">
        <v>99</v>
      </c>
      <c r="E77" s="314" t="s">
        <v>206</v>
      </c>
      <c r="F77" s="314" t="s">
        <v>99</v>
      </c>
      <c r="G77" s="314" t="s">
        <v>206</v>
      </c>
      <c r="H77" s="314" t="s">
        <v>99</v>
      </c>
      <c r="I77" s="314" t="s">
        <v>206</v>
      </c>
    </row>
    <row r="78" spans="1:9" ht="15" x14ac:dyDescent="0.25">
      <c r="A78" s="786"/>
      <c r="B78" s="436">
        <v>0.1</v>
      </c>
      <c r="C78" s="315">
        <v>0.1</v>
      </c>
      <c r="D78" s="436">
        <v>0.1</v>
      </c>
      <c r="E78" s="315">
        <v>0.1</v>
      </c>
      <c r="F78" s="436">
        <v>0.1</v>
      </c>
      <c r="G78" s="315">
        <v>0.1</v>
      </c>
      <c r="H78" s="317">
        <v>0</v>
      </c>
      <c r="I78" s="318"/>
    </row>
    <row r="79" spans="1:9" ht="409.5" customHeight="1" x14ac:dyDescent="0.25">
      <c r="A79" s="306" t="s">
        <v>426</v>
      </c>
      <c r="B79" s="813" t="s">
        <v>458</v>
      </c>
      <c r="C79" s="814"/>
      <c r="D79" s="724" t="s">
        <v>459</v>
      </c>
      <c r="E79" s="725"/>
      <c r="F79" s="724" t="s">
        <v>460</v>
      </c>
      <c r="G79" s="725"/>
      <c r="H79" s="811"/>
      <c r="I79" s="812"/>
    </row>
    <row r="80" spans="1:9" ht="15" x14ac:dyDescent="0.25">
      <c r="A80" s="306" t="s">
        <v>429</v>
      </c>
      <c r="B80" s="722" t="s">
        <v>430</v>
      </c>
      <c r="C80" s="723"/>
      <c r="D80" s="722" t="s">
        <v>431</v>
      </c>
      <c r="E80" s="723"/>
      <c r="F80" s="722" t="s">
        <v>461</v>
      </c>
      <c r="G80" s="723"/>
      <c r="H80" s="809"/>
      <c r="I80" s="797"/>
    </row>
    <row r="81" spans="1:9" ht="15" x14ac:dyDescent="0.25">
      <c r="A81" s="785" t="s">
        <v>371</v>
      </c>
      <c r="B81" s="314" t="s">
        <v>99</v>
      </c>
      <c r="C81" s="314" t="s">
        <v>206</v>
      </c>
      <c r="D81" s="314" t="s">
        <v>99</v>
      </c>
      <c r="E81" s="314" t="s">
        <v>206</v>
      </c>
      <c r="F81" s="314" t="s">
        <v>99</v>
      </c>
      <c r="G81" s="314" t="s">
        <v>206</v>
      </c>
      <c r="H81" s="314" t="s">
        <v>99</v>
      </c>
      <c r="I81" s="314" t="s">
        <v>206</v>
      </c>
    </row>
    <row r="82" spans="1:9" ht="15" x14ac:dyDescent="0.25">
      <c r="A82" s="786"/>
      <c r="B82" s="436">
        <v>0.1</v>
      </c>
      <c r="C82" s="315"/>
      <c r="D82" s="436">
        <v>0.1</v>
      </c>
      <c r="E82" s="315"/>
      <c r="F82" s="436">
        <v>0.1</v>
      </c>
      <c r="G82" s="315"/>
      <c r="H82" s="317"/>
      <c r="I82" s="318"/>
    </row>
    <row r="83" spans="1:9" ht="30" x14ac:dyDescent="0.25">
      <c r="A83" s="306" t="s">
        <v>426</v>
      </c>
      <c r="B83" s="810"/>
      <c r="C83" s="725"/>
      <c r="D83" s="810"/>
      <c r="E83" s="725"/>
      <c r="F83" s="810"/>
      <c r="G83" s="725"/>
      <c r="H83" s="811"/>
      <c r="I83" s="812"/>
    </row>
    <row r="84" spans="1:9" ht="15" x14ac:dyDescent="0.25">
      <c r="A84" s="306" t="s">
        <v>429</v>
      </c>
      <c r="B84" s="722"/>
      <c r="C84" s="723"/>
      <c r="D84" s="722"/>
      <c r="E84" s="723"/>
      <c r="F84" s="722"/>
      <c r="G84" s="723"/>
      <c r="H84" s="809"/>
      <c r="I84" s="797"/>
    </row>
    <row r="85" spans="1:9" ht="15" x14ac:dyDescent="0.25">
      <c r="A85" s="785" t="s">
        <v>373</v>
      </c>
      <c r="B85" s="314" t="s">
        <v>99</v>
      </c>
      <c r="C85" s="314" t="s">
        <v>206</v>
      </c>
      <c r="D85" s="314" t="s">
        <v>99</v>
      </c>
      <c r="E85" s="314" t="s">
        <v>206</v>
      </c>
      <c r="F85" s="314" t="s">
        <v>99</v>
      </c>
      <c r="G85" s="314" t="s">
        <v>206</v>
      </c>
      <c r="H85" s="314" t="s">
        <v>99</v>
      </c>
      <c r="I85" s="314" t="s">
        <v>206</v>
      </c>
    </row>
    <row r="86" spans="1:9" ht="15" x14ac:dyDescent="0.25">
      <c r="A86" s="786"/>
      <c r="B86" s="436">
        <v>0.1</v>
      </c>
      <c r="C86" s="315"/>
      <c r="D86" s="436">
        <v>0.1</v>
      </c>
      <c r="E86" s="315"/>
      <c r="F86" s="436">
        <v>0.1</v>
      </c>
      <c r="G86" s="315"/>
      <c r="H86" s="317"/>
      <c r="I86" s="318"/>
    </row>
    <row r="87" spans="1:9" ht="30" x14ac:dyDescent="0.25">
      <c r="A87" s="306" t="s">
        <v>426</v>
      </c>
      <c r="B87" s="724"/>
      <c r="C87" s="728"/>
      <c r="D87" s="724"/>
      <c r="E87" s="728"/>
      <c r="F87" s="724"/>
      <c r="G87" s="728"/>
      <c r="H87" s="795"/>
      <c r="I87" s="795"/>
    </row>
    <row r="88" spans="1:9" ht="15" x14ac:dyDescent="0.25">
      <c r="A88" s="306" t="s">
        <v>429</v>
      </c>
      <c r="B88" s="705"/>
      <c r="C88" s="710"/>
      <c r="D88" s="705"/>
      <c r="E88" s="710"/>
      <c r="F88" s="705"/>
      <c r="G88" s="710"/>
      <c r="H88" s="809"/>
      <c r="I88" s="797"/>
    </row>
    <row r="89" spans="1:9" ht="15" x14ac:dyDescent="0.25">
      <c r="A89" s="785" t="s">
        <v>374</v>
      </c>
      <c r="B89" s="314" t="s">
        <v>99</v>
      </c>
      <c r="C89" s="314" t="s">
        <v>206</v>
      </c>
      <c r="D89" s="314" t="s">
        <v>99</v>
      </c>
      <c r="E89" s="314" t="s">
        <v>206</v>
      </c>
      <c r="F89" s="314" t="s">
        <v>99</v>
      </c>
      <c r="G89" s="314" t="s">
        <v>206</v>
      </c>
      <c r="H89" s="314" t="s">
        <v>99</v>
      </c>
      <c r="I89" s="314" t="s">
        <v>206</v>
      </c>
    </row>
    <row r="90" spans="1:9" ht="15" x14ac:dyDescent="0.25">
      <c r="A90" s="786"/>
      <c r="B90" s="436">
        <v>0.08</v>
      </c>
      <c r="C90" s="315"/>
      <c r="D90" s="436">
        <v>0.1</v>
      </c>
      <c r="E90" s="315"/>
      <c r="F90" s="436">
        <v>0.1</v>
      </c>
      <c r="G90" s="315"/>
      <c r="H90" s="317"/>
      <c r="I90" s="318"/>
    </row>
    <row r="91" spans="1:9" ht="30" x14ac:dyDescent="0.25">
      <c r="A91" s="306" t="s">
        <v>426</v>
      </c>
      <c r="B91" s="718"/>
      <c r="C91" s="718"/>
      <c r="D91" s="718"/>
      <c r="E91" s="718"/>
      <c r="F91" s="718"/>
      <c r="G91" s="718"/>
      <c r="H91" s="795"/>
      <c r="I91" s="795"/>
    </row>
    <row r="92" spans="1:9" ht="15" x14ac:dyDescent="0.25">
      <c r="A92" s="306" t="s">
        <v>429</v>
      </c>
      <c r="B92" s="705"/>
      <c r="C92" s="710"/>
      <c r="D92" s="705"/>
      <c r="E92" s="710"/>
      <c r="F92" s="705"/>
      <c r="G92" s="710"/>
      <c r="H92" s="809"/>
      <c r="I92" s="797"/>
    </row>
    <row r="93" spans="1:9" ht="15" x14ac:dyDescent="0.25">
      <c r="A93" s="785" t="s">
        <v>375</v>
      </c>
      <c r="B93" s="314" t="s">
        <v>99</v>
      </c>
      <c r="C93" s="314" t="s">
        <v>206</v>
      </c>
      <c r="D93" s="314" t="s">
        <v>99</v>
      </c>
      <c r="E93" s="314" t="s">
        <v>206</v>
      </c>
      <c r="F93" s="314" t="s">
        <v>99</v>
      </c>
      <c r="G93" s="314" t="s">
        <v>206</v>
      </c>
      <c r="H93" s="314" t="s">
        <v>99</v>
      </c>
      <c r="I93" s="314" t="s">
        <v>206</v>
      </c>
    </row>
    <row r="94" spans="1:9" ht="15" x14ac:dyDescent="0.25">
      <c r="A94" s="786"/>
      <c r="B94" s="436">
        <v>0.1</v>
      </c>
      <c r="C94" s="315"/>
      <c r="D94" s="436">
        <v>0.1</v>
      </c>
      <c r="E94" s="315"/>
      <c r="F94" s="436">
        <v>0.1</v>
      </c>
      <c r="G94" s="315"/>
      <c r="H94" s="317"/>
      <c r="I94" s="318"/>
    </row>
    <row r="95" spans="1:9" ht="30" x14ac:dyDescent="0.25">
      <c r="A95" s="306" t="s">
        <v>426</v>
      </c>
      <c r="B95" s="718"/>
      <c r="C95" s="718"/>
      <c r="D95" s="718"/>
      <c r="E95" s="718"/>
      <c r="F95" s="718"/>
      <c r="G95" s="718"/>
      <c r="H95" s="809"/>
      <c r="I95" s="797"/>
    </row>
    <row r="96" spans="1:9" ht="15" x14ac:dyDescent="0.25">
      <c r="A96" s="306" t="s">
        <v>429</v>
      </c>
      <c r="B96" s="705"/>
      <c r="C96" s="710"/>
      <c r="D96" s="705"/>
      <c r="E96" s="710"/>
      <c r="F96" s="705"/>
      <c r="G96" s="710"/>
      <c r="H96" s="707"/>
      <c r="I96" s="706"/>
    </row>
    <row r="97" spans="1:9" ht="15" x14ac:dyDescent="0.25">
      <c r="A97" s="785" t="s">
        <v>376</v>
      </c>
      <c r="B97" s="314" t="s">
        <v>99</v>
      </c>
      <c r="C97" s="314" t="s">
        <v>206</v>
      </c>
      <c r="D97" s="314" t="s">
        <v>99</v>
      </c>
      <c r="E97" s="314" t="s">
        <v>206</v>
      </c>
      <c r="F97" s="314" t="s">
        <v>99</v>
      </c>
      <c r="G97" s="314" t="s">
        <v>206</v>
      </c>
      <c r="H97" s="314" t="s">
        <v>99</v>
      </c>
      <c r="I97" s="314" t="s">
        <v>206</v>
      </c>
    </row>
    <row r="98" spans="1:9" ht="15" x14ac:dyDescent="0.25">
      <c r="A98" s="786"/>
      <c r="B98" s="436">
        <v>0.1</v>
      </c>
      <c r="C98" s="315"/>
      <c r="D98" s="436">
        <v>0.1</v>
      </c>
      <c r="E98" s="315"/>
      <c r="F98" s="436">
        <v>0.1</v>
      </c>
      <c r="G98" s="315"/>
      <c r="H98" s="317"/>
      <c r="I98" s="318"/>
    </row>
    <row r="99" spans="1:9" ht="30" x14ac:dyDescent="0.25">
      <c r="A99" s="306" t="s">
        <v>426</v>
      </c>
      <c r="B99" s="708"/>
      <c r="C99" s="708"/>
      <c r="D99" s="708"/>
      <c r="E99" s="708"/>
      <c r="F99" s="708"/>
      <c r="G99" s="708"/>
      <c r="H99" s="809"/>
      <c r="I99" s="797"/>
    </row>
    <row r="100" spans="1:9" ht="15" x14ac:dyDescent="0.25">
      <c r="A100" s="306" t="s">
        <v>429</v>
      </c>
      <c r="B100" s="705"/>
      <c r="C100" s="710"/>
      <c r="D100" s="705"/>
      <c r="E100" s="710"/>
      <c r="F100" s="705"/>
      <c r="G100" s="710"/>
      <c r="H100" s="809"/>
      <c r="I100" s="797"/>
    </row>
    <row r="101" spans="1:9" ht="15" x14ac:dyDescent="0.25">
      <c r="A101" s="785" t="s">
        <v>378</v>
      </c>
      <c r="B101" s="314" t="s">
        <v>99</v>
      </c>
      <c r="C101" s="314" t="s">
        <v>206</v>
      </c>
      <c r="D101" s="314" t="s">
        <v>99</v>
      </c>
      <c r="E101" s="314" t="s">
        <v>206</v>
      </c>
      <c r="F101" s="314" t="s">
        <v>99</v>
      </c>
      <c r="G101" s="314" t="s">
        <v>206</v>
      </c>
      <c r="H101" s="314" t="s">
        <v>99</v>
      </c>
      <c r="I101" s="314" t="s">
        <v>206</v>
      </c>
    </row>
    <row r="102" spans="1:9" ht="15" x14ac:dyDescent="0.25">
      <c r="A102" s="786"/>
      <c r="B102" s="436">
        <v>0.1</v>
      </c>
      <c r="C102" s="315"/>
      <c r="D102" s="436">
        <v>0.1</v>
      </c>
      <c r="E102" s="315"/>
      <c r="F102" s="436">
        <v>0.1</v>
      </c>
      <c r="G102" s="315"/>
      <c r="H102" s="317"/>
      <c r="I102" s="318"/>
    </row>
    <row r="103" spans="1:9" ht="30" x14ac:dyDescent="0.25">
      <c r="A103" s="306" t="s">
        <v>426</v>
      </c>
      <c r="B103" s="708"/>
      <c r="C103" s="708"/>
      <c r="D103" s="708"/>
      <c r="E103" s="708"/>
      <c r="F103" s="708"/>
      <c r="G103" s="708"/>
      <c r="H103" s="809"/>
      <c r="I103" s="797"/>
    </row>
    <row r="104" spans="1:9" ht="15" x14ac:dyDescent="0.25">
      <c r="A104" s="306" t="s">
        <v>429</v>
      </c>
      <c r="B104" s="705"/>
      <c r="C104" s="710"/>
      <c r="D104" s="705"/>
      <c r="E104" s="710"/>
      <c r="F104" s="705"/>
      <c r="G104" s="710"/>
      <c r="H104" s="809"/>
      <c r="I104" s="797"/>
    </row>
    <row r="105" spans="1:9" ht="15" x14ac:dyDescent="0.25">
      <c r="A105" s="785" t="s">
        <v>379</v>
      </c>
      <c r="B105" s="314" t="s">
        <v>99</v>
      </c>
      <c r="C105" s="314" t="s">
        <v>206</v>
      </c>
      <c r="D105" s="314" t="s">
        <v>99</v>
      </c>
      <c r="E105" s="314" t="s">
        <v>206</v>
      </c>
      <c r="F105" s="314" t="s">
        <v>99</v>
      </c>
      <c r="G105" s="314" t="s">
        <v>206</v>
      </c>
      <c r="H105" s="314" t="s">
        <v>99</v>
      </c>
      <c r="I105" s="314" t="s">
        <v>206</v>
      </c>
    </row>
    <row r="106" spans="1:9" ht="15" x14ac:dyDescent="0.25">
      <c r="A106" s="786"/>
      <c r="B106" s="436">
        <v>0.09</v>
      </c>
      <c r="C106" s="315"/>
      <c r="D106" s="436">
        <v>0.11</v>
      </c>
      <c r="E106" s="315"/>
      <c r="F106" s="436">
        <v>0.11</v>
      </c>
      <c r="G106" s="315"/>
      <c r="H106" s="317"/>
      <c r="I106" s="318"/>
    </row>
    <row r="107" spans="1:9" ht="30" x14ac:dyDescent="0.25">
      <c r="A107" s="306" t="s">
        <v>426</v>
      </c>
      <c r="B107" s="708"/>
      <c r="C107" s="708"/>
      <c r="D107" s="708"/>
      <c r="E107" s="708"/>
      <c r="F107" s="708"/>
      <c r="G107" s="708"/>
      <c r="H107" s="809"/>
      <c r="I107" s="797"/>
    </row>
    <row r="108" spans="1:9" ht="15" x14ac:dyDescent="0.25">
      <c r="A108" s="306" t="s">
        <v>429</v>
      </c>
      <c r="B108" s="705"/>
      <c r="C108" s="710"/>
      <c r="D108" s="705"/>
      <c r="E108" s="710"/>
      <c r="F108" s="705"/>
      <c r="G108" s="710"/>
      <c r="H108" s="809"/>
      <c r="I108" s="797"/>
    </row>
    <row r="109" spans="1:9" ht="15" x14ac:dyDescent="0.25">
      <c r="A109" s="785" t="s">
        <v>380</v>
      </c>
      <c r="B109" s="314" t="s">
        <v>99</v>
      </c>
      <c r="C109" s="314" t="s">
        <v>206</v>
      </c>
      <c r="D109" s="438" t="s">
        <v>99</v>
      </c>
      <c r="E109" s="314" t="s">
        <v>206</v>
      </c>
      <c r="F109" s="314" t="s">
        <v>99</v>
      </c>
      <c r="G109" s="314" t="s">
        <v>206</v>
      </c>
      <c r="H109" s="314" t="s">
        <v>99</v>
      </c>
      <c r="I109" s="314" t="s">
        <v>206</v>
      </c>
    </row>
    <row r="110" spans="1:9" ht="15" x14ac:dyDescent="0.25">
      <c r="A110" s="786"/>
      <c r="B110" s="436">
        <v>0.08</v>
      </c>
      <c r="C110" s="315"/>
      <c r="D110" s="436">
        <v>0.11</v>
      </c>
      <c r="E110" s="315"/>
      <c r="F110" s="436">
        <v>0.11</v>
      </c>
      <c r="G110" s="315"/>
      <c r="H110" s="317"/>
      <c r="I110" s="318"/>
    </row>
    <row r="111" spans="1:9" ht="30" x14ac:dyDescent="0.25">
      <c r="A111" s="306" t="s">
        <v>426</v>
      </c>
      <c r="B111" s="708"/>
      <c r="C111" s="708"/>
      <c r="D111" s="708"/>
      <c r="E111" s="708"/>
      <c r="F111" s="708"/>
      <c r="G111" s="708"/>
      <c r="H111" s="809"/>
      <c r="I111" s="797"/>
    </row>
    <row r="112" spans="1:9" ht="15" x14ac:dyDescent="0.25">
      <c r="A112" s="306" t="s">
        <v>429</v>
      </c>
      <c r="B112" s="705"/>
      <c r="C112" s="710"/>
      <c r="D112" s="705"/>
      <c r="E112" s="710"/>
      <c r="F112" s="705"/>
      <c r="G112" s="710"/>
      <c r="H112" s="809"/>
      <c r="I112" s="797"/>
    </row>
    <row r="113" spans="1:9" ht="15" x14ac:dyDescent="0.25">
      <c r="A113" s="785" t="s">
        <v>381</v>
      </c>
      <c r="B113" s="314" t="s">
        <v>99</v>
      </c>
      <c r="C113" s="314" t="s">
        <v>206</v>
      </c>
      <c r="D113" s="438" t="s">
        <v>99</v>
      </c>
      <c r="E113" s="314" t="s">
        <v>206</v>
      </c>
      <c r="F113" s="314" t="s">
        <v>99</v>
      </c>
      <c r="G113" s="314" t="s">
        <v>206</v>
      </c>
      <c r="H113" s="314" t="s">
        <v>99</v>
      </c>
      <c r="I113" s="314" t="s">
        <v>206</v>
      </c>
    </row>
    <row r="114" spans="1:9" ht="15" x14ac:dyDescent="0.25">
      <c r="A114" s="786"/>
      <c r="B114" s="436">
        <v>0.04</v>
      </c>
      <c r="C114" s="315"/>
      <c r="D114" s="436">
        <v>0.03</v>
      </c>
      <c r="E114" s="315"/>
      <c r="F114" s="436">
        <v>0.03</v>
      </c>
      <c r="G114" s="315"/>
      <c r="H114" s="321"/>
      <c r="I114" s="322"/>
    </row>
    <row r="115" spans="1:9" ht="30" x14ac:dyDescent="0.25">
      <c r="A115" s="306" t="s">
        <v>426</v>
      </c>
      <c r="B115" s="708"/>
      <c r="C115" s="708"/>
      <c r="D115" s="708"/>
      <c r="E115" s="708"/>
      <c r="F115" s="708"/>
      <c r="G115" s="708"/>
      <c r="H115" s="809"/>
      <c r="I115" s="797"/>
    </row>
    <row r="116" spans="1:9" ht="15" x14ac:dyDescent="0.25">
      <c r="A116" s="306" t="s">
        <v>429</v>
      </c>
      <c r="B116" s="705"/>
      <c r="C116" s="710"/>
      <c r="D116" s="705"/>
      <c r="E116" s="710"/>
      <c r="F116" s="705"/>
      <c r="G116" s="710"/>
      <c r="H116" s="809"/>
      <c r="I116" s="797"/>
    </row>
    <row r="117" spans="1:9" ht="15" x14ac:dyDescent="0.25">
      <c r="A117" s="323" t="s">
        <v>436</v>
      </c>
      <c r="B117" s="324">
        <f>(B70+B74+B78+B82+B86+B90+B94+B98+B102+B106+B110+B114)</f>
        <v>1</v>
      </c>
      <c r="C117" s="324">
        <f>(C70+C74+C78+C82+C86+C90+C94+C98+C102+C106+C110+C114)</f>
        <v>0.21000000000000002</v>
      </c>
      <c r="D117" s="324">
        <f>(D70+D74+D78+D82+D86+D90+D94+D98+D102+D106+D110+D114)</f>
        <v>0.99999999999999989</v>
      </c>
      <c r="E117" s="325">
        <f t="shared" ref="E117:I117" si="1">(E70+E74+E78+E82+E86+E90+E94+E98+E102+E106+E110+E114)</f>
        <v>0.15000000000000002</v>
      </c>
      <c r="F117" s="324">
        <f t="shared" si="1"/>
        <v>0.99999999999999989</v>
      </c>
      <c r="G117" s="325">
        <f t="shared" si="1"/>
        <v>0.15000000000000002</v>
      </c>
      <c r="H117" s="325">
        <f t="shared" si="1"/>
        <v>0</v>
      </c>
      <c r="I117" s="325">
        <f t="shared" si="1"/>
        <v>0</v>
      </c>
    </row>
  </sheetData>
  <mergeCells count="211">
    <mergeCell ref="B6:K6"/>
    <mergeCell ref="M6:O6"/>
    <mergeCell ref="A1:A4"/>
    <mergeCell ref="B1:L1"/>
    <mergeCell ref="M1:O1"/>
    <mergeCell ref="B2:L2"/>
    <mergeCell ref="M2:O2"/>
    <mergeCell ref="B3:L3"/>
    <mergeCell ref="M3:O3"/>
    <mergeCell ref="B4:L4"/>
    <mergeCell ref="M4:O4"/>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A41:A42"/>
    <mergeCell ref="D41:E41"/>
    <mergeCell ref="F41:G41"/>
    <mergeCell ref="D42:E42"/>
    <mergeCell ref="F42:G42"/>
    <mergeCell ref="B38:C38"/>
    <mergeCell ref="D38:I38"/>
    <mergeCell ref="A39:A40"/>
    <mergeCell ref="D39:E39"/>
    <mergeCell ref="F39:G39"/>
    <mergeCell ref="D40:E40"/>
    <mergeCell ref="F40:G40"/>
    <mergeCell ref="A43:A44"/>
    <mergeCell ref="D43:E43"/>
    <mergeCell ref="F43:G43"/>
    <mergeCell ref="D44:E44"/>
    <mergeCell ref="F44:G44"/>
    <mergeCell ref="A45:A46"/>
    <mergeCell ref="D45:E45"/>
    <mergeCell ref="F45:G45"/>
    <mergeCell ref="D46:E46"/>
    <mergeCell ref="F46:G46"/>
    <mergeCell ref="A47:A48"/>
    <mergeCell ref="D47:E47"/>
    <mergeCell ref="F47:G47"/>
    <mergeCell ref="D48:E48"/>
    <mergeCell ref="F48:G48"/>
    <mergeCell ref="A49:A50"/>
    <mergeCell ref="D49:E49"/>
    <mergeCell ref="F49:G49"/>
    <mergeCell ref="D50:E50"/>
    <mergeCell ref="F50:G50"/>
    <mergeCell ref="A51:A52"/>
    <mergeCell ref="D51:E51"/>
    <mergeCell ref="F51:G51"/>
    <mergeCell ref="D52:E52"/>
    <mergeCell ref="F52:G52"/>
    <mergeCell ref="A53:A54"/>
    <mergeCell ref="D53:E53"/>
    <mergeCell ref="F53:G53"/>
    <mergeCell ref="D54:E54"/>
    <mergeCell ref="F54:G54"/>
    <mergeCell ref="A55:A56"/>
    <mergeCell ref="D55:E55"/>
    <mergeCell ref="F55:G55"/>
    <mergeCell ref="D56:E56"/>
    <mergeCell ref="F56:G56"/>
    <mergeCell ref="A57:A58"/>
    <mergeCell ref="D57:E57"/>
    <mergeCell ref="F57:G57"/>
    <mergeCell ref="D58:E58"/>
    <mergeCell ref="F58:G58"/>
    <mergeCell ref="A59:A60"/>
    <mergeCell ref="D59:E59"/>
    <mergeCell ref="F59:G59"/>
    <mergeCell ref="D60:E60"/>
    <mergeCell ref="F60:G60"/>
    <mergeCell ref="B67:C67"/>
    <mergeCell ref="D67:E67"/>
    <mergeCell ref="F67:G67"/>
    <mergeCell ref="H67:I67"/>
    <mergeCell ref="B68:C68"/>
    <mergeCell ref="D68:E68"/>
    <mergeCell ref="F68:G68"/>
    <mergeCell ref="H68:I68"/>
    <mergeCell ref="A61:A62"/>
    <mergeCell ref="D61:E61"/>
    <mergeCell ref="F61:G61"/>
    <mergeCell ref="D62:E62"/>
    <mergeCell ref="F62:G62"/>
    <mergeCell ref="A66:I66"/>
    <mergeCell ref="A69:A70"/>
    <mergeCell ref="B71:C71"/>
    <mergeCell ref="D71:E71"/>
    <mergeCell ref="F71:G71"/>
    <mergeCell ref="H71:I71"/>
    <mergeCell ref="B72:C72"/>
    <mergeCell ref="D72:E72"/>
    <mergeCell ref="F72:G72"/>
    <mergeCell ref="H72:I72"/>
    <mergeCell ref="A73:A74"/>
    <mergeCell ref="B75:C75"/>
    <mergeCell ref="D75:E75"/>
    <mergeCell ref="F75:G75"/>
    <mergeCell ref="H75:I75"/>
    <mergeCell ref="B76:C76"/>
    <mergeCell ref="D76:E76"/>
    <mergeCell ref="F76:G76"/>
    <mergeCell ref="H76:I76"/>
    <mergeCell ref="A77:A78"/>
    <mergeCell ref="B79:C79"/>
    <mergeCell ref="D79:E79"/>
    <mergeCell ref="F79:G79"/>
    <mergeCell ref="H79:I79"/>
    <mergeCell ref="B80:C80"/>
    <mergeCell ref="D80:E80"/>
    <mergeCell ref="F80:G80"/>
    <mergeCell ref="H80:I80"/>
    <mergeCell ref="A81:A82"/>
    <mergeCell ref="B83:C83"/>
    <mergeCell ref="D83:E83"/>
    <mergeCell ref="F83:G83"/>
    <mergeCell ref="H83:I83"/>
    <mergeCell ref="B84:C84"/>
    <mergeCell ref="D84:E84"/>
    <mergeCell ref="F84:G84"/>
    <mergeCell ref="H84:I84"/>
    <mergeCell ref="A85:A86"/>
    <mergeCell ref="B87:C87"/>
    <mergeCell ref="D87:E87"/>
    <mergeCell ref="F87:G87"/>
    <mergeCell ref="H87:I87"/>
    <mergeCell ref="B88:C88"/>
    <mergeCell ref="D88:E88"/>
    <mergeCell ref="F88:G88"/>
    <mergeCell ref="H88:I88"/>
    <mergeCell ref="A89:A90"/>
    <mergeCell ref="B91:C91"/>
    <mergeCell ref="D91:E91"/>
    <mergeCell ref="F91:G91"/>
    <mergeCell ref="H91:I91"/>
    <mergeCell ref="B92:C92"/>
    <mergeCell ref="D92:E92"/>
    <mergeCell ref="F92:G92"/>
    <mergeCell ref="H92:I92"/>
    <mergeCell ref="A93:A94"/>
    <mergeCell ref="B95:C95"/>
    <mergeCell ref="D95:E95"/>
    <mergeCell ref="F95:G95"/>
    <mergeCell ref="H95:I95"/>
    <mergeCell ref="B96:C96"/>
    <mergeCell ref="D96:E96"/>
    <mergeCell ref="F96:G96"/>
    <mergeCell ref="H96:I96"/>
    <mergeCell ref="A97:A98"/>
    <mergeCell ref="B99:C99"/>
    <mergeCell ref="D99:E99"/>
    <mergeCell ref="F99:G99"/>
    <mergeCell ref="H99:I99"/>
    <mergeCell ref="B100:C100"/>
    <mergeCell ref="D100:E100"/>
    <mergeCell ref="F100:G100"/>
    <mergeCell ref="H100:I100"/>
    <mergeCell ref="A101:A102"/>
    <mergeCell ref="B103:C103"/>
    <mergeCell ref="D103:E103"/>
    <mergeCell ref="F103:G103"/>
    <mergeCell ref="H103:I103"/>
    <mergeCell ref="B104:C104"/>
    <mergeCell ref="D104:E104"/>
    <mergeCell ref="F104:G104"/>
    <mergeCell ref="H104:I104"/>
    <mergeCell ref="A105:A106"/>
    <mergeCell ref="B107:C107"/>
    <mergeCell ref="D107:E107"/>
    <mergeCell ref="F107:G107"/>
    <mergeCell ref="H107:I107"/>
    <mergeCell ref="B108:C108"/>
    <mergeCell ref="D108:E108"/>
    <mergeCell ref="F108:G108"/>
    <mergeCell ref="H108:I108"/>
    <mergeCell ref="A109:A110"/>
    <mergeCell ref="B111:C111"/>
    <mergeCell ref="D111:E111"/>
    <mergeCell ref="F111:G111"/>
    <mergeCell ref="H111:I111"/>
    <mergeCell ref="B112:C112"/>
    <mergeCell ref="D112:E112"/>
    <mergeCell ref="F112:G112"/>
    <mergeCell ref="H112:I112"/>
    <mergeCell ref="A113:A114"/>
    <mergeCell ref="B115:C115"/>
    <mergeCell ref="D115:E115"/>
    <mergeCell ref="F115:G115"/>
    <mergeCell ref="H115:I115"/>
    <mergeCell ref="B116:C116"/>
    <mergeCell ref="D116:E116"/>
    <mergeCell ref="F116:G116"/>
    <mergeCell ref="H116:I116"/>
  </mergeCells>
  <phoneticPr fontId="38" type="noConversion"/>
  <hyperlinks>
    <hyperlink ref="B72:C72" r:id="rId1" display="Tarea 1" xr:uid="{DD131BFE-A60A-4401-8803-F20D1B9F1478}"/>
    <hyperlink ref="B76:C76" r:id="rId2" display="Tarea 1" xr:uid="{38C359B1-812B-4216-BEE8-5AD5E1E9FC93}"/>
    <hyperlink ref="D76:E76" r:id="rId3" display="Tarea 2 " xr:uid="{463A1423-82E0-439E-9EF9-DE464EF6DEC9}"/>
    <hyperlink ref="F76:G76" r:id="rId4" display="Tarea 3" xr:uid="{41430A9E-1D09-4D49-A75D-ABF70AB1059A}"/>
    <hyperlink ref="B80" r:id="rId5" xr:uid="{56632B80-D6F3-4ACF-B166-741B1B64A01D}"/>
    <hyperlink ref="D80" r:id="rId6" xr:uid="{56D98CE2-A78E-482D-8528-0D95397E38A8}"/>
    <hyperlink ref="F80" r:id="rId7" xr:uid="{2544648A-B5B5-4C3C-9A0A-EB635E5D8619}"/>
  </hyperlinks>
  <pageMargins left="0.25" right="0.25" top="0.75" bottom="0.75" header="0.3" footer="0.3"/>
  <pageSetup paperSize="5" scale="30" fitToHeight="0" orientation="landscape" r:id="rId8"/>
  <drawing r:id="rId9"/>
  <legacyDrawing r:id="rId10"/>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2D4444AF-2DFA-42D0-B149-A19ABB7537B5}">
          <x14:formula1>
            <xm:f>Listas!$B$2:$B$4</xm:f>
          </x14:formula1>
          <xm:sqref>H36:I37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1fcf0e58-9022-4bc7-be7a-1c8b6101d314"/>
    <ds:schemaRef ds:uri="079fc11b-ce74-4613-9e4d-e7599b75c66f"/>
    <ds:schemaRef ds:uri="http://schemas.microsoft.com/sharepoint/v3"/>
  </ds:schemaRefs>
</ds:datastoreItem>
</file>

<file path=customXml/itemProps2.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3.xml><?xml version="1.0" encoding="utf-8"?>
<ds:datastoreItem xmlns:ds="http://schemas.openxmlformats.org/officeDocument/2006/customXml" ds:itemID="{4ED2B7FD-6AA2-46C1-938B-2796BD967F1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31</vt:i4>
      </vt:variant>
    </vt:vector>
  </HeadingPairs>
  <TitlesOfParts>
    <vt:vector size="52" baseType="lpstr">
      <vt:lpstr>Datos</vt:lpstr>
      <vt:lpstr>Actividades_proyecto </vt:lpstr>
      <vt:lpstr>Instructivo</vt:lpstr>
      <vt:lpstr>Hoja de vida Actividad 1</vt:lpstr>
      <vt:lpstr>Hoja de vida Actividad 2</vt:lpstr>
      <vt:lpstr>Hoja de vida Actividad 3</vt:lpstr>
      <vt:lpstr>Hoja de vida Actividad 4</vt:lpstr>
      <vt:lpstr>ACTIVIDAD_1</vt:lpstr>
      <vt:lpstr>ACTIVIDAD_2</vt:lpstr>
      <vt:lpstr>Hoja de vida Actividad 5</vt:lpstr>
      <vt:lpstr>Hoja de vida Meta PDD</vt:lpstr>
      <vt:lpstr>ACTIVIDAD_3</vt:lpstr>
      <vt:lpstr>ACTIVIDAD_4</vt:lpstr>
      <vt:lpstr>ACTIVIDAD_5</vt:lpstr>
      <vt:lpstr>META_PDD</vt:lpstr>
      <vt:lpstr>PRODUCTO_MGA</vt:lpstr>
      <vt:lpstr>PMR</vt:lpstr>
      <vt:lpstr>Listas</vt:lpstr>
      <vt:lpstr>Hoja3</vt:lpstr>
      <vt:lpstr>TERRITORIALIZACIÓN</vt:lpstr>
      <vt:lpstr>CONTROL DE CAMBIOS</vt:lpstr>
      <vt:lpstr>ACTIVIDAD_1!Área_de_impresión</vt:lpstr>
      <vt:lpstr>ACTIVIDAD_2!Área_de_impresión</vt:lpstr>
      <vt:lpstr>ACTIVIDAD_3!Área_de_impresión</vt:lpstr>
      <vt:lpstr>ACTIVIDAD_4!Área_de_impresión</vt:lpstr>
      <vt:lpstr>ACTIVIDAD_5!Área_de_impresión</vt:lpstr>
      <vt:lpstr>'CONTROL DE CAMBIOS'!Área_de_impresión</vt:lpstr>
      <vt:lpstr>'Hoja de vida Actividad 1'!Área_de_impresión</vt:lpstr>
      <vt:lpstr>'Hoja de vida Actividad 2'!Área_de_impresión</vt:lpstr>
      <vt:lpstr>'Hoja de vida Actividad 3'!Área_de_impresión</vt:lpstr>
      <vt:lpstr>'Hoja de vida Actividad 4'!Área_de_impresión</vt:lpstr>
      <vt:lpstr>'Hoja de vida Actividad 5'!Área_de_impresión</vt:lpstr>
      <vt:lpstr>'Hoja de vida Meta PDD'!Área_de_impresión</vt:lpstr>
      <vt:lpstr>META_PDD!Área_de_impresión</vt:lpstr>
      <vt:lpstr>PMR!Área_de_impresión</vt:lpstr>
      <vt:lpstr>PRODUCTO_MGA!Área_de_impresión</vt:lpstr>
      <vt:lpstr>condicion</vt:lpstr>
      <vt:lpstr>edad</vt:lpstr>
      <vt:lpstr>etnias</vt:lpstr>
      <vt:lpstr>frecuencia</vt:lpstr>
      <vt:lpstr>genero</vt:lpstr>
      <vt:lpstr>localidad</vt:lpstr>
      <vt:lpstr>metas</vt:lpstr>
      <vt:lpstr>objetivoest</vt:lpstr>
      <vt:lpstr>pmr</vt:lpstr>
      <vt:lpstr>responsable</vt:lpstr>
      <vt:lpstr>subsecretarias</vt:lpstr>
      <vt:lpstr>tactividad</vt:lpstr>
      <vt:lpstr>tcalculo</vt:lpstr>
      <vt:lpstr>tindicador</vt:lpstr>
      <vt:lpstr>tipometa</vt:lpstr>
      <vt:lpstr>tmeta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2026-04-21T21:48:28Z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