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9/Seguimientos_PA_2025/"/>
    </mc:Choice>
  </mc:AlternateContent>
  <xr:revisionPtr revIDLastSave="6" documentId="8_{439A4F8D-E03E-4255-8C5A-E3D4180543F8}" xr6:coauthVersionLast="47" xr6:coauthVersionMax="47" xr10:uidLastSave="{9456DC36-5373-4C90-B435-7F3710DD4FF4}"/>
  <bookViews>
    <workbookView xWindow="-120" yWindow="-120" windowWidth="29040" windowHeight="15720" tabRatio="731" firstSheet="1" activeTab="4" xr2:uid="{00000000-000D-0000-FFFF-FFFF00000000}"/>
  </bookViews>
  <sheets>
    <sheet name="Instructivo" sheetId="48" r:id="rId1"/>
    <sheet name="ACTIVIDAD_1" sheetId="20" r:id="rId2"/>
    <sheet name="ACTIVIDAD_2" sheetId="50" r:id="rId3"/>
    <sheet name="ACTIVIDAD_3" sheetId="51" r:id="rId4"/>
    <sheet name="META_PDD 2031" sheetId="52" r:id="rId5"/>
    <sheet name="META_PDD 2056" sheetId="38" r:id="rId6"/>
    <sheet name="PRODUCTO_MGA" sheetId="47" r:id="rId7"/>
    <sheet name="TERRITORIALIZACIÓN" sheetId="41" r:id="rId8"/>
    <sheet name="PMR" sheetId="46" r:id="rId9"/>
    <sheet name="CONTROL DE CAMBIOS" sheetId="40" r:id="rId10"/>
  </sheets>
  <externalReferences>
    <externalReference r:id="rId11"/>
  </externalReferences>
  <definedNames>
    <definedName name="_xlnm._FilterDatabase" localSheetId="8" hidden="1">PMR!$A$12:$AX$14</definedName>
    <definedName name="_xlnm.Print_Area" localSheetId="1">ACTIVIDAD_1!$A$1:$O$116</definedName>
    <definedName name="_xlnm.Print_Area" localSheetId="2">ACTIVIDAD_2!$A$1:$O$116</definedName>
    <definedName name="_xlnm.Print_Area" localSheetId="3">ACTIVIDAD_3!$A$1:$O$116</definedName>
    <definedName name="_xlnm.Print_Area" localSheetId="4">'META_PDD 2031'!$A$1:$J$64</definedName>
    <definedName name="_xlnm.Print_Area" localSheetId="5">'META_PDD 2056'!$A$1:$J$64</definedName>
    <definedName name="_xlnm.Print_Area" localSheetId="8">PMR!$A$1:$AX$14</definedName>
    <definedName name="_xlnm.Print_Area" localSheetId="6">PRODUCTO_MGA!$A$1:$L$40</definedName>
    <definedName name="_xlnm.Print_Area" localSheetId="7">TERRITORIALIZACIÓN!$A$1:$AF$125</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O45" i="41" l="1"/>
  <c r="P45" i="41"/>
  <c r="Q45" i="41"/>
  <c r="R45" i="41"/>
  <c r="S45" i="41"/>
  <c r="T45" i="41"/>
  <c r="U45" i="41"/>
  <c r="V45" i="41"/>
  <c r="W45" i="41"/>
  <c r="X45" i="41"/>
  <c r="Y45" i="41"/>
  <c r="Z45" i="41"/>
  <c r="AA45" i="41"/>
  <c r="AB45" i="41"/>
  <c r="AC45" i="41"/>
  <c r="AD45" i="41"/>
  <c r="AE45" i="41"/>
  <c r="AF45" i="41"/>
  <c r="E71" i="41"/>
  <c r="F71" i="41"/>
  <c r="G71" i="41"/>
  <c r="H71" i="41"/>
  <c r="I71" i="41"/>
  <c r="J71" i="41"/>
  <c r="K71" i="41"/>
  <c r="L71" i="41"/>
  <c r="M71" i="41"/>
  <c r="N71" i="41"/>
  <c r="O71" i="41"/>
  <c r="P71" i="41"/>
  <c r="Q71" i="41"/>
  <c r="R71" i="41"/>
  <c r="S71" i="41"/>
  <c r="T71" i="41"/>
  <c r="U71" i="41"/>
  <c r="V71" i="41"/>
  <c r="W71" i="41"/>
  <c r="X71" i="41"/>
  <c r="Y71" i="41"/>
  <c r="Z71" i="41"/>
  <c r="AA71" i="41"/>
  <c r="AB71" i="41"/>
  <c r="AC71" i="41"/>
  <c r="AD71" i="41"/>
  <c r="AE71" i="41"/>
  <c r="AF71" i="41"/>
  <c r="D71" i="41"/>
  <c r="E45" i="41"/>
  <c r="F45" i="41"/>
  <c r="G45" i="41"/>
  <c r="H45" i="41"/>
  <c r="I45" i="41"/>
  <c r="J45" i="41"/>
  <c r="K45" i="41"/>
  <c r="L45" i="41"/>
  <c r="M45" i="41"/>
  <c r="N45" i="41"/>
  <c r="D45" i="41"/>
  <c r="K70" i="41"/>
  <c r="L70" i="41"/>
  <c r="M70" i="41"/>
  <c r="N70" i="41"/>
  <c r="AF70" i="41"/>
  <c r="AE70" i="41"/>
  <c r="AD124" i="41" l="1"/>
  <c r="K40" i="47"/>
  <c r="J40" i="47"/>
  <c r="L40" i="47"/>
  <c r="K38" i="47"/>
  <c r="J38" i="47"/>
  <c r="C62" i="51"/>
  <c r="C62" i="50"/>
  <c r="C62" i="20"/>
  <c r="I40" i="47"/>
  <c r="AA124" i="41"/>
  <c r="AC70" i="41"/>
  <c r="AB70" i="41"/>
  <c r="H40" i="47" l="1"/>
  <c r="G40" i="47"/>
  <c r="G38" i="47"/>
  <c r="H38" i="47"/>
  <c r="E40" i="47" l="1"/>
  <c r="D40" i="47"/>
  <c r="F40" i="47"/>
  <c r="E38" i="47"/>
  <c r="D38" i="47"/>
  <c r="Z70" i="41"/>
  <c r="Y70" i="41"/>
  <c r="X124" i="41"/>
  <c r="R124" i="41" l="1"/>
  <c r="U124" i="41" l="1"/>
  <c r="J70" i="41"/>
  <c r="W70" i="41" l="1"/>
  <c r="V70" i="41"/>
  <c r="V69" i="41"/>
  <c r="K32" i="47" l="1"/>
  <c r="K30" i="47"/>
  <c r="J30" i="47"/>
  <c r="J32" i="47"/>
  <c r="H30" i="47"/>
  <c r="G30" i="47"/>
  <c r="H32" i="47"/>
  <c r="G32" i="47"/>
  <c r="T70" i="41"/>
  <c r="S70" i="41"/>
  <c r="Q70" i="41"/>
  <c r="P70" i="41"/>
  <c r="D41" i="52"/>
  <c r="M124" i="41" l="1"/>
  <c r="K124" i="41"/>
  <c r="I124" i="41"/>
  <c r="G124" i="41"/>
  <c r="E124" i="41"/>
  <c r="C124" i="41"/>
  <c r="AD98" i="41" l="1"/>
  <c r="AA98" i="41"/>
  <c r="X98" i="41"/>
  <c r="AF98" i="41"/>
  <c r="AE98" i="41"/>
  <c r="AC98" i="41"/>
  <c r="AB98" i="41"/>
  <c r="Z98" i="41"/>
  <c r="Y98" i="41"/>
  <c r="W98" i="41"/>
  <c r="V98" i="41"/>
  <c r="T98" i="41"/>
  <c r="S98" i="41"/>
  <c r="P98" i="41"/>
  <c r="O98" i="41"/>
  <c r="N98" i="41"/>
  <c r="M98" i="41"/>
  <c r="L98" i="41"/>
  <c r="K98" i="41"/>
  <c r="J98" i="41"/>
  <c r="I98" i="41"/>
  <c r="H98" i="41"/>
  <c r="G98" i="41"/>
  <c r="F98" i="41"/>
  <c r="E98" i="41"/>
  <c r="D98" i="41"/>
  <c r="C98" i="41"/>
  <c r="AF44" i="41"/>
  <c r="AE44" i="41"/>
  <c r="L24" i="47"/>
  <c r="K24" i="47"/>
  <c r="K22" i="47"/>
  <c r="J24" i="47"/>
  <c r="J22" i="47"/>
  <c r="F116" i="20"/>
  <c r="B62" i="51"/>
  <c r="B62" i="50"/>
  <c r="C33" i="38"/>
  <c r="AC44" i="41"/>
  <c r="AB44" i="41"/>
  <c r="H24" i="47"/>
  <c r="H22" i="47"/>
  <c r="G24" i="47"/>
  <c r="G22" i="47"/>
  <c r="K17" i="47" l="1"/>
  <c r="Y44" i="41"/>
  <c r="Z44" i="41"/>
  <c r="C6" i="46"/>
  <c r="C6" i="40" s="1"/>
  <c r="AW14" i="46"/>
  <c r="AV14" i="46"/>
  <c r="W44" i="41"/>
  <c r="V44" i="41"/>
  <c r="T44" i="41"/>
  <c r="S44" i="41"/>
  <c r="P44" i="41"/>
  <c r="O44" i="41"/>
  <c r="N44" i="41"/>
  <c r="M44" i="41"/>
  <c r="L44" i="41"/>
  <c r="K44" i="41"/>
  <c r="J44" i="41"/>
  <c r="I44" i="41"/>
  <c r="H44" i="41"/>
  <c r="G44" i="41"/>
  <c r="F44" i="41"/>
  <c r="E44" i="41"/>
  <c r="D44" i="41"/>
  <c r="C44" i="41"/>
  <c r="E24" i="47" l="1"/>
  <c r="D24" i="47"/>
  <c r="E22" i="47"/>
  <c r="D22" i="47"/>
  <c r="J17" i="47"/>
  <c r="K15" i="47"/>
  <c r="J15" i="47"/>
  <c r="H17" i="47"/>
  <c r="G17" i="47"/>
  <c r="H15" i="47"/>
  <c r="G15" i="47"/>
  <c r="D17" i="47" l="1"/>
  <c r="E15" i="47"/>
  <c r="D15" i="47"/>
  <c r="G26" i="38"/>
  <c r="F26" i="38"/>
  <c r="F26" i="52"/>
  <c r="B34" i="51"/>
  <c r="N29" i="51"/>
  <c r="N28" i="51"/>
  <c r="N27" i="51"/>
  <c r="N26" i="51"/>
  <c r="N25" i="51"/>
  <c r="N24" i="51"/>
  <c r="O25" i="51" s="1"/>
  <c r="I116" i="51"/>
  <c r="H116" i="51"/>
  <c r="G116" i="51"/>
  <c r="F116" i="51"/>
  <c r="E116" i="51"/>
  <c r="D116" i="51"/>
  <c r="C116" i="51"/>
  <c r="B116" i="51"/>
  <c r="B34" i="50"/>
  <c r="N29" i="50"/>
  <c r="N28" i="50"/>
  <c r="N27" i="50"/>
  <c r="N26" i="50"/>
  <c r="N25" i="50"/>
  <c r="N24" i="50"/>
  <c r="O25" i="50" s="1"/>
  <c r="I116" i="50"/>
  <c r="H116" i="50"/>
  <c r="G116" i="50"/>
  <c r="F116" i="50"/>
  <c r="E116" i="50"/>
  <c r="D116" i="50"/>
  <c r="C116" i="50"/>
  <c r="B116" i="50"/>
  <c r="E17" i="47"/>
  <c r="N29" i="20"/>
  <c r="N28" i="20"/>
  <c r="N27" i="20"/>
  <c r="N26" i="20"/>
  <c r="N25" i="20"/>
  <c r="N24" i="20"/>
  <c r="O25" i="20" s="1"/>
  <c r="B62" i="20" l="1"/>
  <c r="B34" i="20" l="1"/>
  <c r="F36" i="20"/>
  <c r="C116" i="20" l="1"/>
  <c r="D116" i="20"/>
  <c r="E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tc={B59CC86C-FEEF-45AE-95C2-A5DEAB456A64}</author>
  </authors>
  <commentList>
    <comment ref="K14" authorId="0" shapeId="0" xr:uid="{00000000-0006-0000-07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O124" authorId="1" shapeId="0" xr:uid="{B59CC86C-FEEF-45AE-95C2-A5DEAB456A64}">
      <text>
        <t>[Comentario encadenado]
Su versión de Excel le permite leer este comentario encadenado; sin embargo, las ediciones que se apliquen se quitarán si el archivo se abre en una versión más reciente de Excel. Más información: https://go.microsoft.com/fwlink/?linkid=870924
Comentario:
    El sistema registra un total de 264, con la probabilidad de tener una persona repetida en alguna localidad, se encuentra en revisión.</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900-000001000000}">
      <text>
        <r>
          <rPr>
            <sz val="9"/>
            <color indexed="81"/>
            <rFont val="Tahoma"/>
            <family val="2"/>
          </rPr>
          <t>Fecha en la que el cambio solicitado al plan de acción es aprobado</t>
        </r>
      </text>
    </comment>
    <comment ref="B8" authorId="0" shapeId="0" xr:uid="{00000000-0006-0000-0900-000002000000}">
      <text>
        <r>
          <rPr>
            <sz val="9"/>
            <color indexed="81"/>
            <rFont val="Tahoma"/>
            <family val="2"/>
          </rPr>
          <t>Fecha en la que el cambio solicitado al plan de acción es aprobado</t>
        </r>
      </text>
    </comment>
    <comment ref="C8" authorId="0" shapeId="0" xr:uid="{00000000-0006-0000-0900-000003000000}">
      <text>
        <r>
          <rPr>
            <sz val="9"/>
            <color indexed="81"/>
            <rFont val="Tahoma"/>
            <family val="2"/>
          </rPr>
          <t>Descripción de los cambios realizados en la actialización que corresponda</t>
        </r>
      </text>
    </comment>
    <comment ref="D8" authorId="0" shapeId="0" xr:uid="{00000000-0006-0000-09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<sst xmlns="http://schemas.openxmlformats.org/spreadsheetml/2006/main" count="2409" uniqueCount="609">
  <si>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</si>
  <si>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</si>
  <si>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</si>
  <si>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</si>
  <si>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</si>
  <si>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</si>
  <si>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</si>
  <si>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</si>
  <si>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</si>
  <si>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</si>
  <si>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</si>
  <si>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</si>
  <si>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</si>
  <si>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</si>
  <si>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</si>
  <si>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</si>
  <si>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</si>
  <si>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</si>
  <si>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</si>
  <si>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</si>
  <si>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</si>
  <si>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</si>
  <si>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</si>
  <si>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</si>
  <si>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</si>
  <si>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</si>
  <si>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</si>
  <si>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</si>
  <si>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</si>
  <si>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</si>
  <si>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</si>
  <si>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</si>
  <si>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</si>
  <si>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</si>
  <si>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</si>
  <si>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</si>
  <si>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</si>
  <si>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</si>
  <si>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</si>
  <si>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</si>
  <si>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</si>
  <si>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</si>
  <si>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</si>
  <si>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</si>
  <si>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</si>
  <si>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</si>
  <si>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</si>
  <si>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</si>
  <si>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</si>
  <si>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</si>
  <si>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</si>
  <si>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</si>
  <si>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</si>
  <si>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</si>
  <si>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</si>
  <si>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</si>
  <si>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</si>
  <si>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</si>
  <si>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</si>
  <si>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</si>
  <si>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</si>
  <si>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</si>
  <si>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</si>
  <si>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</si>
  <si>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</si>
  <si>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</si>
  <si>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</si>
  <si>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</si>
  <si>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</si>
  <si>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</si>
  <si>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</si>
  <si>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</si>
  <si>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</si>
  <si>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</si>
  <si>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</si>
  <si>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</si>
  <si>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</si>
  <si>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</si>
  <si>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</si>
  <si>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</si>
  <si>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</si>
  <si>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</si>
  <si>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</si>
  <si>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</si>
  <si>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</si>
  <si>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</si>
  <si>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</si>
  <si>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</si>
  <si>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</si>
  <si>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</si>
  <si>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</si>
  <si>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</si>
  <si>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</si>
  <si>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</si>
  <si>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</si>
  <si>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</si>
  <si>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</si>
  <si>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</si>
  <si>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</si>
  <si>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</si>
  <si>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</si>
  <si>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</si>
  <si>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</si>
  <si>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</si>
  <si>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</si>
  <si>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</si>
  <si>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</si>
  <si>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</si>
  <si>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</si>
  <si>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</si>
  <si>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</si>
  <si>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</si>
  <si>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</si>
  <si>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</si>
  <si>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</si>
  <si>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</si>
  <si>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</si>
  <si>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</si>
  <si>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</si>
  <si>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</si>
  <si>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</si>
  <si>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</si>
  <si>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</si>
  <si>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</si>
  <si>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</si>
  <si>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</si>
  <si>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</si>
  <si>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</si>
  <si>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</si>
  <si>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</si>
  <si>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</si>
  <si>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</si>
  <si>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</si>
  <si>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</si>
  <si>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</si>
  <si>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</si>
  <si>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</si>
  <si>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</si>
  <si>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</si>
  <si>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</si>
  <si>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</si>
  <si>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</si>
  <si>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</si>
  <si>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</si>
  <si>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</si>
  <si>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</si>
  <si>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</si>
  <si>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</si>
  <si>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</si>
  <si>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</si>
  <si>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</si>
  <si>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</si>
  <si>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</si>
  <si>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</si>
  <si>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</si>
  <si>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</si>
  <si>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</si>
  <si>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</si>
  <si>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</si>
  <si>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</si>
  <si>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</si>
  <si>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</si>
  <si>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</si>
  <si>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</si>
  <si>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</si>
  <si>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</si>
  <si>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</si>
  <si>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</si>
  <si>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</si>
  <si>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</si>
  <si>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</si>
  <si>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</si>
  <si>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</si>
  <si>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</si>
  <si>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</si>
  <si>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</si>
  <si>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</si>
  <si>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</si>
  <si>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</si>
  <si>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</si>
  <si>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</si>
  <si>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</si>
  <si>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</si>
  <si>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</si>
  <si>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</si>
  <si>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</si>
  <si>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</si>
  <si>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</si>
  <si>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</si>
  <si>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</si>
  <si>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</si>
  <si>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</si>
  <si>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</si>
  <si>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</si>
  <si>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</si>
  <si>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</si>
  <si>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</si>
  <si>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</si>
  <si>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</si>
  <si>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</si>
  <si>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</si>
  <si>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</si>
  <si>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</si>
  <si>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</si>
  <si>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</si>
  <si>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</si>
  <si>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</si>
  <si>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</si>
  <si>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</si>
  <si>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</si>
  <si>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</si>
  <si>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</si>
  <si>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</si>
  <si>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</si>
  <si>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</si>
  <si>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</si>
  <si>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</si>
  <si>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</si>
  <si>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</si>
  <si>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</si>
  <si>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</si>
  <si>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</si>
  <si>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</si>
  <si>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</si>
  <si>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</si>
  <si>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</si>
  <si>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</si>
  <si>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</si>
  <si>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</si>
  <si>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</si>
  <si>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</si>
  <si>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</si>
  <si>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</si>
  <si>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</si>
  <si>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</si>
  <si>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</si>
  <si>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</si>
  <si>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</si>
  <si>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</si>
  <si>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</si>
  <si>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</si>
  <si>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</si>
  <si>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</si>
  <si>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</si>
  <si>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</si>
  <si>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</si>
  <si>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</si>
  <si>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</si>
  <si>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</si>
  <si>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</si>
  <si>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</si>
  <si>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</si>
  <si>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</si>
  <si>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</si>
  <si>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</si>
  <si>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</si>
  <si>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</si>
  <si>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</si>
  <si>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</si>
  <si>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</si>
  <si>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</si>
  <si>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</si>
  <si>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</si>
  <si>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</si>
  <si>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</si>
  <si>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</si>
  <si>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</si>
  <si>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</si>
  <si>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</si>
  <si>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</si>
  <si>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</si>
  <si>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</si>
  <si>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</si>
  <si>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</si>
  <si>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</si>
  <si>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</si>
  <si>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</si>
  <si>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</si>
  <si>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</si>
  <si>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</si>
  <si>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X</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</si>
  <si>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</si>
  <si>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Servicio de integración de la oferta pública.</t>
  </si>
  <si>
    <t>Número de modelos de operación del Sistema Distrital de Cuidado implementados</t>
  </si>
  <si>
    <t>2. Bogotá confía en su bien-estar</t>
  </si>
  <si>
    <t>2.12. Bogotá cuida a su gente</t>
  </si>
  <si>
    <t>105. Alcanzar 31 manzanas de cuidado en operación fortaleciendo los servicios actuales e implementando nuevas estrategias lideradas por la SDMujer, en el marco del Sistema Distrital de Cuidado.</t>
  </si>
  <si>
    <t xml:space="preserve"> -     </t>
  </si>
  <si>
    <t>Suma</t>
  </si>
  <si>
    <t>33,34,%</t>
  </si>
  <si>
    <t>Durante el mes de enero del 2025, desde la Estrategia Territorial de las Manzanas del Cuidado se implementaron 76 actividades de difusión y socialización del Sistema Distrital del Cuidado y los servicios en 21 Manzanas del Cuidado en 15 localidades de Bogotá, a saber: Antonio Nariño, Barrios Unidos, Bosa Porvenir, Bosa Campo Verde, Centro (Santa Fe-Candelaria), Chapinero, Ciudad Bolívar Ecoparque, Ciudad Bolívar Manitas, Engativá Pueblo, Fontibón, Kennedy Bellavista, Kennedy Timiza, Los Mártires, Puente Aranda, San Cristóbal CEFE, San Cristóbal Juan Rey, Rafael Uribe Uribe, Suba Fontanar, Suba Gaitana, Tunjuelito y Usme, estas actividades se realizan en todas las manzanas, sin embargo, para el mes de enero no estaban todas las contratistas.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partir del mes de enero, el balance de las socializaciones desarrolladas durante la vigencia 2025 (76).</t>
  </si>
  <si>
    <t xml:space="preserve">Se realizó la proyección del documento de justificación técnica, jurídica y financiera de  vigencias futuras de los Buses del Cuidado. </t>
  </si>
  <si>
    <t xml:space="preserve">Se realizaron 313 orientaciones y asesorías jurídicas y 323 orientaciones psicosocialeSe realizaron 10 encuentros colectivos que beneficiaron a 101 personas. </t>
  </si>
  <si>
    <t>Actas de actividades de difusión y socialización (Disponible en: https://secretariadistritald.sharepoint.com/:f:/s/ContratacinSPI-2022/EopSEVe5wplAvsjJo14dTysBy_KPevsiHaRYKf_1Ow98Xg?e=6Y2XAW)</t>
  </si>
  <si>
    <t>Correos de remisión de los documentos precontractuales (Disponible en: https://secretariadistritald.sharepoint.com/:f:/s/ContratacinSPI-2022/EopSEVe5wplAvsjJo14dTysBy_KPevsiHaRYKf_1Ow98Xg?e=6Y2XAW)</t>
  </si>
  <si>
    <t>Información disponible en SIMISIONAL.</t>
  </si>
  <si>
    <t>Durante el mes de febrero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(182).
De acuerdo a la estrategia de difusión del modelo de operación  Manzanas de Cuidado, para el presente mes se realizaron 3 recorridos territoriales, fortaleciendo así el posicionamiento de las manzanas del cuidado en las tres de las localidades. La cantidad de difusiones de servicios tuvo una variación, debido a que las líderes de manzana retomaron sus actividades entre la segunda y tercera semana de febrero. 
Durante el mes de febrero de 2025 se llevaron a cabo doce (12) mesas locales y seis (6) mesas interlocal en las Manzanas del cuidado, de las últimas se da la instalación de la Mesa interlocal de Engativá para esta sesión. Como equipo territorial (Distrital y enlaces territoriales) se apoyó la preparación, planeación y ejecución de dichos espacios y las coordinadoras de manzana realizaron la secretaria técnica. Las mesas ejecutadas tuvieron el fin de establecer acuerdos y realizar un balance del seguimiento y monitoreo con las entidades que hacen parte del Sistema Distrital de Cuidado y prestan sus servicios en cada una de las manzanas</t>
  </si>
  <si>
    <t xml:space="preserve">En mesas de trabajo realizadas con el equipo estructurador de la licitación de Buses del Cuidado se realizaron las subsanaciones de las observaciones recibidas por Dirección de Contratación a los documentos precontractuales de la licitación de los Buses del Cuidado urbano y rural ( Anexo técnico, estudios previos, análisis del sector, matriz de riesgo). Em la fecha del 14 de febrero se radicaron. La primera mesa de trabajo con la Dirección de contratacion se realizó el 19 de febrero para estudios previos y la segunda mesa se realizó el 20 de febrero para revisión de matriz de riesgos.  El 21 de febrero se enviaron los documentos de estudios previos con las subsanaciones finales a la Dirección de Contratación y el 26 de febrero se envío la matriz de riesgo con las subsanaciones finales y los documentos de análisis del sector y estudio de mercado. </t>
  </si>
  <si>
    <t xml:space="preserve">Se realizaron 339 orientaciones y asesorías jurídicas y 323 orientaciones psicosociales. Se realizaron 18 encuentros colectivos que beneficiaron a 225 personas. </t>
  </si>
  <si>
    <t>Información disponible en SIMISIONAL</t>
  </si>
  <si>
    <t>Durante el mes de marzo del 2025, desde la Estrategia Territorial de las Manzanas del Cuidado se implementaron 119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(301).
De acuerdo a la estrategia de difusión del modelo de operación  Manzanas de Cuidado, para el presente mes se realizaron 20 recorridos territoriales, fortaleciendo así el posicionamiento de las manzanas del cuidado en las 20  Manzanas ubicadas en las localidades. 
Durante el mes de marzo de 2025 no se llevaron a cabo mesas locales e interlocales en las Manzanas del cuidado, ya que se sesiona de manera bimensual.</t>
  </si>
  <si>
    <t xml:space="preserve">Se realizaron las actualizaciones de los documentos precontractuales, principalmente Análisis del Sector, Estudio de Mercado y Estudios Previos de acuerdo con las últimas observaciones recibidas. Desde la Dirección del SIDICU se remitió en la fecha del 19/03/2025 a la OAP, Dirección Financiera y Dirección de Contratación los documentos del proceso de licitación: Análisis del Sector, Estudio de Mercado, Cotizaciones, Estudios Previos, Matriz de Riesgos, Anexo Técnico y Formatos con los ajustes solicitados previamente en reunión realizada el 07/03/2025, para revisión, aprobación y vistos buenos correspondientes. La mesa de trabajo para revisar todos los documentos remitidos se realizó el 27/03/2025 con OAP y Dirección de Contratación, en la cual se aprobó el documento de Estudios Previos y de igual manera se dio aprobación para la continuidad del procedimiento de solicitud de Vigencias Futuras. </t>
  </si>
  <si>
    <t>Se realizaron 547 orientaciones y asesorías jurídicas y  541 orientaciones psicosociales. Se realizaron 23 encuentro colectivos que benficiaron a 532 personas.</t>
  </si>
  <si>
    <t>Se avanzó en la construcción de un primer apartado del documento de la Estrategia de Cuidado Comunitario del Sistema Distrital del Cuidado 
Lineamiento de enfoques del Sistema: Se avanzó en la incorporación de contenidos del estado del arte de enfoques a la Cartilla General e Introductoria de la Caja de Herramientas en el marco del servicio de formación social y político dirigido a las mujeres cuidadoras
Documento versión final de lineamiento: ABC  del Sistema Distrita de Cuidado. Se avanzó en la entrega de la versión final del Documento ABC del Sistema Distrital de Cuidado, que es  una herramienta cuyo propósito  es servir como una guía introductoria, clara y accesible, para la comunicación y divulgación de los conceptos, procesos, enfoques  y normativas del Sistema Distrital de Cuidado. Este documento se diseñó de manera estructurada y simplificada, con el fin de facilitar la comprensión de los aspectos clave del Sistema.</t>
  </si>
  <si>
    <t>Actas de actividades de difusión y socialización (Disponible en: https://secretariadistritald.sharepoint.com/:f:/s/ContratacinSPI-2022/EuCBl49ICuBNo8bADEHatA0BxcLZ8sltKpnOlp7eWjmpCw?e=8TFBMt)</t>
  </si>
  <si>
    <t>Correos electrónicos remitidos desde la Dirección del SIDICU. (Disponible en: https://secretariadistritald.sharepoint.com/:f:/s/ContratacinSPI-2022/EuCBl49ICuBNo8bADEHatA0BxcLZ8sltKpnOlp7eWjmpCw?e=8TFBMt)</t>
  </si>
  <si>
    <t>(Anexo_Estrategia_Cuidado_Comunitaraio)
 (Anexo_Cartilla_General_Formacion_) 
 (Soporte: 2025_03_31_ABC_SIDICU_VF)</t>
  </si>
  <si>
    <t>8219 - Fortalecimiento a la implementación, seguimiento y coordinación del Sistema Distrital de Cuidado en Bogotá D.C.</t>
  </si>
  <si>
    <t>Integrar la oferta institucional del distrito en zonas rurales y urbanas que faciliten el funcionamiento del Sistema Distrital de Cuidado</t>
  </si>
  <si>
    <t>Servicio de integración
de la oferta pública</t>
  </si>
  <si>
    <t>Coordinar un (1) mecanismo de Gobernanza para la articulación y gestión intersectorial con las entidades e instancias que permita la implementación, seguimiento y evaluación del Sistema Distrital de Cuidado.</t>
  </si>
  <si>
    <t>Aumentar el acceso de las mujeres en sus diferencias y diversidades a programas educativos y de formación, que aporten a la promoción y garantía de sus derechos.</t>
  </si>
  <si>
    <t>Implementrar una (1) estrategia de formación para mujeres, en el reconocimiento, empoderamiento y garantía de sus derechos que fomenten la autonomía en condiciones de equidad.</t>
  </si>
  <si>
    <t>Servicio de educación informal</t>
  </si>
  <si>
    <t>Número de documentos de lineamientos técnicos expedidos en el marco del mecanismo de gobernanza para la articulación y gestión intersectorial con las entidades e instancias que permita el fortalecimiento del SIDICU.</t>
  </si>
  <si>
    <t>Constante</t>
  </si>
  <si>
    <t>Dando cumplimiento a las tareas establecidas para coordinar el mecanismo de Gobernanza, se articularon 13 entidades del Sector Central, 7 entidades del Sector Descentralizado a través de la sesión No. 59 ordinaria virtual de la Unidad Técnica de Apoyo (31.01.25).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</si>
  <si>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En la actualidad, se están implementando 25 manzanas del cuidado con presencia en las 19 localidades urbanas y urbano-rurales de Bogotá. Así como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</si>
  <si>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N/A</t>
  </si>
  <si>
    <t xml:space="preserve">Las personas cuidadoras en sus diferencias y diversidades y las personas que requieren cuidado y apoyo cuentan con 25 manzanas de cuidado implementadas, con un aumento en la cobertura a través de los servicios intersectoriales que se prestan en cinco componentes: formación, bienestar/respiro, generación de ingresos, cuidado y transformación cultural; así como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</si>
  <si>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Dando cumplimiento a las tareas establecidas para coordinar el mecanismo de Gobernanza, se articularon 13 entidades del Sector Central, 7 entidades del Sector Descentralizado a través de sesión No. 60 ordinaria presencial de la Unidad Técnica de Apoyo (25.02.25).</t>
  </si>
  <si>
    <t>Se avanza en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 a través de la articulación de las entidades de la Administración distrital para avanzar en la implementación y seguimiento del Sistema Distrital de Cuidado, tanto a nivel distrital como territorial, en aras de garantizar la operación y sostenibilidad de todos los modelos de operación. Para tal fin se desarrollaron las sesiones mensuales de la Unidad Técnica de Apoyo UTA (No 59 el 31 de enero y No 60 el 25 de febrero)</t>
  </si>
  <si>
    <t>Dando cumplimiento a las tareas establecidas para coordinar el mecanismo de Gobernanza, se articularon 13 entidades del Sector Central, 7 entidades del Sector Descentralizado a través de la sesión No.  sesión No. 61 ordinaria presencial de la Unidad Técnica de Apoyo (25.03.25) y la sesión No. 21 ordinaria presencial de la Comisión Intersectorial del Sistema Distrital de Cuidado (28.03.25)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</si>
  <si>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A marzo 31 se realizó sesión de la Comisión Intersectorial del Sistema Distrital de Cuidado que tiene como objetivo coordinar, articular y hacer la gestión intersectorial de las entidades que hacen parte del Sistema, para su correspondiente implementación y seguimiento y se adelantaron 3 sesiones ordinarias de la Unidad Técnica de apoyo dando seguimiento a los compromisos adquiridos en sesiones anteriores y verificando de manera mensual el cumplimiento del plan de trabajo establecido para el Sistema.</t>
  </si>
  <si>
    <t>Número de mujeres certificadas en procesos de formación para el reconocimiento, empoderamiento y garantía de sus derechos</t>
  </si>
  <si>
    <t>432. Vincular a 9000 mujeres en estrategias de empoderamiento social y político que aportan a la promoción y garantía de sus derechos.</t>
  </si>
  <si>
    <t>Durante el mes de enero se realizaron las gestiones necesarias para la conformación del equipo, se adelantó la contratación de la líder del equipo de formación y se solicitaron los documentos de las formadoras para la 25 manzanas y dos formadoras adicionales para la estrategia de servicios itinerantes del Sistema de cuidado.</t>
  </si>
  <si>
    <t xml:space="preserve">Se da cumplimiento a la meta establecida, encontrando una muy buena acogida por parte de las mujeres en los procesos de formación ofrecidos hasta el momento. Se evidencia la importancia para las mujeres cuidadoras poder reconocer lo que hacen en sus hogares y comunidad como trabajo de cuidado el cual puede ser nombrado, reconocido y junto a otras exponer las necesidades frente a las cargas del trabajo del cuidado. </t>
  </si>
  <si>
    <r>
      <rPr>
        <b/>
        <sz val="13"/>
        <color theme="1"/>
        <rFont val="Arial"/>
        <family val="2"/>
      </rPr>
      <t>En el marco de la estrategia de empoderamiento social y político dirigido</t>
    </r>
    <r>
      <rPr>
        <sz val="13"/>
        <color theme="1"/>
        <rFont val="Arial"/>
        <family val="2"/>
      </rPr>
      <t xml:space="preserve"> </t>
    </r>
    <r>
      <rPr>
        <b/>
        <sz val="13"/>
        <color theme="1"/>
        <rFont val="Arial"/>
        <family val="2"/>
      </rPr>
      <t>a mujeres que realizan trabajos de cuidado, durante el mes de febrero el equipo de formación complementaria, realizó procesos de convocatoria en las manzanas (23)</t>
    </r>
    <r>
      <rPr>
        <sz val="13"/>
        <color theme="1"/>
        <rFont val="Arial"/>
        <family val="2"/>
      </rPr>
      <t xml:space="preserve"> de Chapinero, Antonio Nariño, Bosa sedes Campo Verde y Porvenir, Ciudad Bolívar sedes Manitas, Ecoparque y Mochuelo, Engativá sedes Emaús y El camino, Kennedy sedes Timiza y Bella Vista, Puente Aranda, Rafael Uribe Uribe, San Cristóbal sedes San Blas y Juan Rey, Teusaquillo, Tunjuelito, Santa fé la candelaria, Usme, fontibón y Suba sedes Fontanar y gaitana, para realizar el Curso Mujeres que Cuidan Mujeres que Inciden,</t>
    </r>
    <r>
      <rPr>
        <b/>
        <sz val="13"/>
        <color theme="1"/>
        <rFont val="Arial"/>
        <family val="2"/>
      </rPr>
      <t xml:space="preserve"> logrando un total de 435 mujeres inscritas</t>
    </r>
    <r>
      <rPr>
        <sz val="13"/>
        <color theme="1"/>
        <rFont val="Arial"/>
        <family val="2"/>
      </rPr>
      <t xml:space="preserve">. También, </t>
    </r>
    <r>
      <rPr>
        <b/>
        <sz val="13"/>
        <color theme="1"/>
        <rFont val="Arial"/>
        <family val="2"/>
      </rPr>
      <t>se desarrolló el curso Mujeres que Cuida Mujeres que Inciden en la manzana de Suba Fontanar con una participación de 19 Mujeres</t>
    </r>
    <r>
      <rPr>
        <sz val="13"/>
        <color theme="1"/>
        <rFont val="Arial"/>
        <family val="2"/>
      </rPr>
      <t xml:space="preserve">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Estretegia empoderamiento social y político. "</t>
    </r>
  </si>
  <si>
    <t xml:space="preserve">Se realizó la consolidación del equipo tanto desde la contratación de las formadoras como de su respectiva cualificación para iniciar los procesos de formación programados para la vigencia, lo que permitió brindar a las mujeres inscritas calidad en sus procesos.
Para el mes de febrero se avanzó en convocatorias para el conocimiento de la estategia de empoderamiento social y político en 23 manzanas de las 25 implementadas y se logró un total de 435 mujeres inscritas.
Adicionalmente, se inició el curso Mujeres que Cuidan, Mujeres que Inciden para la vigencia 2025 con la participación de 19 mujeres </t>
  </si>
  <si>
    <t>Durante el mes de enero, se realizó la consolidación y definición del equipo de acciones afirmativas, incluyendo las contrataciones de las referentes palenquera y gitana.</t>
  </si>
  <si>
    <t>Durante el mes de enero se adelanto la contratación de la líder del equipo de formación y se solicitaron las documentos de las formadoras para la 25 manzanas y dos formadoras adicionales para la estrategia de servicios itinerantes del Sistema de cuidado.  Minuta contratista lider formación.</t>
  </si>
  <si>
    <t>Minuta contratos referentes palenquera y gitana (Disponible en: https://secretariadistritald.sharepoint.com/:f:/s/ContratacinSPI-2022/EvkMitAeM41MqKpth1-e1J8BGQT95SG3QA1JqUvyx-HcQQ?e=1kts3j)</t>
  </si>
  <si>
    <t>Minuta contratista lider formación  (Disponible en: https://secretariadistritald.sharepoint.com/:f:/s/ContratacinSPI-2022/EvkMitAeM41MqKpth1-e1J8BGQT95SG3QA1JqUvyx-HcQQ?e=1kts3j)</t>
  </si>
  <si>
    <t xml:space="preserve">Durante el mes de febrero, se realizó la consolidación y definición del equipo de acciones afirmativas, adicionalmente, con el fin de cualificar al equipos, se llevó a cabo reunión de inducción y reinducción al sistema de cuidado. </t>
  </si>
  <si>
    <t>Minuta contratos referentes negras afro e indigena  (Disponible en: https://secretariadistritald.sharepoint.com/:f:/s/ContratacinSPI-2022/EvkMitAeM41MqKpth1-e1J8BGQT95SG3QA1JqUvyx-HcQQ?e=1kts3j)</t>
  </si>
  <si>
    <t>Listados de asistencia y Acta de Atención y Socialización de servicios itinerantes del componente de formación del Sistema Distrital de Cuidado  (Disponible en: https://secretariadistritald.sharepoint.com/:f:/s/ContratacinSPI-2022/EvkMitAeM41MqKpth1-e1J8BGQT95SG3QA1JqUvyx-HcQQ?e=1kts3j)</t>
  </si>
  <si>
    <t xml:space="preserve">Se realizaron aportes técnicos al proyecto de Acuerdo 180 del Concejo de bogota sobre la conformación de redes de cuidado para mujeres indigenas. 
Se acompaño técnicamente a la Dirección de Enfoque Diferencial a la reunión citada por la Consejala Rocio Dussan, con la Asociación de Victima La Comadre, que tenía como objetivo socializar el plan de acción trianual con el fin de tejer acciones articuladas con las diferentes entidades del distrito. 
Lo anterior, gracias a la consolidación del equipo a través de la ejecución de los contratos de la referente Gitana, Afrodescendientes, Indigenas y palenqueras.  Adicionalmente, se adelantó cualificación en curso valor del cuidado y con la referente palenquera se adelanto cualificación en curso Mujeres que cuidan Mujeres que inciden. </t>
  </si>
  <si>
    <t>Actas de las reuniones (Disponible en: https://secretariadistritald.sharepoint.com/:f:/s/ContratacinSPI-2022/EuCBl49ICuBNo8bADEHatA0BxcLZ8sltKpnOlp7eWjmpCw?e=8TFBMt)</t>
  </si>
  <si>
    <t>Actas soporte gestión territorial (Disponible en: https://secretariadistritald.sharepoint.com/:f:/s/ContratacinSPI-2022/EuCBl49ICuBNo8bADEHatA0BxcLZ8sltKpnOlp7eWjmpCw?e=8TFBMt)</t>
  </si>
  <si>
    <t>Alcanzar 31 manzanas de cuidado en operación fortaleciendo los servicios actuales e implementando nuevas estrategias lideradas por la SDMujer, en el marco del Sistema Distrital de Cuidado</t>
  </si>
  <si>
    <t>Objetivo 5. Igualdad de Género</t>
  </si>
  <si>
    <t>5.4  Reconocer y valorar los cuidados y el trabajo doméstico no remunerados mediante servicios públicos, infraestructuras y políticas de protección social, y promoviendo la responsabilidad compartida en el hogar y la familia, según proceda en cada país</t>
  </si>
  <si>
    <t>Incremento en el número de manzanas de cuidado en sus modalidades fijas y móviles, en operación</t>
  </si>
  <si>
    <t>Creciente</t>
  </si>
  <si>
    <t>EJECUCIÓN MENSUAL INDICADOR PDD 105</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</si>
  <si>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realizando los ajustes solicitados por la Dirección de Contratación</t>
  </si>
  <si>
    <t>Mantener en operación las manzanas del cuidado y los servicios ofertados en ellas, permitiendo el acceso a las mujeres que realizan tareas de cuidado no remunerado en las diferentes localidades.
La Dirección del Sistema de Cuidado como líder del mecanismo se encarga de la articulación de las entidades de la Administración distrital para avanzar en la implementación y seguimiento de Sistema Distrital de Cuidado, tanto a nivel distrital como territorial, en aras de garantizar la operación y sostenibilidad de todos los modelos de operación, por lo que se realizaron todas las labores encaminadas a este fin, incluyendo concertaciones, reuniones y la Sesión mensual de la Unidad Técnica de Apoyo.</t>
  </si>
  <si>
    <t>La implementación del Sistema Distrital de Cuidado a través de los modelos de operación territorial donde se brindan los servicios de cuidado, brindan servicios bajo los criterios: Atención en dupla: Los servicios se prestan tanto para quienes cuidan como para quienes requieren cuidado o diferentes niveles de apoyo; Simultaneidad: Los servicios se prestan al mismo tiempo según franjas horarias definidas, proximidad: Los servicios se brindan de forma próxima y flexibilidad en los servicios y en la infraestructura social permite ajustar los servicios a los horarios que más les convienen a las personas cuidadoras y ampliar horarios de atención de los servicios distritales para ofrecer servicios antes y después de las jornadas laborales y los fines de semana. Igualmente, la flexibilidad se refiere a la posibilidad utilizar infraestructura distrital existente y optimizar su uso para que todas las entidades y actores del Sistema de Cuidado puedan brindar servicios en la misma infraestructura.</t>
  </si>
  <si>
    <t>Actas de UTA</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</si>
  <si>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recibiendo la aprobación de los documentos precontractuales de parte de la Dirección de Contratación.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</si>
  <si>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se adelanta la estructuración del proceso de contratación de los buses del cuidado, para acceder a espacios en los que no se cuenta con manzanas fijas y de esta manera ampliar la cobertura del servicio.</t>
  </si>
  <si>
    <t>Evidencias relacionadas en las acvtividades 1 y 2</t>
  </si>
  <si>
    <t>Lorena Bohórquez Garzón</t>
  </si>
  <si>
    <t>Camila Andrea Gomez Guzman</t>
  </si>
  <si>
    <t>Directora</t>
  </si>
  <si>
    <t>Vincular a 9000 mujeres en estrategias de empoderamiento social y político que aportan a la promoción y garantía de sus derechos</t>
  </si>
  <si>
    <t>Asegurar la participación plena y efectiva de las mujeres y la igualdad de oportunidades de liderazgo a todos los niveles decisorios en la vida política, económica y pública</t>
  </si>
  <si>
    <t>Número de mujeres con estrategias de empoderamiento Social y político que aportan a la promoción y garantía de sus derechos.</t>
  </si>
  <si>
    <t>EJECUCIÓN MENSUAL INDICADOR PDD 432</t>
  </si>
  <si>
    <t xml:space="preserve">En el mes de marzo, se realizaron procesos de formación en las 25 manzanas y 1 proceso en el barrio la cumbre de la localidad de Ciudad Bolivar, con la Asociacón de mujeres AMUPROC, con el curso mujeres que cuidan mujeres que inciden, logrando una participación de 469 mujeres, fortaleciendo sus conocimientos sobre las luchas de las mujeres y su relación con el cuidado, La historia de la participación de las mujeres en la PPMYEG, el reconocimiento del eje transversal del cuidado como una apuesta de las mujeres de Bogotá y la Comprensión de la interseccionalidad y el reconocimiento de otras apuestas de cuidado desde las perspectiva étnica. </t>
  </si>
  <si>
    <t>Se realizó actualización metodológica y de contenido a la propuesta de formación, de forma que se fortaleció para las ciudadanas.</t>
  </si>
  <si>
    <t>Evidencias relacionadas en la actividad 3</t>
  </si>
  <si>
    <t>Juliana Martinez Londoño</t>
  </si>
  <si>
    <t>Subsecretaria</t>
  </si>
  <si>
    <t>Distrito Capital</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</si>
  <si>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</si>
  <si>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</si>
  <si>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</si>
  <si>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</si>
  <si>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No aplica actividad específica.
Corresponde a número de mujeres certificadas en la estrategia de cuidado a cuidadoras</t>
  </si>
  <si>
    <t>Acumulado</t>
  </si>
  <si>
    <t>SI</t>
  </si>
  <si>
    <t>NA</t>
  </si>
  <si>
    <t>Teniendo en cuanta la necesidad de fortalecer la estrategia de Cuidado a Cuidadoras, se realizó un ajuste metodologico y de contenido del curso Herramientas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Dado que se realizó una actualización metodológica y de contenido al proceso de formación, en tanto se consolidó y cualificó el equipo, se inicia la estratga de formación a partir del mes de abril en el que se dará cumplimiento a la meta establecida para el presente mes</t>
  </si>
  <si>
    <t>Programación presupuestal por actividades del proyecto</t>
  </si>
  <si>
    <t>Revisada la información del presupuesto, se requiere la actualización en la distribución de los recursos para cada una de las Actividades del proyecto de Inversión 8219 Fortalecimiento a la implementación, seguimiento y coordinación del Sistema Distrital de Cuidado en Bogotá D.C. , considerando que, a partir de las dinámicas propias de su ejecución, se requirió adicionar recursos para el proceso bolsa Aseso y Cafeteria según correo electronico recibido el lunes 17 de marzo de 2025, con el fin de contar con la prestación del servicio en la Manzana del Cuidado del Centro, cuya entidad ancla es la CIOM Santafé de la SDMujer y conservar un ambiente de higiene, salubridad y limpieza, evitando que se deterioren los espacios y así brindar un ambiente de trabajo sano, libre de contaminación y que permita prestar los servicios de cuidado ofrecidos en óptimas condiciones. Lo anterior no afecta el cumplimiento de las metas.</t>
  </si>
  <si>
    <t>Gestionar la puesta en marcha e implementación del modelo de operación de Manzanas del Cuidado, realizando seguimiento y monitoreo de servicios.</t>
  </si>
  <si>
    <t>Gestionar la estructuración, licitación e implementación del modelo de operación de Buses del Cuidado para la prestación de servicios de cuidado en zonas rurales y urbanas de la ciudad de Bogotá.</t>
  </si>
  <si>
    <t xml:space="preserve">Realizar orientaciones psicosociales y orientaciones y asesorías jurídicas individuales a personas cuidadoras y desarrollar encuentros colectivos a través de talleres en temas de interés en los modelos de operación del Sistema Distrital de Cuidado. </t>
  </si>
  <si>
    <t>Elaborar los documentos necesarios para la planeación y desarrollo de modelos de servicios, estrategias y lineamientos del Sistema Distrital de Cuidado, teniendo en cuenta los enfoques del Sistema.</t>
  </si>
  <si>
    <t>Gestionar las sesiones de las instancias de coordinación y participación distrital del Mecanísmo de Gobernanza del Sistema Distrital de Cuidado de acuerdo con la normatividad vigente.</t>
  </si>
  <si>
    <t>Apoyar el seguimiento y articulación de las mesas temáticas existentes en el marco del mecanismo de gobernanza del Sistema de Cuidado.</t>
  </si>
  <si>
    <t>Desarrollar acciones encaminadas al fortalecimiento del Mecanismo de Participación del Sistema</t>
  </si>
  <si>
    <t>Gestionar las acciones concertadas en el marco de la Políticas Públicas con comunidades, pueblos y organizaciones étnicas.</t>
  </si>
  <si>
    <t>Fortalecer el contenido de la estrategia de cuidado a cuidadoras en el componente de formación, incluyendo la metodologia para el empoderamiento social y político, con el fin de  vincular mujeres para la promoción y garantía de sus derechos</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</si>
  <si>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marzo de 2025 se llevaron a cabo doce(12) mesas locales y seis (6) mesas interlocales, en las cuales el equipo territorial realiza la secretaría técnica.
 </t>
  </si>
  <si>
    <t>01/04/2025: Se remite para firma de la Subdirectora  de Cuidado el formato de solicitud de bienes y servicios. 
01-04-2025: Atendiendo las observaciones de la abogada de la Dirección de contratación,  se remiten los siguientes documentos: Análisis del sector, Estudio de mercado (El documento incluye los pantallazos del evento de cotización secop y correos mediante los cuales se recibieron las cotizaciones)  Formato de propuesta económica, Formato solicitud de contratación y Excel con la estructuración de costos.
09-04-2025: Se envían EP ajustados a la OAP de nuevo para firma, atendiendo que fueron ajustados por recomendaciones realizadas en mesa de trabajo de esta misma fecha con la Dirección de Contratos.
10-04-2025: Se radica de nuevo en contratos los siguientes documentos: los estudios previos, análisis del sector, anexo estudio de mercado y formato presentación propuesta económica. teniendo en cuenta los ajustes requeridos en mes de trabajo de 9 de abril con la Direccion de Contratos.
11-04-2025: Se publicó pre-pliego de condiciones.
29-04-2025: Finaliza el plazo para presenta observaciones al pre-pliego.</t>
  </si>
  <si>
    <t>Orientaciones Psicojurídicas: Se realizaron 475 atenciones a 465 mujeres atendidas.  
Orientaciones y Asesorías Sociojuridicas:
Se realizarón 446 atenciones a 421 Mujeres atendidas.
Se realizaron 60 encuentros colectivos que beneficiaron a 956 personas.</t>
  </si>
  <si>
    <t>Disponible en SIMISIONAL</t>
  </si>
  <si>
    <t>Anexo: Carpeta Manzanas del cuidado (Disponible en https://secretariadistritald.sharepoint.com/:f:/s/ContratacinSPI-2022/Ekk5a7LMYj9Apvbs712ZHg4BgnehPMXTWODQv4F3GdcuGA?e=fOjJX4)</t>
  </si>
  <si>
    <t>Anexo: Carpeta Buses (Disponible en https://secretariadistritald.sharepoint.com/:f:/s/ContratacinSPI-2022/Ekk5a7LMYj9Apvbs712ZHg4BgnehPMXTWODQv4F3GdcuGA?e=fOjJX4)</t>
  </si>
  <si>
    <t>Se llevó a cabo sesión de la mesa temática de Infraestructura del Cuidado (10.04.25)
Se llevó a cabo sesión de la mesa temática de Infocuidado (02.04.25)</t>
  </si>
  <si>
    <t xml:space="preserve">Durante la vigencia actual, se logró realizar la votación para la designación de la coordinación de las mesas temáticas, así como activar y dar seguimiento a su funcionamiento. Estas acciones han permitido avanzar en la organización interna y en la definición de rutas de trabajo para abordar temas estratégicos del Sistema Distrital de Cuidado. Si bien se han presentado algunos ajustes en los tiempos inicialmente previstos, el desarrollo de las actividades ha sido en general acorde con lo programado y se estima que permitirá cumplir con los objetivos establecidos para la vigencia. </t>
  </si>
  <si>
    <t>Se realizó reunión bilateral con la Dirección de Transformaciones Culturales de la Secretaría de Cultura, Recreación y Deporte con el fin de Conocer la propuesta del programa Bogotá Libre de Machismo para articular acciones de transformación cultural y redistribución del cuidado en el marco del SIDICU (07.04.25)
Se realizó reunion con entidades propietarias equipamientos ancla con el propósito de llegar a acuerdos frente a las dificultades en la operación de las manzanas del Cuidado. (11.04.25)
Se realizó reunión bilateral con Secretaría Distrital de Desarrollo Económico, cuyo propósito consistió en socializar la propuesta de fortalecimiento de la oferta de servicios al Sistema Distrital de Cuidado. (14.04.25)
Se realizó sesión ordinaria No. 62 de la Unidad Técnica de Apoyo (29.04.25)
Se participó en la reunion Desarrollo de Equipamientos en Áreas Priorizadas citada por la SDHT. (25/04/2025)</t>
  </si>
  <si>
    <t>Carpeta Goberanza (Disponible en el link https://secretariadistritald.sharepoint.com/:f:/s/ContratacinSPI-2022/Ekk5a7LMYj9Apvbs712ZHg4BgnehPMXTWODQv4F3GdcuGA?e=fOjJX4)</t>
  </si>
  <si>
    <t xml:space="preserve">Se actualiza base de datos con la información enviada por las entidades, de las y los nuevos representantes elegidos en las diferentes instancias durante estes periodo, y que fueron delegadas/os en la instancia del MPSIDICU. </t>
  </si>
  <si>
    <t>Anexo Producto PPSIDICU Mecanismo de Participación y Seguimiento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</si>
  <si>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Adicionalmente, se adelantaron procesos de cualificación al equipo formador en la nueva propuesta de curso "El Valor del cuidado" </t>
  </si>
  <si>
    <t xml:space="preserve"> Carpeta Formación - Acciones afirmativas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</si>
  <si>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es un curso que tiene una muy buena acogida por parte de las mujeres que acceden al servicio de formación en las manzanas de cuidado.
Así mismo, se adelantaron procesos de cualificación al equipo formador en la nueva propuesta de curso "El Valor del cuidado".  </t>
  </si>
  <si>
    <t xml:space="preserve"> Carpeta Formación (Disponible en el link https://secretariadistritald.sharepoint.com/:f:/s/ContratacinSPI-2022/Ekk5a7LMYj9Apvbs712ZHg4BgnehPMXTWODQv4F3GdcuGA?e=fOjJX4)</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</si>
  <si>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abril de 2025 se llevaron a cabo doce(12) mesas locales y seis (6) mesas interlocales, en las cuales el equipo territorial realiza la secretaría técnica.
Anexo: Carpeta Manzanas del cuidado </t>
  </si>
  <si>
    <t>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el curso ha tenido muy buena acogida por parte de las mujeres que acceden al servicio de formación en las manzanas de cuidado.</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</si>
  <si>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255 mujeres y cualificar a las formadoras encargadas.</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</si>
  <si>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254 mujeres y cualificar a las formadoras encargadas asi como el desarrollo de un espacio respiro con 10 mujere gitanas, para una total de 264.</t>
  </si>
  <si>
    <t>Se han logrado vincular y aprobar a 466 mujeres en procesos de formación con el curso "Mujeres que cuidan mujeres que inciden".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y en abril se lograron 74 mujeres vinculadas y aprobadas.</t>
  </si>
  <si>
    <t>En el mes de marzo se reportaron 469 mujeres en la estrategia, pero se requiere ajustar, dado que el dato corresponde únicamente a las mujeres que a esa fecha aprobaron el curso, es decir, 373 mujeres. Así mismo se aclara que aunque no se reportó en su momento, en el mes de febrero 19 mujeres aprobaron el curso y para el mes de abril fueron 74. Por lo anterior, a 30 de abril la magnitud ejecutada corresponde a 466 mujeres.</t>
  </si>
  <si>
    <t>Ajuste reporte magnitud Meta PDD 432 (feb-marz)</t>
  </si>
  <si>
    <t>14-05-2025: Fueron allegadas observaciones al proyecto  de manera extemporanea.
15-05-2025: Reunión para coordinar las respuestas a las observaciones extemporáneas allegadas en el marco del proceso de Licitación de Buses del Cuidado.
19-05-2025: Revisión de las respuestas a las observaciones extemporáneas allegadas en el marco del proceso de Licitación de Buses del Cuidado
21-05-2025: Se remite proyecto de respuesta, cdp y  aprobación vf a las abogadas de contratos para revision.
23-05-2025: Abogadas de la Dirección de Contratos realizan observaciones a las respuesta.
26-05-2025: Se realiza mesa de trabajo con las abogadas de la Dirección de Contratos para revisar las observaciones.
28-05.2025: Se envia correo con los ajustes a las respuestas   las observaciones extemporaneas  para revision de nuevo por la Dirección de Contratos.
29-05-2025: Los Evaluadores financieros confirman que no deben actualizar los indicadores financieros.</t>
  </si>
  <si>
    <t>1. Se realizó mesa de trabajo virtual previa a la reunión directiva para revisar y concertar lineamientos operativos sobre el plan de aprovechamiento económico del IDRD y la dotación de la
Manzana del Cuidado de Suba – Fontanar con el fin de facilitar la toma de decisiones y avanzar en acuerdos interinstitucionales (06.05.2025)
2. Se realizó reunión presencial, la cual tuvo como propósito avanzar en la articulación interinstitucional para resolver dificultades que han afectado la operación de las Manzanas del Cuidado de Suba – Fontanar y San Cristóbal. (08.05.2025)
3. Se llevó a cabo socialización del Sistema Distrital de Cuidado con el equipo territorial de la Secretaría Distrital de Salud (09.05.25)
4. Se llevó a cabo reunión seguimiento a compromisos interinstitucionales mediante la participación en reunión presencial con la Secretaría Distrital de Cultura, Recreación y Deporte  (07.05.2025)
5. Se llevó a cabo reunión seguimiento a compromisos interinstitucionales mediante la participación en reunión virtual con Secretaría Distrital de Integración Social (07.05.2025)
6. Se socializó el Sistema Distrital de Cuidado a la Dirección Territorial de la Secretaría Distrital de Integración Social con el fin de avanzar en la articulación interinstitucional. (14.05.25)
7. Se llevó a cabo sesión ordinaria No. 63 de la Unidad Técnica de Apoyo de manera virtual (29.05.25)</t>
  </si>
  <si>
    <t>Se realizó sesión No. 59 ordinaria virtual de la Unidad Técnica de Apoyo (31.01.25).</t>
  </si>
  <si>
    <t>Acta de la Sesión (Disponible en: https://secretariadistritald.sharepoint.com/:f:/s/ContratacinSPI-2022/EnjJ093A21JBqdVr9rjrJVQB2JYiMk6YVGJ5rwcJCgI18g?e=aucoBs)</t>
  </si>
  <si>
    <t>Se realizó sesión No. 60 ordinaria presencial de la Unidad Técnica de Apoyo (25.02.25).</t>
  </si>
  <si>
    <t>Se realizó sesión No. 61 ordinaria presencial de la Unidad Técnica de Apoyo (25.03.25) 
Se realizó sesión No. 21 ordinaria presencial de la Comisión Intersectorial del Sistema Distrital de Cuidado (28.03.25) 
Se elaboró, validó y aprobó el plan anual de trabajo de la Comisión Intersectorial del Sistema Distrital de Cuidado.</t>
  </si>
  <si>
    <t xml:space="preserve">Se realizó seguimiento y articulación de las mesas temáticas de InfoCuidado, Infraestructura del Cuidado y Convenio 913.
Se convocaron las sesiones de las mesas temáticas de InfoCuidado (10.04.25), Infraestructura del Cuidado (02.04.23) y Convenio 913 (31.03.25.).
</t>
  </si>
  <si>
    <t>Se sistematizó información de las representaciones al mecanismo de participación de acuerdo al decreto 415 de 2023, y se generaron oficios para los sectores con el objetivo de la actualización e información de las delegaciones que faltan, así mismo se realizó la reunión ordinaria correspondiente el mes de marzo de 2025</t>
  </si>
  <si>
    <t>Actas de las sesiones (Disponible en: https://secretariadistritald.sharepoint.com/:f:/s/ContratacinSPI-2022/EuCBl49ICuBNo8bADEHatA0BxcLZ8sltKpnOlp7eWjmpCw?e=8TFBMt)</t>
  </si>
  <si>
    <t>Acta de la sesion (Disponible en: https://secretariadistritald.sharepoint.com/:f:/s/ContratacinSPI-2022/EuCBl49ICuBNo8bADEHatA0BxcLZ8sltKpnOlp7eWjmpCw?e=8TFBMt)</t>
  </si>
  <si>
    <t xml:space="preserve"> Se llevó a cabo sesión ordinaria No. 63 de la Unidad Técnica de Apoyo de manera virtual (29.05.25)</t>
  </si>
  <si>
    <t>Hasta el momento se ha avanzado en el fortalecimiento de la gobernanza del Sistema Distrital de Cuidado mediante espacios de articulación bilateral con entidades distritales. Estos encuentros permitieron socializar los lineamientos del Sistema, hacer seguimiento a compromisos interinstitucionales y concertar acciones orientadas a mejorar la operación de las Manzanas del Cuidado. En particular, se lograron acuerdos interinstitucionales preliminares para abordar retos identificados en las Manzanas de Suba – Fontanar y San Cristóbal</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</si>
  <si>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cuidado itinerantes, con una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</si>
  <si>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Mayo se tuvo incidencia al respecto de la fecha emblemática correspondiente al 21 de mayo día de la abolición de la esclavitud y afrocolombianidad por medio de dos conversatorios articulados con las manzanas de centro y kennedy bellavista; seguimiento y concertación de las metodologías para los "Conversatorios: hablemos de nuestras prácticas de cuidado y participación ciudadana" que dan lugar a los grupos focales de usos y costumbres propias, se realizó el 07.05 conversatorio virtual con comunidad palenquera, se realizó el 17.05 conversatorio presencial con comunidad negra y afrodescendiente de proceso comunitario en Engativá y se realizó el 27.05 conversatorio virtual con mujeres gitanas. Se tuvo inicio de la contratación de la referente gitana Elizabeth Cristo cto 938-2025. El 21.05 se realizó la aplicación del instrumento de Cuidado Comunitario con las organizaciones ProRom y Unión Romaní con presencia en Kennedy y Puente
Aranda. El  22.05 se realizó la jornada de cierre del curso de formación "mujeres que cuidan, mujeres
que inciden" con mujeres indígenas del Pueblo Wounnaan Boud Mos donde concluyeron 15 el proceso de formación. 
Al respecto del detalle en atenciones brindadas: Gitanas 27.05: ocho (8) mujeres gitanas TCNR ; Afro 17.05: doce (12) mujeres negras y afrocolombianas TCNR; Palenqueras 07.05: quince (15) mujeres palenqueras TCNR.</t>
  </si>
  <si>
    <t xml:space="preserve">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t>
  </si>
  <si>
    <t>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mayo de 2025 se realizó la convocatoria y reunión preparatoria para las doce (12) mesas locales y seis (6) mesas interlocales a realizarse en el mes de junio.</t>
  </si>
  <si>
    <t xml:space="preserve">Se realizaron 513 orientaciones y asesorías jurídicas y 543 orientaciones psicosociales. Se realizaron 44 encuentros colectivos, que beneficiaron a 681 personas     </t>
  </si>
  <si>
    <t xml:space="preserve">Durante el mes de mayo se lograron 247 mujeres tanto en cursos en manzanas, como en la estrategia de cuidado itinerantes y con mujeres etnicas a través de conversatorios sobre cuidado y participación. </t>
  </si>
  <si>
    <t xml:space="preserve">En el mes de mayo se realizó el curso  "El valor del cuidado", en 18 manzanas (Usaquén, Santa fé - Candalaria, San Cristobla Juan Rey, Usme, Tunjuelito, Bosa Campo verde, Kennedy  Timiza, Fontibón, Engativá el Camino, Engativá Emaus, Suba Fontanar, Suba Gaitana, Barrios Unidos, Teusaquillo, Los Martires, Puente Aranda, Rafael Uribe Uribe, Ciudad Bolivar Ecoparque), logrando una participación de 157 mujeres que realizan trabajos de cuidado no remunerado. </t>
  </si>
  <si>
    <t>Anexo: Carpeta Manzanas del cuidado (Disponible en: https://secretariadistritald.sharepoint.com/:f:/s/ContratacinSPI-2022/EuH_oZcwDcxMoAx0BN5yrcUB-T3cD8LIdsM6Az5eRNkytQ?e=EdyQqN)</t>
  </si>
  <si>
    <t>Anexo: Carpeta Buses  (Disponible en: https://secretariadistritald.sharepoint.com/:f:/s/ContratacinSPI-2022/EuH_oZcwDcxMoAx0BN5yrcUB-T3cD8LIdsM6Az5eRNkytQ?e=EdyQqN)</t>
  </si>
  <si>
    <t>Carpeta Gobernanza  (Disponible en: https://secretariadistritald.sharepoint.com/:f:/s/ContratacinSPI-2022/EuH_oZcwDcxMoAx0BN5yrcUB-T3cD8LIdsM6Az5eRNkytQ?e=EdyQqN)</t>
  </si>
  <si>
    <t xml:space="preserve"> Carpeta Formación - Acciones afirmativas  (Disponible en: https://secretariadistritald.sharepoint.com/:f:/s/ContratacinSPI-2022/EuH_oZcwDcxMoAx0BN5yrcUB-T3cD8LIdsM6Az5eRNkytQ?e=EdyQqN)</t>
  </si>
  <si>
    <t xml:space="preserve"> Carpeta Formación  (Disponible en: https://secretariadistritald.sharepoint.com/:f:/s/ContratacinSPI-2022/EuH_oZcwDcxMoAx0BN5yrcUB-T3cD8LIdsM6Az5eRNkytQ?e=EdyQqN)</t>
  </si>
  <si>
    <t xml:space="preserve">Se han logrado vincular 713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</si>
  <si>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 xml:space="preserve">Se han logrado vincular 713 mujeres en procesos de empoderamiento scial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</si>
  <si>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El comité verificador y evaluador del proceso SDMUJER-LP-003-2025, emitió las respuestas a las 21 observaciones extemporáneas realizadas al proyecto de pliego publicado en SECOP II, presentadas por el proponente E-motion Global SAS. De acuerdo con el cronograma del proceso en la fecha del 10/06/2025 se realizó la Audiencia Pública de Asignación de Riesgos y Revisión del Pliego a la cual se presentaron los proponentes Acierto Empresarial 7 SAS y E-motion Global SAS. De igual manera se emitieron las respuestas a las observaciones recibidas en la audiencia pública como a través de la plataforma SECOPII a los proponentes Acierto Empresarial 7 SAS, E-motion Global SAS, Multidestinos JRB SAS y Operaciones VPI SAS. Dados los ajustes que con ocasión a las respuestas emitidas a los proponentes se realizaron a los documentos técnicos del proceso se solicitó a la Dirección de Contratación la elaboración y publicación de la Adenda N°1.
En continuidad al cronograma del proceso a la fecha del 25/06/2025 se cerró el plazo para la presentación de las ofertas, recibiendo un total de 4 proponentes. El comité verificador y evaluador del proceso reviso internamente el método y tiempos de la evaluación de las propuestas recibidas para la elaboración y publicación del Informe Preliminar de Evaluación de las Ofertas el cual fue remitido a la Dirección de Contratación para aprobación final.</t>
  </si>
  <si>
    <t>Se relizaron se realizaron 438 orientaciones y asesorias jurídicas y 432 orientacions psicosociales. Se realizaron 26 colectivos, que beneficiaron a 376</t>
  </si>
  <si>
    <t>En el mes de junio, se avanzó en  los siguientes lineamientos técnicos para estandarizar la documentación base del Sistema Distrital de Cuidado. estos son:
1. Avance en la actualización del "Documento  Bases Técnicas del Sistema Distrital de Cuidado".  Se avanzó en el contenido de lcada uno de los numerales de su estructura . Esta revisión busca alinear el contenido con el actual Plan Distrital de Desarrollo, incorporando los enfoques del Sistema Distrital de Cuidado según su normativa, las nuevas estrategias de cuidado comunitario y la estrategia itinerante de cuidados, con el fin de fortalecer la territorialización del cuidado en nuevos ámbitos. Además, se actualizó en la estructura los criterios de priorización teniendo como referencua actualización del Índice de priorización para la territorialización de los modelos de operación del Sistema. (ANEXO: 2025_06_V1_Estructura Bases Ténicas SDC)
2. Avance en ell documento de "Lineamientos para la planeación e implementación de las Manzanas del Cuidado" . Se ha avanzado en los contenidos de las Fases del documento, el cual definirá el paso a paso requerido para la planeación e implementación de las Manzana del Cuidado. Este documento incorporará los procedimientos técnicos y operativos necesarios, incluyendo las visitas técnicas a los equipamientos para evaluar su idoneidad, la elaboración del concepto técnico que determine la viabilidad de los espacios, los procedimientos en el marco del mecanismos de gobernanza  del Sistema, para la articulación de acuerdos intersectoriales y las acciones de alistamiento previas a la apertura.
El documento busca brindar una guía clara y estandarizada que facilite la puesta en marcha de las Manzanas del Cuidado, garantizando coherencia con los principios del Sistema Distrital de Cuidado y promoviendo su adecuada territorialización.
(ANEXO: 2025_06_V1_Planeación e implementación de manzanas del cuidado)"
3. Recepción y atención  a varios comentarios sobre el documento de Lineamientos de Transversalización de los enfoques . Dichos comentarios fueron elaborados por las personas que lideran procesos en la Dirección del Sistema Distrital del Cuidado. Teniendo en cuenta que a la par se viene desarrollando una propuesta de decreto desde la Secretaria Distrital de Planeación sobre los enfoques a los Estandares de Calidad Espacial, el proceso de atención y ajustes al documento de lineamientos para la transversalización de los enfoques, se irán desarrollando de manera paralela a este proceso a lo largo del segundo semestre 2025. ANEXO_20250704_Lineamientos_Enfoques_SIDICU</t>
  </si>
  <si>
    <t>Durante el primer semestre del año se avanzó significativamente en el fortalecimiento de la gobernanza del Sistema Distrital de Cuidado mediante espacios de articulación interinstitucional, tanto bilaterales como en instancias formales de coordinación. Estas acciones permitieron socializar lineamientos del Sistema, dar continuidad al seguimiento de compromisos, evaluar propuestas de mejora operativa y coordinar actividades estratégicas con entidades distritales.
En este periodo, se resalta la articulación con la Secretaría Distrital de Planeación para la formulación del plan de implementación de las recomendaciones derivadas de la Evaluación al SIDICU, así como el desarrollo de sesiones de la Unidad Técnica de Apoyo y de la Comisión Intersectorial que han contribuido a consolidar mecanismos de seguimiento, concertación y toma de decisiones en torno al Sistema. Igualmente, se llevaron a cabo reuniones bilaterales con sectores clave, como integración social, cultura, recreación y deporte, y salud, que permitieron abordar retos operativos específicos en las Manzanas del Cuidado y proyectar acciones conjuntas para su fortalecimiento territorial.</t>
  </si>
  <si>
    <t>1.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</si>
  <si>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1. .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</si>
  <si>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Con fundamento en el parágrafo 2º del artículo 6 del Acuerdo 002 de 2023, que establece la presentación semestral de balances sobre la gestión, logros, avances, dificultades y alternativas de solución de las mesas de trabajo creadas por la UTA, se solicitó la socialización de su actualización en el marco de la sesión ordinaria No. 65, realizada el 24 de junio de 2025. Durante esta sesión, se presentaron los objetivos, la conformación, los alcances y el plan de trabajo de las mesas temáticas de Transformación Cultural, Infocuidado, Convenio 913 e Infraestructura del Cuidado.</t>
  </si>
  <si>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con la participación de 154 mujeres, para un total de 309 mujeres con estretegias de empoderameinto social y político. </t>
  </si>
  <si>
    <t xml:space="preserve">Se han logrado vincular 1022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y en junio 309 mujeres, tanto en cursos en manzanas, como en la estrategia de cuidado itinerantes y con mujeres étnicas a través de conversatorios sobre cuidado y participación. </t>
  </si>
  <si>
    <t>Conforme a los cuatro CONPES étnicos y uno LGBT, así 37 ( un producto con indígenas), 38 (un producto con raizales); 39 (un producto con Negras, afrodescendientes y dos productos del capítulo de palenqueras); 40 (dos productos con gitanas); 16 (un producto dirigido a mujeres LBT). Para el mes de abril se organiza el cronograma de los encuentros para el presente año, las fechas emblemáticas respecto las cuales se va a tener incidencia en los modelos de operación del Sistema; seguimiento y concertación de las metodologías para los grupos focales de usos y costumbres propias. Se realizaron tres visitas a manzanas de manera que se pueda fortalecer el alcance territorial y enfoque diferencial conforme a cada grupo étnico y diferencial. Los avances van acordes a la programación anual, se tienen cuatro de las seis contrataciones previstas del equipo de referentas étnicas, se tiene avance en seis de los ocho productos a cargo como dirección de los respectivos CONPES referidos.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</si>
  <si>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junio  se delanto el ajuste metodológico a la cartilla del curso mujeres que cuidan mujeres que inciden con enfoque indigenas, en el marco del proceso de concertación con el Concejo de mujeres muiscas de la localidad de Bosa, con quien se sostuvo reunión el 7 de junio con el fin de desarrollar una formación para contribuir al plan de vida del cabildo en su aparte de fortalecimiento de liderazgos de las mujeres.
Asi mismo se desarrolló el plan de trabajo a desarrollar con mujeres indigenas que realizan trabajo de cuidado, en el marco del producto del CONPES 37, el cual fue presentado en la reunión del 3 de julio con autoridades indigenas del Consultivo 612. 
Se adelantó la metodología para el segundo conversatorio con Mujeres Gitanas, que tiene como objetivo identificar los usos y costumbres de las mujeres gitanas Rrom asi como las estrategias de preservación de sus costubres. El 20 de junio se realizó el conversatorio con mujeres gitanas.  
El 18 de junio, se adelantó reunión con la Universidad Santo Tomas para establecer lineamientos metodológico para el desarrollo de los libros digitales sobre usos y costumbres de las mujeres etnicas de Bogotá. 
El 18 de junio, se realizó la sesión de cualificación sobre enfoque etnico dirigido a los sectores corresponsables del Sistema de Cuidado, en el marco de la estretegia de cualificación que se adelanto con liderazgo del equipo técnico de la dirección. 
El 20 de junio se reaizó la articulación entre referente de mujeres negras y afrodescendientes y formadora de equipo itinerancias, para la coodinación logística del proceso de formación que se desarrollará con mujeres del consultivo afro de Usaquén y con el sindicato de mujeres trabajadoras domésticas UTRASD.</t>
  </si>
  <si>
    <t>Durante el los primeros 6 meses del año en curso, se llevó a cabo el fortalecimiento de la estrategia de cuidado a cuidadoras, a través de los ajustes a la metodología y contenido del curso Herramientas para el reconocimiento del trabajo de cuidado, con la nueva propuesta "El valor del cuidado"</t>
  </si>
  <si>
    <t xml:space="preserve">En el mes de junio se realizó el curso  "El valor del cuidado", en 20 manzanas (Usaquén, Chapinero, Santa fé - Candalaria, San Cristobla Juan Rey, San Cristobal San Blas, Tunjuelito, Bosa Campo verde, Kennedy  Timiza, Kennedy Bella Vista, Engativá Emaus, Suba Fontanar, Suba Gaitana, Barrios Unidos, Los Martires, Antonio Nariño, Puente Aranda, Rafael Uribe Uribe, Ciudad Bolivar manitas, Ciudad Bolivar Mochuelo, Ciudad Bolivar Ecoparque), logrando una participación de 258 mujeres que realizan trabajos de cuidado no remunerado. </t>
  </si>
  <si>
    <t>Disponible en: https://secretariadistritald.sharepoint.com/:f:/s/ContratacinSPI-2022/Es5VNxNLOypEg0_1bEXPrhcBoru6kW_X1OrgIC-6_OmNkA?e=dDI1To</t>
  </si>
  <si>
    <t>Disponible en: https://secretariadistritald.sharepoint.com/:f:/s/ContratacinSPI-2022/EtYmr9EAUN1KtjL3tbhTGygBMikL5EdQciCDeFeCimEeQw?e=8mdmif</t>
  </si>
  <si>
    <t>Disponible en: https://secretariadistritald.sharepoint.com/:f:/s/ContratacinSPI-2022/Es1jHvp5g-ZEvtMfncDP4DoBQRDY8QRq6tIGoBTpBnOYzg?e=xXNPba</t>
  </si>
  <si>
    <t>Disponible en: https://secretariadistritald.sharepoint.com/:f:/s/ContratacinSPI-2022/Eh9J7wL3wTZMiuuQH17hVDEB550b5Gh6RVokwRKrfgppjg?e=5gwHHm</t>
  </si>
  <si>
    <t>Durante el primer semestre del año se avanzó en el fortalecimiento del funcionamiento de las mesas de trabajo creadas en el marco de la UTA, teniendo en cuenta la necesidad de adecuar las mesas a las nuevas prioridades y desafíos del Sistema Distrital de Cuidado, garantizando una articulación más efectiva entre los sectores involucrados. Se llevaron a cabo: Sesión ordinaria Mecanismo de Participación del Sistema No. 16
Sesión No. 1 de cualificación  Mecanismo de Participación del Sistema - 2025</t>
  </si>
  <si>
    <t>Disponible en: https://secretariadistritald.sharepoint.com/:f:/s/ContratacinSPI-2022/Ev9m5sZwQTNBkqc3cgQ1KuoBoWqY9S_zKMnedIlVc9DPJg?e=dxOZIs</t>
  </si>
  <si>
    <t xml:space="preserve">Durante los primeros meses del año, se llevó a cabo el fortalecimiento de la estrategia de cuidado a cuidadoras, a través de los ajustes a la metodología y contenido del curso Herramientas para el reconocimiento del trabajo de cuidado.
Con la nueva propuesta "El valor del cuidado", durante el mes de abril se logró la participación de 254 mujeres, cualificar a las formadoras encargadas asi como el desarrollo de un espacio respiro con 10 mujeres gitanas, para una total de 264. 
Adicionalmente, en el mes de mayo se logró formar 157 mujeres de 18 manzanas y en el mes de junio se formaron 258 mujeres, logrando un acumulado del semestre de 679 mujeres formadas en cuidado. </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</si>
  <si>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de cuidado itinerantes, con un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</si>
  <si>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Se desarrolló el curso Mujeres que Cuidan Mujeres que Inciden en la manzana de Suba Fontanar con una participación de 19 Mujeres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Estrategia empoderamiento social y político. "</t>
  </si>
  <si>
    <t xml:space="preserve">Se han logrado vincular 1.022 mujeres en procesos de empoderamiento social y polìtico a través del curso "Mujeres que cuidan mujeres que inciden" y de conversatorios sobre cuidado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en mayo se lograron 247 mujeres y en junio 309 mujeres, tanto en cursos en manzanas, como en la estrategia de cuidado itinerantes y con mujeres étnicas a través de conversatorios sobre cuidado y participación. </t>
  </si>
  <si>
    <t xml:space="preserve">Teniendo en cuenta la necesidad de unificar el enfoque metodológico de los cursos que implementa el equipo de formación, se realizó la revisión a la nueva propuesta metodológica del curso "Herramientas para las cuidadoras en el reconocimiento de su trabajo de cuidado", el cual se realizará desde el mes de abril con un nuevo nombre "El Valor del cuidado" y se impartirá de forma presencial mayoritariamente.  </t>
  </si>
  <si>
    <t xml:space="preserve">Teniendo en cuanta la necesidad de fortalecer la estretegia de Cuidado a Cuidadoras, se realizó un ajuste metodologico y de contenido del curso Herramietas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Adicionalmente, se logró vincular al curso Mujeres que Cuidan, Mujeres que Inciden para la vigencia 2025 la participación de 373 mujeres </t>
  </si>
  <si>
    <t xml:space="preserve">En el mes de marzo se adelantaron procesos formativos en las 25 manzanas y en el marco de acciones de cuidado itinerante se realizó un proceso de formación con el curso Mujeres que cuidan Mujeres que inciden. En general es un curso que tiene una muy buena respuesta  acogida de las mujeres que realizan trabajos de cuidado y que acceden al servicio de formación en las 25 manzanas.
Adicionalmente, se construyeron 9 cartilla del curso mujeres que cuidan mujere que inciden, un cartilla general que contiene las 4 guías del curso, y 8 cartillas con enfoque diferencial dirigidas a mujeres indígenas, negras y afrodescendientes, palenqueras, raizales, gitanas, campesinas y rurales, LBT y mujeres con discapacidad.  
Asi mismo se adelantaron proceso de cualificación al equipo formador en la nuev propuesta de curso sobre cuidado, llamado el Valor del cuidado. </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</si>
  <si>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1"/>
        <rFont val="Arial"/>
        <family val="2"/>
      </rPr>
      <t xml:space="preserve"> (3) Manzanas</t>
    </r>
    <r>
      <rPr>
        <sz val="11"/>
        <rFont val="Arial"/>
        <family val="2"/>
      </rPr>
      <t xml:space="preserve"> ubicadas en las localidades. </t>
    </r>
  </si>
  <si>
    <t>Evidencias relacionadas en las actividades 1 y 2</t>
  </si>
  <si>
    <t>INDICADOR META PDD TERRITORIALIZABLE</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</si>
  <si>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3"/>
        <rFont val="Arial"/>
        <family val="2"/>
      </rPr>
      <t xml:space="preserve"> (3)</t>
    </r>
    <r>
      <rPr>
        <sz val="13"/>
        <rFont val="Arial"/>
        <family val="2"/>
      </rPr>
      <t xml:space="preserve"> Manzanas ubicadas en las localidades. 
Durante el mes de </t>
    </r>
    <r>
      <rPr>
        <b/>
        <sz val="13"/>
        <rFont val="Arial"/>
        <family val="2"/>
      </rPr>
      <t>junio</t>
    </r>
    <r>
      <rPr>
        <sz val="13"/>
        <rFont val="Arial"/>
        <family val="2"/>
      </rPr>
      <t xml:space="preserve"> de 2025 se </t>
    </r>
    <r>
      <rPr>
        <sz val="13"/>
        <color theme="1"/>
        <rFont val="Arial"/>
        <family val="2"/>
      </rPr>
      <t>llevaron a cabo doce(12) mesas locales y cinco (5) mesas interlocales, en las cuales el equipo territorial realiza la secretaría técnica .Además se adelantaron 25 informes semestrales que precisa las acciones de coordinación operativa, y territorial para el funcionamiento del Modelo de operación Territorial Manzanas del Cuidado, de acuerdo con los lineamientos del Decreto 415 del 11 de septiembre del 2023 que reglamenta el Acuerdo Distrital 893 de 2023 "Por el cual se institucionaliza el Sistema Distrital de Cuidado de Bogotá D.C. y se dictan otras disposiciones" y su disposición en relación con la valoración de los procesos asociados a la operación del Sistema, damos cuenta a continuación de los resultados que se identifican en el marco de la organización de las mesas locales, así como del monitoreo de servicios.</t>
    </r>
  </si>
  <si>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de 154 mujeres, para un total de 309 mujeres con estrategias de empoderameinto social y político. </t>
  </si>
  <si>
    <t>Actividad 1 -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</si>
  <si>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Indicador de Producto PMR No 21 - Número de mujeres formadas en cuidados, en el marco de la estrategia cuidado a cuidadoras</t>
  </si>
  <si>
    <t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t>
  </si>
  <si>
    <t>Disponible en: https://secretariadistritald.sharepoint.com/:f:/s/ContratacinSPI-2022/Ek3kBkQ4o3lOho0g3VEwG-EBtFSorEF3TqDOcVxQbd0reQ?e=OmVxRN</t>
  </si>
  <si>
    <t>La implementación del modelo se adelanta a través de licitación pública NO. SDMUJER-LP-003-2025SDMUJER-LP-003-2025, se dio cumplimiento al cronograma establecido de avance con la ejecución de las siguientes actividades por parte del comité técnico evaluador: una vez recibidas las propuestas de los cuatro (4) oferentes presentados se procedió a realizar la evaluación preliminar para la presentación y publicación del informe de evaluación preliminar solicitando las subsanaciones correspondientes, cumplido el tiempo para la presentación de las subsanaciones solicitadas, se procedió a realizar la evaluación definitiva de las propuestas, habilitando únicamente al proponente E-motion Global SAS por dar cumplimiento a todas las especificaciones del pliego de condiciones del proceso y rechazando las otras propuestas. Se elaboró y publicó el informe de evaluación definitivo y se dieron respuestas a las observaciones presentadas al informe de evaluación definitivo. La audiencia de adjudicación del contrato se realizo en la fecha del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</si>
  <si>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Se realizaron 574 orientaciones psicosociales a 577 personas atendidas y 572 orientaciones asesorías jurídicas a 578 personas atendidas. Se realizaron 25 encuentros colectivos, que beneficiaron 528</t>
  </si>
  <si>
    <t>En julio se realizó la sesión de seguimiento al convenio 913 de 2021, en el marco de las mesas de trabajo de la UTA, dando continuidad a lo previsto en las fichas técnicas de cada mesa.</t>
  </si>
  <si>
    <t xml:space="preserve">1. Se desarrolló la sesión extraordinaria No. 65 de la Unidad Técnica de Apoyo en modalidad presencial. (29.07.2025)
2. Se desarrolló jornada de aclaración de dudas sobre el diligenciamiento de la matriz PIR (07.07.25)
3. Se llevó a cabo reunión bilateral con BibloRed la cual tuvo como objetivo revisar  situación de violencia basada en género en la Sala de Lectura de Mochuelos y establecimiento de acciones interinstitucionales para su abordaje el (03.07.2025)
3. Se llevó a cabo reunión de nivel directivo con Secretaría Distrital de Planeación para revisar el plan de implementación de recomendaciones derivadas de la Evaluación al SIDICU por parte de Secretaría Distrital de Planeación y establecer lineamientos para el seguimiento y evaluación de las acciones acordadas  (07.07.2025) 
4. Se llevó a cabo reunión de seguimiento a compromisos interinstitucionales con el Instituto Distrital de Turismo (16.07.2025)
5. Se llevó a cabo reunión virtual con IDRD, cuyo objetivo consistió en brindar claridad y orientación sobre el diligenciamiento y uso de los formatos requeridos para la solicitud de espacios en los CEFES Fontanar y San Cristóbal en el marco del Sistema Distrital de Cuidado (02.07.2025) 
6. Se realizó articulación con la Secretaría de Integración Social para la realización de visitas técnicas  de 2025, orientadas a verificar las condiciones de infraestructura del Jardín Satélite La Estrada y CDC La Victoria en el marco de la evaluación para la implementación de una nueva Manzana del Cuidado y propuesta del traslado de El Camino (14.07.25 y 16.07.25)
7.  Se llevó a cabo reunión de nivel directivo con la Secretaría de de Integración Social  se abordaron temas relacionados con la definición del énfasis de la Manzana del Cuidado de Arborizadora Alta, el traslado del equipamiento El Camino y otros compromisos. (31.07.2025) </t>
  </si>
  <si>
    <t>Se realizaron tres jornadas de cualificación del MPS, los dias 3 de julio (segunda sesión de cualificación), 17 de julio y 31 de julio, la segunda sesión de cualificación  abordó convenio 913 y componentes de los servicios, con énfasis en manzanas del cuidado; la tercera sesión de cualificación trató de los servicios asociados al componente de formación; la cuarta sesión de cualificación trató de los servicios asociados al componente de respiro.</t>
  </si>
  <si>
    <t xml:space="preserve">Se han logrado vincular 1699 mujeres en procesos de empoderamiento social y político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en junio 309 mujeres y en julio a 677, tanto en cursos en manzanas, como en la estrategia de cuidado itinerantes y con mujeres étnicas a través de conversatorios sobre cuidado y participación. </t>
  </si>
  <si>
    <t>En el mes de julio se avanzó vinculando a 677 mujeres en estrategias de empoderamiento social y político, con el desarrollo de cursos Mujeres que cuidan mujeres que incidena en 16 manzanas (Usaquén, Chapiner, San Cristobal San Blas, Bosa porvenir, Bosa Campo Verde, Kennedy Bella Vista, Kennedy timiza, Engativa Emaus, Suba Fontanar, Tesusaquillo, Los Martires, Antonio Nariño, Rafael Uribe Uribe, Ciudad Bolivar Manitas, Ciudad Bolivar Mochuelo y Ciudad Bolivar Ecoparque. Adicionalmente, se realizaron 16 conversatorios en las manzanas, Centro, Los Martires, San Cristobal Juan Rey, Kennedy Bella Vista, Kennedy timiza, Chapinero, Usme, Fontibón, Rafael Uribe Uribe, Bosa Porvenir, Bosa Campo verde, Engativa Emaus, Suba Gaitana, Teusaquillo, Ciudad bolivar Manitas y Ciudad Bolivar Mochuelo. Asi mismo se desarrollaron 3 conversatorios en el marco de la alianza del sistema de cuidado con el restaurante Olivetto.</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</si>
  <si>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Julio:
Al respecto de indígenas, el 03.07 se tuvo reunión con el consultivo 612 en la Casa de Pensamiento indígena con unos compromisos al respecto del producto y quedando en este momento en pausa hasta nuevo espacio de reunión. Adicionalmente, se tuvieron dos reuniones con Cabildo Indígena Muisca de Bosa, el 10 para revisión metodológica de cada sesión del curso "TEJIENDO PALABRA DESDE LOS SABERES Y APRENDIZAJES" mujeres que cuidan, mujeres que inciden. y el 19 para socializar con el Consejo de mujeres, sin embargo, no hubo acuerdo para pactar fechas de inicio conforme a la posibilidad de realizar un curso para 30 mujeres indígenas Muiscas de Bosa. Se ha venido acompañando la planeación de la conmemoración de la mujer indígena en articulación con la Dirección de Enfoque Diferencial y se remitió aspectos técnicos para brindar información al respecto del presupuesto con el consultivo 612 para los pueblos indígenas en Bogotá.
Para el caso de Raizal, el 08 inicio contrato la referente Chelsie Archbold, se realiza la respectiva ruta de gestión, inducción y una reunión de articulación con la Dirección de Enfoque Diferencial para efectos de línea técnica y recomendaciones para las labores dentro del producto a cargo.
Para el caso de las comunidades negras y afrodescendientes se adelantaron las gestiones para convocatoria al curso de formación en Engativá, información para los estudios previos para la realización de los eventos. 
Con comunidad palenquera el 14.07 se acompaña jornada territorial en Antonio Nariño y acompañamiento a la actividad de "Museo viernes negro". 
Para el Pueblo Rrom con las organizaciones ProRom y Unión Romaní con presencia en Kennedy y Puente Aranda. El 10.07 se realizó la jornada de respiro con referentes gitanas en articulación con la Alcaldía Local de Kennedy. Se reportan 11 mujeres en SIMISIONAL. 
Para la política pública LGBT, a lo referido a cursos dirigidos a mujeres que realizan trabajo de cuidado Lesbianas, Bisexuales y Transfemeninas se realizaron convocatorias en las localidades de SUBA, ambas manzanas, Chapinero y Kennedy sin tener respuesta favorable en las inscripciones.
Al respecto del detalle en atenciones brindadas: Gitanas 10.07: once (11) mujeres gitanas TCNR.</t>
  </si>
  <si>
    <t>A partir de los ajustes a la metodología y contenido del curso de "Herramientas para el reconocimiento del trabajo de cuidado", con la nueva propuesta "El valor del cuidado", se han logrando el desarrollo del curso y la vinculación de 943 mujeres, de las cuales  264 se lograron en abril, en el mes de mayo 157 mujeres en 18 manzanas, en el mes de junio  257 mujeres y en julio 263 mujeres en 15 manzanas.</t>
  </si>
  <si>
    <t>En Julio se avanzó vinculando 263 en estretegias de cuidado a partir del desarrollo del curso El Valor de cuidado en las siguientes 15 manzanas, San Cristóbal Juan Rey, Los Mártires, Usme, Antonio Nariño, Tunjuelito, Puente Aranda, Bosa Porvenir, Rafael Uribe Uribe, Kennedy Timiza, Ciudad Bolívar Mochuelo y Ecoparque, Fontibón, Engativá Emaus, Suba Fontanar y Teusaquillo. Adicionalmente, se desarrollo un curso valor del cuidado con mujeres de sumapaz y en unidades operativas del cuidado.</t>
  </si>
  <si>
    <t>Se continua fortaleciendo la gobernanza del Sistema Distrital de Cuidado a través del desarrollo de espacios de articulación interinstitucional, tanto a nivel técnico como directivo. Se han adelantado mensualmente las sesiones de la Unidad Técnica de Apoyo, jornadas de orientación para el diligenciamiento de instrumentos de seguimiento y reuniones bilaterales con las entidades que componen el Sistema, buscando garantizar el cumplimiento de todos los compromisos.</t>
  </si>
  <si>
    <t>Disponible en:https://secretariadistritald.sharepoint.com/:f:/s/ContratacinSPI-2022/Eo3gQW21zFFFupUMpZ7tj9oBid1jq7FtFDIcsLzXJDCnXg?e=J5HZbV</t>
  </si>
  <si>
    <t>Disponible en: https://secretariadistritald.sharepoint.com/:f:/s/ContratacinSPI-2022/Eq_pK-tQ0i5Kgpc9R_n_r6cBTWOZHS5T5ku0pgfTmzOf9g?e=cOtJdi</t>
  </si>
  <si>
    <t>Disponible en: https://secretariadistritald.sharepoint.com/:f:/s/ContratacinSPI-2022/EnB91130ciFNo_jxvFtdSEMBraHElNfO8F8NrS_BCPmB5A?e=xZUSBV</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</si>
  <si>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la audiencia de adjudicación del contrato se realizó 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</si>
  <si>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Se realiza ajuste a la programación mensual de la meta PDD. 105 Alcanzar 31 manzanas de cuidado en operación fortaleciendo los servicios actuales e implementando nuevas estrategias lideradas por la SDMujer, en el marco del Sistema Distrital de Cuidado, teniendo en cuenta que la operación y puesta en marcha de las manzanas móviles programadas para iniciarse en el mes de julio, dependen del proceso de contratación que se realizó a través de licitación pública, es importante mencionar que el proceso se encuentra adjudicado y en trámite de inicio de la ejecución contractual, sin embargo la puesta en marcha y operación de las manzanas móviles o buses del cuidado, se estima de acuerdo al cronograma contractual en el mes de octubre.
El ajuste obedece principalmente a los cambios que tuvo el cronograma contractual del proceso licitatorio SDMUJER-LP-003-2025, dado que se presentaron diferentes situaciones como:
1. Para el proceso se solicitaron vigencias futuras contando con que el CONFIS realizaba sesión el 28 de abril de 2025, pero esta fue suspendida y reanudada el 7 de mayo del mismo año. Retrasando la autorización una semana y por ende la obtención del CDP para publicación del proceso.
2. Dadas las observaciones recibidas, se realizó adenda al proceso licitatorio, lo que ajustó el cronograma.
De igual manera, este ajuste implica modificación de la mensualización de la Actividad 1: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</si>
  <si>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 xml:space="preserve">Ajuste programación mensual  magnitud Meta PDD 105 y actividad No 1 </t>
  </si>
  <si>
    <t xml:space="preserve">Durante el mes de agosto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Bellavista, Chapinero, Ciudad Bolívar Ecoparque, Ciudad Bolívar Manitas, Ciudad Bolívar Mochuelo, Engativá Pueblo, Engativá El Camino, Fontibón,  Kennedy Timiza, Los Mártires, Puente Aranda, San Cristóbal CEFE, San Cristóbal Juan Rey, Rafael Uribe Uribe, Suba Fontanar, Suba Gaitana, Tunjuelito, Teusaquillo, Usaquén y Usme, cabe anotar que este mes se realizó la difusión de la próxima Manzana #26 a inaugurar Arborizadora Alta,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(874). 
Durante el mes de agosto de 2025 se llevaron a cabo doce (12) mesas locales y seis (6) mesas interlocales, en las cuales el equipo territorial realiza la secretaría técnica. </t>
  </si>
  <si>
    <t>Disponible en: https://secretariadistritald.sharepoint.com/:f:/s/ContratacinSPI-2022/Et-vyens4jdIvKZmiRERnvIBufblbj0UXfLeUaB37GugJA?e=DzUdNH</t>
  </si>
  <si>
    <t>Disponible en: https://secretariadistritald.sharepoint.com/:f:/s/ContratacinSPI-2022/EjcyrG9jBGpApSEX4fUD_7cB9kfU5KOTvxEpPWF3IRscTA?e=MmGMc0</t>
  </si>
  <si>
    <t>Se suscribió el Acta de Inicio del Contrato de Prestación de Servicios 974-2025 celebrado entre la SECRETARÍA DISTRITAL DE LA MUJER y E-MOTION GLOBAL S.A.S. para la operación y puesta en marcha de los Buses del Cuidado, se realizó reunión con el equipo del contratista en la fecha del 05 de agosto para revisar obligaciones y establecer acuerdos. 
En cumplimiento a las obligaciones por parte del contratista en la fase actual de Alistamiento y Adecuación de las unidades móviles, se recibieron para revisión y aprobación los siguientes productos: Cronograma de Actividades, Protocolo de Bioseguridad, Protocolo de Limpieza y Desinfección, Acuerdo de Nivel de Servicios, Hojas de Vida del equipo de trabajo y el diseño funcional de los espacios interior y exterior de los vehículos de acuerdo con las marcas de uso institucionales
El 11 de agosto se llevo a cabo la segunda mesa interlocal extraordinaria de Buses del Cuidado en la cual participaron 9 sectores del Distrito confirmando la prestación de sus servicios adicionales a los servicios propios del Sistema.
Por parte del equipo técnico se realizaron visitas a los territorios urbanos y rurales para identificación de puntos de localización de los Buses del Cuidado, de acuerdo con el resultado del índice de priorización en cuanto a localidades y UPZ, estos informes de las visitas fueron remitidos al contratista para revisión y elaboración de los conceptos de viabilidad de cada punto y sugerencias de nuevos puntos, se está a la espera de los conceptos técnicos definitivos. 
Los anteriores avances fueron presentados en la sesión No. 67 de la UTA realizada en la fecha del 27 de agosto.</t>
  </si>
  <si>
    <t xml:space="preserve"> Se realizaron 462 orientaciones y/o acompañamientos psicosociales a 460 personas atendidas y 454 orientaciones y/o asesorias jurídicas a 452 personas atendidas. Se realizaron 26 encuentros colectivos, que beneficiaron a 627 personas. </t>
  </si>
  <si>
    <t>En agosto se llevó a cabo sesión extraordinaria No. 66 de la Unidad Técnica de Apoyo en modalidad presencial. (27.08.2025)</t>
  </si>
  <si>
    <t>1. Se desarrolló la sesión extraordinaria No. 66 de la Unidad Técnica de Apoyo en modalidad presencial. (27.08.2025) 
2. Se elaboró y consolidó brief para solicitar la participación del Alcalde Mayor en la sesión ordinaria de septiembre de la Comisión Intersectorial del Sistema Distrital de Cuidado con el objetivo de presentar antes la instancia los avances, atenciones y estrategias implementadas en el marco del Sistema Distrital de Cuidado, así como socializar los hitos de operación, expansión y fortalecimiento. 
3. Se llevó a cabo reunión bilateral con IDRD la cual tuvo como objetivo ar seguimiento a los acuerdos establecidos sobre la dotación en la manzana del Cuidado de Suba – Fontanar, el protocolo de aprovechamiento económico y la prestación del servicio de Agua Fitness en reuniones anteriores entre el IDRD y SDMujer, en el marco del Sistema Distrital de Cuidado. (25.08.2025) 
4. Se llevó a cabo reunión de seguimiento a compromisos interinstitucionales con el Instituto Distrital de Turismo , la cual tuvo como objetivo hacer seguimiento a los compromisos en la articulación entre el Sistema Distrital de Cuidado y el Instituto Distrital de Turismo. (15.08.2025) 
5. Se llevó a cabo reunión con el Instituto Distrital de  Protección Y Bienestar Animal, la cual tuvo como objetivo  realizar articulación técnica modelo de operación buses del cuidado. (20.08.2025) 
6. Se llevó a cabo reunión virtual la cual tuvo como objetivo realizar articulación para la realización de talleres en escuela de la bici, en articulación con ORVI - Movilidad con atención a víctimas de siniestros, con énfasis en manzanas del cuidado. (19.08.2025) 
7. Se realizó articulación con la Secretaría General de la Alcaldía Mayor para la realización de visita técnica orientada a verificar las condiciones de infraestructura del SuperCade 20 de julio el marco de la evaluación para la implementación de una nueva Manzana del Cuidado.13.08.25) 
8. Se llevó a cabo reunión con Secretaría Distrital de Integración Social, el equipo de comunicaciones estratégicas de la OAC de SDMujer y la Dirección del Sistema de Cuidado con el fin de construir de manera conjunta el minuto a minuto para la inauguración de la Manzana del Cuidado Ciudad Bolívar - Arborizadora Alta, definiendo fecha tentativa, estructura del evento y logística (22/08/2025)</t>
  </si>
  <si>
    <t>Disponible en: https://secretariadistritald.sharepoint.com/:f:/s/ContratacinSPI-2022/EvzC0KVrfGBIvR_K7nfxH5gBzSpt4YMYh2aE1Qk8VKMkEA?e=7sSgmt</t>
  </si>
  <si>
    <t>La articulación de las entidades de la Administración Distrital permitió avanzar en la implementación y seguimiento del Sistema Distrital de Cuidado, tanto a nivel distrital como territorial, en aras de garantizar la operación y sostenibilidad de los diferentes modelos de operación. En este marco, durante agosto se fortaleció la gobernanza del Sistema a través de la sesión extraordinaria No. 66 de la Unidad Técnica de Apoyo y la elaboración del brief para solicitar la participación del Alcalde Mayor en la Comisión Intersectorial de septiembre. Asimismo, se realizaron reuniones de coordinación con entidades como IDRD, Integración Social, Turismo, la Secretaría General de la Alcaldía Mayor, el Instituto Distrital de Protección y Bienestar Animal y ORVI–Movilidad, orientadas a dar seguimiento a compromisos, articular la operación de servicios y proyectar nuevas acciones. De igual forma, se trabajó conjuntamente con la Secretaría de Integración Social, el equipo de comunicaciones estratégicas de la OAC de la Secretaría de la Mujer y la Dirección del Sistema de Cuidado en la definición del minuto a minuto para la inauguración de la Manzana del Cuidado Ciudad Bolívar – Arborizadora Alta.</t>
  </si>
  <si>
    <t xml:space="preserve">Se han logrado vincular 2999 mujeres en procesos de empoderamiento social y político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en junio 309 mujeres. en julio a 677 y el agosto 1300, tanto en cursos en manzanas, como en la estrategia de cuidado itinerantes y con mujeres étnicas a través de conversatorios sobre cuidado y participación y los encuentros colectivos con personas mayores en el proposito de construcción de redes del cuidado. </t>
  </si>
  <si>
    <t>En el mes de Agosto se avanzó vinculando a  1300 mujeres en estrategias de empoderamiento social y político, con el desarrollo de cursos Mujeres que cuidan mujeres que inciden en manzanas, Usaquén, Barrios Unidos, Santafé /La candelaria, San Cristobal Juan Rey, Bosa porvenir, Kennedy Bella Vista, Kennedy timiza, Fontibón, Engativa y suba Fontanar. Adicionalmente, se realizaron  conversatorios en las manzanas de Usaquén, Chapinero, Santafé /La Candelaria, San Cristobal Juan Rey, San Cristobal San Blas, Los Mártires, Usme, Bosa Campo Verde, Kennedy Bella Vista, Kennedy timiza, Engtivá Emaus, Engativá Boyacá Real, Suba Fontanar, Barrios Unidos, Los Mártires, Rafael Uribe Uribe y en el marco de la estretegia de cuidado itinerante en Ciudad bolivar barrios Arabia y El tesoro.
Adicionalmente, se realizaron encuentros colectivos en las manzanas dirijido a mujeres mayores con el proposito de consolidar redes de cuidado.</t>
  </si>
  <si>
    <t>Al respecto de indígenas, el 21.08 se tenía reunión con el consultivo 612 en la Casa de Pensamiento indígena sin embargo no se desarrolló por inasistencia de las autoridades indígenas. En este momento se tiene en revisión la propuesta de plan de trabajo y en aras de recibir una propuesta diferente que permita el desarrollo del producto. Se remitió vía correo por medio de la DED información al respecto con la respectiva acta y se definirá detalles conforme a la programación del consultivo. Adicionalmente, se tuvo el 29.08 una reunión con el consejo de mujeres del Cabildo Indígena Muisca de Bosa, en el marco de la consulta previa y con el fin de avanzar en los detalles para la implementación del curso ""TEJIENDO PALABRA DESDE LOS SABERES Y APRENDIZAJES"" mujeres que cuidan, mujeres que inciden. Se ha venido acompañando la planeación de la conmemoración de la mujer indígena en articulación con la Dirección de Enfoque Diferencial.
Para el caso de Raizal, junto a la referente Chelsie Archbold, se realiza la preparación en articulación con la Dirección de Enfoque Diferencial para efectos de línea técnica y recomendaciones para socializar y adelantar el plan de trabajo que permite dar cumplimiento al producto. Se realizaron los respectivos bullets, presentación para la reunión con Consultivo Raizal.
Para el caso de las comunidades negras y afrodescendientes se realizó el curso de formación en Engativá, con la entrega de 32 constancias de participación y la implementación el 09.08 del espacio de conexión, respiro y fortalecimiento de las prácticas de cuidado propio desde perspectivas étnicas.
Con comunidad palenquera se recibió la propuesta técnica para la distribución de recursos y organización del cronograma con las fechas para la implementación de los dos productos a cargo 6.3.8 y 6.3.9 se desarrollaron reuniones de articulación para los detalles en metodología y servicios con ajustes razonables que responden con pertinencia étnica diferencial palenquera.
Para el Pueblo Rrom el 19.08 se realizó espacio de conexión y respiro en articulación con ambiente con las organizaciones ProRom y Unión Romaní. Se reportan 11 mujeres en SIMISIONAL.  El 26.08 se realizó la ruata de trabajo al respecto del producto 107 concertado y los dos documentos que hacen parte de dicho producto. 
Al respecto del detalle en atenciones brindadas: 
Gitanas 18.09: once (11) mujeres gitanas TCNR.
Negras y afrodescendientes: 08.09 treinta (30) atenciones en espacio de conexión, respiro y fortalecimiento de prácticas de cuidado propias con perspectivas étnicas
30.08 treinta y dos (31) niñas, jóvenes y mujeres que realizan trabajo de cuidado culminaron el curso ""mujeres que cuidan, mujeres que inciden"""</t>
  </si>
  <si>
    <t>A partir de los ajustes a la metodología y contenido del curso de "Herramientas para el reconocimiento del trabajo de cuidado", con la nueva propuesta ""El valor del cuidado"", se han logrando el desarrollo del curso y la vinculación de 1.219 mujeres, de las cuales  264 se lograron en abril, en el mes de mayo 157 mujeres en 18 manzanas, en el mes de junio  257 mujeres, en julio 263 mujeres en 15 manzanas y en Agosto 276 mujeres.</t>
  </si>
  <si>
    <t>Disponible en: https://secretariadistritald.sharepoint.com/:f:/s/ContratacinSPI-2022/EoGvugbydDFLp6pLX3VgSrYBsT6kCwhuLXo_Qv0YVrx70w?e=jfdU1U</t>
  </si>
  <si>
    <t>Durante estos meses del año en curso, se llevó a cabo el fortalecimiento de la estrategia de cuidado a cuidadoras, a través de los ajustes a la metodología y contenido del curso Herramientas para el reconocimiento del trabajo de cuidado, con la nueva propuesta "El valor del cuidado"</t>
  </si>
  <si>
    <t xml:space="preserve">En agosto se avanzó vinculando  276 mujeres en estretegias de cuidado a partir del desarrollo del curso El Valor de cuidado en las siguientes 14 manzanas, Chapinero, San Cristobal Juan Rey, San Cristobal San Blas, Rafael Uribe Uribe, Ciudad Bolívar Manitas, Ciudad Bolívar Ecoparque, Tunjuelito, Bosa Campo Verde, Engativá Boyacá Real, Suba Fontanar, Suba Gaitana, Antonio Nariño y Puente aranda. Adicionalmente, se desarrollaron dos curso valor del cuidado con mujeres de trabajadoras del Centro Comercial Gra Estación y con un grupo de mujeres Negras y afrodescendientes. </t>
  </si>
  <si>
    <t>Durante el mes de septiembre del 2025, desde la Estrategia Territorial de las Manzanas del Cuidado se implementaron 131 actividades de difusión y socialización del Sistema Distrital del Cuidado y los servicios de las 25 Manzanas del Cuidado y 1 proxima a inaugurarse Ciudad Bolívar Arborizadora Alta,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(1.005). 
De acuerdo a la estrategia de difusión del modelo de operación  Manzanas de Cuidado, para el presente mes se realiza (1) recorrido territorial en la Manzana Boyacá Real, teniendo en cuenta el impacto, se van hacer según la necesidad de cada Manzana.
Durante el mes de septiembre de 2025 se realizó la convocatoria y reunión preparatoria para las doce (12) mesas locales y seis (6) mesas interlocales a realizarse en el mes de Octubre.</t>
  </si>
  <si>
    <t>Disponible en: https://secretariadistritald.sharepoint.com/:f:/s/ContratacinSPI-2022/ErHEzx-QAwhGtASqUCE9TYwBxNFtlbuX9QKoMyIr7FnWCw?e=6mbY8r</t>
  </si>
  <si>
    <t>Se realizaron 569 orientaciones y/o acompañamientos psicosociales a 600 personas atendidas y orientaciones y/o asesorias jurídicas a 567 personas atendidas. Se realizaron 31 encuentro colectivos, que beneficiaron a 564 personas.</t>
  </si>
  <si>
    <t>En el mes de septiembre se avanzó en los siguientes lineamientos técnico para la implementación de las estrategias de operación del Sistema Distrital de Cuidado.
Avance de la versión 1. del documento de lineamientos para la implementación de la Estrategia de Cuidado Itinerante.
Avance versión 1. de lineamientos para la implementación de la Estrategia de Cuidado Comunitario.
Avance versión 1. del documento de lineamientos para la implementación de la alianza en Cajas de Compensación. 
Se avanzó en la consolidación de los documentos de lineamientos, en los cuales se incorpora los procedimientos operativos necesarios, para implementar cada una de las estrategias. 
Los documentos buscan brindar un lineamiento que facilite la puesta en marcha de las estrategias, garantizando coherencia con los principios del Sistema Distrital de Cuidado y promoviendo su adecuada territorialización.
ANEXO 1_2025_10_03_ V1_Estrategia Itinerante
ANEXO. 2_2025_10_03_ V1_Estrategia Cuidado Comunitario
ANEXO 3_V1 2025_10_03_V1. Estrategia Cajas de Compensación</t>
  </si>
  <si>
    <t>Disponible en: https://secretariadistritald.sharepoint.com/:f:/s/ContratacinSPI-2022/ErEk9TjaixRHqp4UQgjVQ_UBI59UFYRmJlSq9LNe7O7q9w?e=jxPejK</t>
  </si>
  <si>
    <t xml:space="preserve">1. Se llevó a cabo la sesión ordinaria No. 23 de la Comisión Intersectorial del Sistema Distrital de Cuidado en modalidad presencial. (26.09.2025)
2. Se desarrolló la sesión extraordinaria No. 68 de la Unidad Técnica de Apoyo en modalidad presencial. (30.09.2025)
3. Se llevó a cabo reunión de seguimiento a compromisos interinstitucionales con el Instituto de Distrital de Turismo. (12.09.2025)
4. Se elaboró Manual de Funciones de la Unidad Técnica de Apoto con el fin de  dar cumplimiento a las funciones de la instancia establecidas en art. 5 del decreto 415 de 2023. </t>
  </si>
  <si>
    <t>Se realizó la séptima jornada de cualificación del MPS, el día 11de septiembre (séptima sesión de cualificación 11_09_2025_sesión No 7 de c. MPS), en esta sesión tratamos el tema de servicios de transformación cultural del SIDICU, desde el punto de vista de programas y proyectos significativos en esta materia tales como: Bogotá Libre de Machismo, verso diverso y la línea calma, entre otros. Adicionalmente el 4 de septiembre se llevó a cabo la sesión ordinaria del MPS No. 17, en ella se socializó la PPMYEG, se abordó el tema del modelo de Buses del Cuidado y el avance en su implementación, se presentaron los contenidos del visualizador de InfoCuidado y se realizó el balance del plan de cualificación y de fortalecimiento del MPS, destacando adicionalmente la creación del canal de difusión de whatsapp para el mecanismo de Participación y seguimiento.
El avance logrado de enero a septiembre de 2025 se traduce en el fortalecimiento del mecanismo de participación y seguimiento a través del conocimiento de la estructura detallada y el funcionamiento de los modelos del Sistema Distrital de Cuidado, así como del POT. Se ha generado un espacio de sinergias y apropiación desde el punto de vista de la participación y de corresponsabilidad desde algunos representantes de instancias de participación ciudadana y procesos organizativos que integran el MPS con miras a formular y gestionar recomendaciones al Sistema, el desarrollo de las actividades a la fecha ha sido acorde con lo programado.</t>
  </si>
  <si>
    <t>Disponible en: https://secretariadistritald.sharepoint.com/:f:/s/ContratacinSPI-2022/EmANYFjtuDBBmatH3xzZHdcBH-0UUcdmG-WS0GknM0gQPQ?e=e7uGam</t>
  </si>
  <si>
    <t>En septiembre se llevó a cabo la sesión ordinaria No. 23 de la Comisión Intersectorial del Sistema Distrital de Cuidado en modalidad presencial. (26.09.2025) y se desarrolló la sesión extraordinaria No. 68 de la Unidad Técnica de Apoyo en modalidad presencial. (30.09.2025)</t>
  </si>
  <si>
    <t>Georeferenciación de los Buses del Cuidado Urbano y Rural: Se avanzó en la definición de las ubicaciones de los tres (3) puntos tanto urbanos como rurales de las unidades móviles y las carpas, de acuerdo a la información proporcionada de todos los insumos como lo son: los conceptos emitidos en los informes de Concepto Técnico de Visitas Técnicas UPZ/Veredas Priorizadas remitidos por el contratista E-motion, los informes de visita técnica para localización de los Buses del Cuidado realizados por el equipo técnico del modelo de operación, la ponderación del índice de priorización de localidades y UPZ y la revisión de otros criterios complementarios. Por lo anterior se le solicitó al contratista realizar la gestión y solicitud de los permisos y licencias requeridos para la ubicación de los Buses en estos puntos definidos.
En relación a la supervisión del cumplimiento de las obligaciones en la fase de Alistamiento y Adecuación del contrato del Contrato de Prestación de Servicios 974-2025 celebrado entre la SECRETARÍA DISTRITAL DE LA MUJER y E-MOTION GLOBAL S.A.S., se logró la aprobación del documento de Protocolo de Bioseguridad y se realizaron observaciones a los documento de Acuerdo de Servicios, Protocolo de Limpieza y Aseo y Cronograma de Actividades, las cuales se encuentran en subsanación por parte del contratista para aprobación final. Se aprobaron tres hojas de vida del equipo técnico de trabajo del contratista. De igual manera en conjunto con la Oficina Asesora de Comunicaciones fueron aprobadas las muestras físicas de colores y materiales para la fabricación de las dotaciones y carpas requeridas para la operación de los Buses.
A nivel técnico se avanzo en la elaboración de las fichas técnicas para ambos Buses y en la actualización del documento de estructura técnica.
Se presentaron los avances en el alistamiento para el inicio de la operación de los Buses del Cuidado en la sesión 17 del Mecanismos de Participación y en la sesión 23 de la Comisión Intersectorial.</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</si>
  <si>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Entre enero y septiembre de 2025 se registraron avances significativos en la elaboración de documentos de lineamientos del Sistema Distrital de Cuidado (SIDICU), orientados al fortalecimiento de su marco técnico y operativo. Como parte de este proceso, se culminó la elaboración del documento “ABC del Sistema Distrital de Cuidado” y, a partir del segundo semestre del año, se avanzó en la formulación de los lineamientos de las estrategias de operación del Sistema.
A septiembre de 2025 se cuenta con una primera versión de dichos documentos, los cuales constituyen insumos fundamentales para la puesta en marcha de las estrategias del SIDICU y para el fortalecimiento de la capacidad institucional que permita consolidar su territorialización en la ciudad.
En conjunto con la Oficina Asesora de Comunicaciones fueron aprobadas las muestras físicas de colores y materiales para la fabricación de las dotaciones y carpas requeridas para la operación de los Buses.
A nivel técnico se avanzo en la elaboración de las fichas técnicas para ambos Buses y en la actualización del documento de estructura técnica.</t>
  </si>
  <si>
    <t>Disponible en: https://secretariadistritald.sharepoint.com/:f:/s/ContratacinSPI-2022/EqehZRODBk1Cum2tT0HgbgQBEZb6_h6RCfw3j-By7RAYVg?e=Qu7SK8</t>
  </si>
  <si>
    <t xml:space="preserve">Se han logrado vincular 3708 mujeres en procesos de empoderamiento social y político a través del curso "Mujeres que cuidan mujeres que inciden", de conversatorios sobre cuidado y participación y de enciuentros colectivos sobre derechos de las mujeres, logrando el cumplimeinto del 72% de la meta programada. </t>
  </si>
  <si>
    <t>Disponible en: https://secretariadistritald.sharepoint.com/:f:/s/ContratacinSPI-2022/EmfrdTQFmx1LjiHtCUhRPaABt93aD-SlRkJNCHRtTWpkeg?e=cSeHFt</t>
  </si>
  <si>
    <t>CONPES 37- PP indígenas, el 05.09 se hizo acompañamiento a la conmemoración del día de la Mujer Indígena. Se tuvo reunión preparatoria el 17.09 para asistir a reunión presencial en el marco de la consulta previa y plan de vida de Muisca Bosa. El 20.09 se tuvo una reunión presencial con el consejo de mujeres del Cabildo Indígena Muisca de Bosa, con el fin de avanzar en los detalles para la implementación del curso "TEJIENDO PALABRA DESDE LOS SABERES Y APRENDIZAJES" mujeres que cuidan, mujeres que inciden. Se tiene la carta de intención del Pueblo Indígena Wounaan Baud Mos de Ciudad Bolívar para implementar un segundo curso dirigido a 20 mujeres (fechas por confirmar).
CONPES 38- PP Raizal, junto a la referente Chelsie Archbold, el 02.09 se realiza la reunión de concertación en articulación con la Dirección de Enfoque Diferencial para efectos concertar el plan de trabajo y los recursos previstos para la vigencia 2025 que permite dar cumplimiento al producto. Se realizaron los respectivos bullets, presentación para la reunión con Consultivo Raizal. El 15.09 se remite síntesis de información para consultivo distrital a la Dirección de Enfoque Diferencial. Se da cuenta de reuniones de articulación para concretar las metodologías y agendas para las actividades previstas, así como el avance al respecto del libro digital conforme a memorando de entendimiento con la Universidad Santo Tomas.
CONPES 39- PP Negras y Afrodescendientes,  se realizaron dos encuentros el 20.09 y el 27.09 como espacio de conexión, respiro y fortalecimiento de las prácticas de cuidado propio desde perspectivas étnicas. Con asistencia de 30 mujeres negras y afrodescendientes, junto a niñas y jóvenes que realizan trabajos de cuidado no remunerado pertenecientes al proceso liderado por la consultiva Carmen Iriarte y Aurora Coime de la localidad de Usaquén y Ciudad Bolívar respectivamente. E igualmente se realizó el proceso de formación de mujeres que cuidan, mujeres que inciden con el acompañamiento de la formadora Yeny Álvarez los días sábados en horario de 6pm a 8pm con la asistencia de 15 personas.
CONPES 39- PP Capítulo Palenqueras, se ha avanzado en las metodologías para la implementación de los dos productos a cargo 6.3.8 y 6.3.9, adicionalmente la referente Palenquera avanzo en aportes al documento del libro digital, reuniones de articulación para las actividades del espacio de conexión, respiro y fortalecimientos de las prácticas propias de cuidado de la comunidad palenquera, así como acompaño todas las actividades de la semana palenquera entre el lunes 22 al domingo 28 de septiembre, así como actividades con entidades conforme al alcance de los productos a cargo. Por parte de la DED se notificó el inició del contrato directo con la Asociación la Kombilesa y con base en ello la referente va a reagendar los tres eventos en concertación con Kuagro Mona Rí Palenque para garantizar la participación y oportuna divulgación de las actividades previstas.
CONPES 40- PP Pueblo Rrom, se tuvo un espacio de conexión, respiro en la localidad de kennedy en articulación con gestión sostenible del Parque Mundo aventura tuvo lugar el jueves 18.09. Se realizó la vortechía el 16.09 dando como resultado otro producto concertado, teniendo ambos productos a cargo con sus respectivas acciones para cumplimiento. Se desarrollaron tres sesiones virtuales del curso de formación "el valor del cuidado" facilitado por la formadora Andrea Camargo con participación entre 23 y 25 mujeres gitanas, se espera culminar el mes de octubre y hacer la sesión de cierre y entrega de constancias en tanto se tenga la garantía con los respectivos recursos.</t>
  </si>
  <si>
    <t xml:space="preserve">En septiembre se avanzó vinculando  311 mujeres en formaciones de cuidado a partir del desarrollo del curso El Valor de cuidado en las siguientes manzanas: Usaquén, Santa fé - Candelaria, San Cristobla Juan Rey, Bosa Campo verde, Bosa Porvenir, Kennedy Timiza, Fontibón, Kennedy Bella Vista, Barrios Unidos, Puente Aranda, Rafael Uribe Uribe, Ciudad Bolivar Ecoparque, Ciudad Bolivar Mochuelo. Adicionalmente, se desarrollaron curso El valor del cuidado con el equipo de cuidados itinerantes, dirijidos a, mujeres trabajadoras del Centro Comercial Gran Estación, mujeres cuidadoras de personas con discapacidad  de la fundación Unidos para sonreir y con mujeres del colectivo mujeres de barrio en Suba. 
Asi mismo se realizó un especio de respiro y fortaleciemitno de prácticas propias del cuidado con 30 mujeres negras y afrodescendientes. </t>
  </si>
  <si>
    <t>Ajuste en el código de la Meta PDD</t>
  </si>
  <si>
    <t>La Oficina Asesora de Planeación ajustó en la etiqueta de las hojas de las Metas PDD el código de las mismas, para que se relacionaran igual a SEGPLAN</t>
  </si>
  <si>
    <t xml:space="preserve">La articulación de las entidades de la Administración Distrital permitió avanzar en la implementación y seguimiento del Sistemaa Distrital de Cuidado, tanto a nivel distrital como territorial, en aras de garantizar la operación y sostenibilidad de los diferentes modelos de operación. La Dirección como secretaria técnica del mecanismo, avanza en el acompañamiento a las Entidades para la implementación del Sistema.
En este marco, durante estos 9 meses, se fortaleció la gobernanza del Sistema a través de la sesiones de la CISDC y UTA con el fin de avanzar en las aprobaciones necesarias y definiciones de infraestructura, para garantizar la inauguración de las dos manzanas proyectadas para la vigencia y el inicio de operaciones del bus rural y urbano, así como la socialización de la nueva línea gráfica del SIDICU.
Asimismo, se realizaron reuniones de coordinación con IDT, orientada a dar seguimiento a los compromisos, articutar la operación de servicios y proyectar nuevas acciones. </t>
  </si>
  <si>
    <t>Las mesas temáticas de la Unidad Técnica de Apoyo son mesas de trabajo interinstitucionales, asesoras y temporales, cuyo  nivel de especificidad o experticia no se puedan abordar en las instancias del mecanismo de gobernanza del Sistema Distrital de Cuidado.
Durante el periodo reportado se llevaron a cabo las sesiones de las Mesas de Seguimiento al Convenio 913,  Infraestructura del Cuidado, InfoCuidado y de Transformación Cultural, de acuerdo con la periodicidad aprobada por la Unidad Técnica de Apoyo. 
Se reiteró la importancia de estos espacios como instancias clave para identificar problemáticas territoriales, ordenar la información, definir rutas de solución y fortalecer la gobernanza del Sistema Distrital de Cuidado. En este marco, se socializó el plan de trabajo de cada una de las mesas, en cumplimiento de su función asesora de la UTA y con el propósito de avanzar en la articulación efectiva entre las instancias del Sistema.
Se llevó a cabo la mesa del Sistema de Información del Cuidado (11.09.2025)</t>
  </si>
  <si>
    <t>En el mes de septiembre se avanzó vinculando a 709 mujeres en la estrategia  de empoderamiento social y político, con el desarrollo de cursos Mujeres que cuidan mujeres que inciden y conversatorios en manzanas, Chapinero, San Cristobal San Blas, San Cristobla Juan Rey, Usme, Tunjuelito, Bosa Campo Verde, Bosa porvenir, Kennedy timiza, Kennedy Bella Vista, Engativá Emaus, Suba Gaitana y Fontanar, Teusquillo, Fontibón, Barrios Unidos, Antonio Nariño, Puente Aranda, Rafael Uribe Uribe y Ciudad Bolivar Manitas. Asi mismo, se realizaron  dos Encuentros locales "Decalogos por el cuidado" en las localidades de Engativá y deSan Cristobal con la participación de mujeres formadas de las 4 manzanas. 
Adicionalmente, se realizaron encuentros colectivos en las manzanas del cuidado dirijido a mujeres mayores con el proposito de consolidar redes de cuidadodesde ele quipo de duplas psicojirídicas.</t>
  </si>
  <si>
    <t xml:space="preserve">En septiembre se avanzó vinculando  311 mujeres en formaciones de cuidado a partir del desarrollo del curso El Valor de cuidado, estrategia que funciona de manera transversal a la estrategia de empoderamiento, en la que se suman 709 mujeres, en las siguientes manzanas: Usaquén, Santa fé - Candelaria, San Cristobla Juan Rey, Bosa Campo verde, Bosa Porvenir, Kennedy Timiza, Fontibón, Kennedy Bella Vista, Barrios Unidos, Puente Aranda, Rafael Uribe Uribe, Ciudad Bolivar Ecoparque, Ciudad Bolivar Mochuelo. Adicionalmente, se desarrollaron curso El valor del cuidado con el equipo de cuidados itinerantes, dirijidos a, mujeres trabajadoras del Centro Comercial Gran Estación, mujeres cuidadoras de personas con discapacidad  de la fundación Unidos para sonreir y con mujeres del colectivo mujeres de barrio en Suba. 
Asi mismo se realizó un especio de respiro y fortaleciemiento de prácticas propias del cuidado con 30 mujeres negras y afrodescendientes. </t>
  </si>
  <si>
    <t>Durante el mes de septiembre del 2025, desde la Estrategia Territorial de las Manzanas del Cuidado se implementaron 131 actividades de difusión y socialización del Sistema Distrital del Cuidado y los servicios de las 25 Manzanas del Cuidado y 1 proxima a inaugurarse Ciudad Bolívar Arborizadora Alta,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(1.005). 
De acuerdo a la estrategia de difusión del modelo de operación  Manzanas de Cuidado, para el presente mes se realiza (1) recorrido territorial en la Manzana Boyacá Real, teniendo en cuenta el impacto, se van hacer según la necesidad de cada Manzana.
Durante el mes de septiembre de 2025 se realizó la convocatoria y reunión preparatoria para las doce (12) mesas locales y seis (6) mesas interlocales a realizarse en el mes de Octubre.
Teniendo en cuenta que para el siguiente mes de realizará la inauguración de los buses del cuidado, fueron aprobadas las muestras físicas de colores y materiales para la fabricación de las dotaciones y carpas requeridas para la operación de los Buses y a nivel técnico se avanzo en la elaboración de las fichas técnicas para ambos Buses y en la actualización del documento de estructura técnica.</t>
  </si>
  <si>
    <t>En el mes de septiembre se avanzó vinculando a  709 mujeres en estrategias de empoderamiento social y político, con el desarrollo de cursos Mujeres que cuidan mujeres que inciden y conversatorios en manzanas, Chapinero, San Cristobal San Blas, San Cristobla Juan Rey, Usme, Tunjuelito, Bosa Campo Verde, Bosa porvenir, Kennedy timiza, Kennedy Bella Vista, Engativá Emaus, Suba Gaitana y Fontanar, Teusquillo, Fontibón, Barrios Unidos, Antonio Nariño, Puente Aranda, Rafael Uribe Uribe y Ciudad Bolivar Manitas. Asi mismo, se realizaron  dos Encuentros locales "Decalogos por el cuidado" en las localidades de Engativá y deSan Cristobal con la participación de mujeres formadas de las 4 manzanas. 
Por su parte, se logró una formación con 15  mujeres negras y afrodescendientes, trabajadoras domesticas.   
Adicionalmente, se realizaron encuentros colectivos en las manzanas del cuidado dirijido a mujeres mayores con el proposito de consolidar redes de cuidado desde el equipo de duplas psicojirídicas.</t>
  </si>
  <si>
    <t>Se han logrado vincular 3.708 mujeres en procesos de empoderamiento social y político a través del curso "Mujeres que cuidan mujeres que inciden", de conversatorios sobre cuidado y participación y de encuentros colectivos sobre derechos de las mujeres, logrando el cumplimeinto del 71% de la meta programada.
Desde la Dirección del Sistema de Cuidado se llevó a cabo el fortalecimiento de la estrategia incluyendo los diferentes encuentros colectivos que se llevan a partir de conversatorios sobre cuidado y participación y con personas de diferentes de los grupos etareos, en el proposito de construcción de redes del cuidado. Lo anterior, permitió ampliar la cobertura de la estrategia de empoderamiento social y político a las mujeres del Sistema que acuden a los diferentes servicios prestados.</t>
  </si>
  <si>
    <t>Ajuste programación anual magnitud meta PDD 2056</t>
  </si>
  <si>
    <t>Se solicitó realizar el ajuste en la anualización de la Meta PDD. 432- Vincular a 9000 mujeres en estrategias de empoderamiento social y político que aportan a la promoción y garantía de sus derechos y en la programación mensual de la misma para la vigencia 2025, dado que nte el fortalecimiento de la estrategia realizado desde la Dirección del Sistema de Cuidado para la vigencia 2025, con la ampliación del documento de estrategias de empoderamiento social y político para llegar a ampliar la cobertura, se estima alcanzar 5.215 mujeres con la estrategia en la vigencia 2025 y de esta manera se requiere reformular la distribución anual realizada, considerando que el equipo debe cumplir con las diferentes estrategias de formación existentes en la Dirección.</t>
  </si>
  <si>
    <t>Se realizó solicitud de ajuste a la programación presupuestal entre las actividades del proyecto de inversión</t>
  </si>
  <si>
    <t>Ajuste presupuestal programación actividades PI</t>
  </si>
  <si>
    <t>Ajuste territorialización PMR agosto</t>
  </si>
  <si>
    <t>Se actualiza territorialización teniendo en cuenta que en el mes de agosto se reporto acumulado.</t>
  </si>
  <si>
    <t>Disponible en: https://secretariadistritald.sharepoint.com/:f:/s/ContratacinSPI-2022/Eh-gLvT0PcJNuG-IOWdQe-kBkeiMlTR1EIX0CDbZD8udtQ?e=GkpECg</t>
  </si>
  <si>
    <t xml:space="preserve">Se realizaron 634 orientaciones y asesorías jurídicas y 597 orientaciones psicosociales. Se realizaron 33 encuentros colectivos que beneficiaron a 589 personas. </t>
  </si>
  <si>
    <t>La articulación de las entidades de la Administración Distrital permitió continuar avanzando en la implementación y seguimiento del Sistema Distrital de Cuidado, tanto a nivel distrital como territorial, en aras de garantizar la operación y sostenibilidad de los diferentes modelos de atención. En este marco, durante octubre se fortaleció la gobernanza del Sistema a través de la realización de la sesión ordinaria de la UTA y reuniones de seguimiento interinstitucional con IDRD, IDT, BibloRed y la Secretaría Distrital de Cultura, Recreación y Deporte, con el fin de dar cumplimiento a compromisos, articular la operación de servicios y proyectar nuevas acciones.
Asimismo, se desarrollaron jornadas de aclaración de dudas sobre la matriz del Plan de Implementación de Recomendaciones derivada de la Evaluación al SIDICU por SDP, dirigidas a las personas delegadas ante la UTA, y se realizaron avanzadas y reuniones territoriales para garantizar la preparación de eventos y la operación de la Manzana del Cuidado de Ciudad Bolívar – Arborizadora Alta</t>
  </si>
  <si>
    <t>1. Se llevó a cabo reunión de seguimiento a compromisos interinstitucionales con el Instituto de Distrital de Recreación y Deporte. (01.10.2025)
2. Se llevó a cabo reunión para Identificar y definir acciones a desarrollar en el evento en articulación para 25N con la Secretaría Distrital de Cultura, Recreación y Deporte - BibloRed (01.10.2025)
3. Se realizó avanzada para la Manzana del Cuidado de Ciudad Bolívar - Arborizadora Alta con SDIS (02.10.2025)
4. Se llevó a cabo reunión de coordinación y definición de aspectos metodológicos, logísticos y de contenido para la realización de una jornada territorial entre la Secretaría de Integración Social y la Secretaría Distrital de la Mujer. (09.10.2025)
5. Se realizó jornada de aclaración de dudas sobre el seguimiento de la matriz del Plan de Implementación de Recomendaciones derivada de la Evaluación al SIDICU por SDP dirigida a las personas delegadas ante la Unidad Técnica de Apoyo (10.10.2025)
6. Se llevó a cabo reunión de seguimiento a compromisos interinstitucionales con el Instituto de Distrital de Turismo. (08.10.2025)
7. Se llevó a cabo reunión de seguimiento a compromisos interinstitucionales con Secretaría Distrital de Cultura, Recreación y Deporte - BibloRed (21.10.2025)
8. Se desarrolló la sesión extraordinaria No. 69 de la Unidad Técnica de Apoyo en modalidad virtual (31.10.2025)</t>
  </si>
  <si>
    <t>Disponible en: https://secretariadistritald.sharepoint.com/:f:/s/ContratacinSPI-2022/Ema4w5SDq21Bs6uOGxeGW8IBoCV85XTY-LVZ97sHx3L9nQ?e=HWCEyp</t>
  </si>
  <si>
    <t>En cumplimiento de sus funciones y conforme al Decreto que regula la UTA, se avanzó en mesas de trabajo interinstitucionales, asesoras y temporales, enfocadas en temas específicos que requieren experticia. Durante el periodo se realizaron la mesa del Infraestructura del Cuidado y la mesa del Sistema de Transformación Cultural, permitiendo identificar necesidades, coordinar acciones estratégicas y evaluar la pertinencia de sus recomendaciones para fortalecer la operación y sostenibilidad del Sistema Distrital de Cuidado.
1. Se llevó a cabo reunión de seguimiento a compromisos interinstitucionales con el Instituto de Distrital de Recreación y Deporte. (01.10.2025)
2. Se llevó a cabo reunión para Identificar y definir acciones a desarrollar en el evento en articulación para 25N con la Secretaría Distrital de Cultura, Recreación y Deporte - BibloRed (01.10.2025)
3. Se realizó avanzada para la Manzana del Cuidado de Ciudad Bolívar - Arborizadora Alta con SDIS (02.10.2025)
4. Se llevó a cabo reunión de coordinación y definición de aspectos metodológicos, logísticos y de contenido para la realización de una jornada territorial entre la Secretaría de Integración Social y la Secretaría Distrital de la Mujer. (09.10.2025)
5. Se realizó jornada de aclaración de dudas sobre el seguimiento de la matriz del Plan de Implementación de Recomendaciones derivada de la Evaluación al SIDICU por SDP dirigida a las personas delegadas ante la Unidad Técnica de Apoyo (10.10.2025)
6. Se llevó a cabo reunión de seguimiento a compromisos interinstitucionales con el Instituto de Distrital de Turismo. (08.10.2025)
7. Se llevó a cabo reunión de seguimiento a compromisos interinstitucionales con eSecretaría Distrital de Cultura, Recreación y Deporte - BibloRed (21.10.2025)
8. Se desarrolló la sesión extraordinaria No. 69 de la Unidad Técnica de Apoyo en modalidad virtual (31.10.2025)</t>
  </si>
  <si>
    <t>En el mes de octubre se avanzó vinculando a 808 mujeres en estrategias de empoderamiento social y político, con el desarrollo de cursos Mujeres que cuidan mujeres que inciden y conversatorios en manzanas, Barrios Unidos, Santafé / La candelaria, Suba CEFE Fontanar Usaquén y con estretegia itinerante. Asi mismo, se realizaron  dos Encuentros locales ""Decalogos por el cuidado"" en las localidades de Bosa, Suba, Antonio Nariño y Kennedy con la participación de mujeres formadas de las 4 Localidades. También se realizaron tres master class tipo conversatorio en articualación con la Unidad de Bomberos de Bogota con participación de mujers de localidades de tunjuelito, Usaquén y Suba atendido por la estretegia itinerante.
Por su parte, se logró una formación con 25  mujeres Palenqueras en la manzana del cuidado de Santafé/ La candelaria.   
Adicionalmente, se realizaron encuentros colectivos en las manzanas del cuidado  y en las cajas de compemnsación de CAFAM Madelena, Compensar suba y en el CUR de Compensar, logrando una participación de 550 mujeres de  organización de cuidado comunitario, con el fin de fortalecer habilidades de  liderazgo, gestión de emociones y diálogo respetuoso al interior de las organizaciones.</t>
  </si>
  <si>
    <t xml:space="preserve">Se han logrado vincular 4516 mujeres en procesos de empoderamiento social y político a través del curso "Mujeres que cuidan mujeres que inciden", de conversatorios sobre cuidado y participación y de encuentros colectivos sobre derechos de las mujeres, logrando el cumplimeinto del 86.6% de la meta programada. </t>
  </si>
  <si>
    <t>En octubre se avanzó vinculando  592 mujeres en formaciones de cuidado a partir del desarrollo del curso El Valor de cuidado en las siguientes manzanas: Antonio Nariño, Bosa Campo Verde, Bosa porvenir, Ciudad Bolivar - Ecoparque, Manitas y Mochuelo, Chapinero, Engativá - Emaus y Boyacá Real, Fontibón, Puente Aranda, Rafael Uribe Uribe, San Cristobal - San Blas y Juan Rey, Suba - Fontanar y Gaitana, Teusquillo, Tujuelito,  Usaquén y Usme. 
Adicionalmente, se desarrollaron curso El valor del cuidado con el equipo de cuidados itinerantes, dirijidos a, mujeres trabajadoras de la Universidad Pedagógica. 
Asi mismo se realizaron 2 espacio de respiro y fortaleciemitno de prácticas propias del cuidado con 60 mujeres negras y afrodescendientesen las localidades de Usme y Bosa, asimismo; 2 espacios respiro con mujeres raizales con participación de 40 mujeres en la localidad de Teusaquillo. 
Finalmente, se adelantaron proceso de evauación y certificación con cuidadoras de las localidades de Engativá y Usme</t>
  </si>
  <si>
    <t>En octubre se avanzó vinculando 592 mujeres en formaciones de cuidado a partir del desarrollo del curso "El Valor de cuidado" en las siguientes manzanas: Antonio Nariño, Bosa Campo Verde, Bosa porvenir, Ciudad Bolivar - Ecoparque, Manitas y Mochuelo, Chapinero, Engativá - Emaus y Boyacá Real, Fontibón, Puente Aranda, Rafael Uribe Uribe, San Cristobal - San Blas y Juan Rey, Suba - Fontanar y Gaitana, Teusquillo, Tujuelito,  Usaquén y Usme. 
Adicionalmente, se desarrollaron curso El valor del cuidado con el equipo de cuidados itinerantes, dirijidos a mujeres trabajadoras de la Universidad Pedagógica. 
Asi mismo se realizaron 2 espacio de respiro y fortalecimiento de prácticas propias del cuidado con 60 mujeres negras y afrodescendientesen las localidades de Usme y Bosa, asimismo; 2 espacios respiro con mujeres raizales con participación de 40 mujeres en la localidad de Teusaquillo. 
Finalmente, se adelantaron proceso de evauación y certificación con cuidadoras de las localidades de Engativá y Usme</t>
  </si>
  <si>
    <t>Para el mes de octubre:
CONPES 37- PP indígenas, desde la referente Francelina Viasus, se realizó el seguimiento con Cabildo Indígena Muisca de Bosa, con el fin de avanzar en los detalles para la implementación del curso "TEJIENDO PALABRA DESDE LOS SABERES Y APRENDIZAJES" mujeres que cuidan, mujeres que inciden. Se avanza con la concertación de la distribución del recurso conforme a las actividades previstas para el cumplimiento del producto 1.1.1
​
CONPES 38- PP Raizal, junto a la referente Chelsie Archbold, se implementaron los dos eventos previstos. Con asistencia de 40 mujeres Raizalez, junto a niñas, niños y jóvenes que realizan trabajos de cuidado no remunerado. E igualmente se realizó el cierre del proceso de formación de mujeres que cuidan, mujeres que inciden con el acompañamiento de la formadora Diana Jímenez la cual concluyeron 15 personas. Así como acompaño las actividades de la semana Raizal entre el del 18 al 26 de octubre,conforme al alcance del producto a cargo.
CONPES 39- PP Negras y Afrodescendientes, se realizaron dos encuentros como espacio de conexión, respiro y fortalecimiento de las prácticas de cuidado propio desde perspectivas étnicas. Con asistencia de 60 mujeres negras y afrodescendientes, junto a niñas y jóvenes que realizan trabajos de cuidado no remunerado pertenecientes al proceso liderado por la consultiva de la localidad de Usme y Bosa. E igualmente se realizó el cierre del proceso de formación de mujeres que cuidan, mujeres que inciden con el acompañamiento de la formadora Yeny Álvarez con la culminación de 15 personas.
CONPES 39- PP Capítulo Palenqueras, la referente Palenquera avanzo en aportes al documento del libro digital, implemento un espacio. Con asistencia de 25 mujeres palenqueras, junto a niñas, niños y jóvenes que realizan trabajos de cuidado no remunerado. E igualmente se realizó el cierre del proceso de formación de mujeres que cuidan, mujeres que inciden con el acompañamiento de la formadora Yeny Alvárez la cual concluyeron 20 personas.
CONPES 40- PP Pueblo Rrom, alerta para la implementación de eventos y actividades previstas. Aún no se tiene contrato directo que permita los recursos para las garantías conforme a la concertación.</t>
  </si>
  <si>
    <t>Disponible en https://secretariadistritald.sharepoint.com/:f:/s/ContratacinSPI-2022/EmBv1ZQYaNlLrCBIq6CcBygBgHdR2W5fq6_v1f1NBgROLA?e=hGjTbG</t>
  </si>
  <si>
    <t>Se han logrado vincular 4516 mujeres en procesos de empoderamiento social y político a través del curso "Mujeres que cuidan mujeres que inciden", de conversatorios sobre cudiado y participación y de enciuentros colectivos sobre derechos de las mujeres, logrando el cumplimeinto del 86.6% de la meta programada. 
Desde la Dirección del Sistema de Cuidado se llevó a cabo el fortalecimiento de la estrategia incluyendo los diferentes encuentros colectivos que se llevan a partir de conversatorios sobre cuidado y participación y con personas de diferentes organizaciones de cuidado comunitario, logrando fortalecer y ampliar la cobertura de la estrategia en los diferentes grupos poblacionales.</t>
  </si>
  <si>
    <t xml:space="preserve">Ajuste programación mensual  magnitud Meta PDD 2031 y actividad No 1 </t>
  </si>
  <si>
    <t>Ajuste programación mensual  magnitud Meta PDD 2056</t>
  </si>
  <si>
    <t>A través del Contrato de Prestación de Servicios 974-2025 para la puesta en marcha y operación de los Buses del Cuidado: En la fecha del 22 de octubre se dio cumplimiento de los 40 días calendario para la ejecución de la fase de Alistamiento y Adecuación de las Unidades Móviles, por lo cual la Supervisión del contrato y apoyo a la supervisión realizó en la fecha del 23 de octubre reunión presencial en las instalaciones del contratista para iniciar el proceso de recibo y entrega de los vehículos destinados a Bus Urbano, Bus Rural, camioneta Van y carpas. Se realizó la verificación del cumplimiento de todas especificaciones técnicas, tecnológicas, electrónicas, físicas de todos los requerimientos contenidos en el Anexo Técnico, encontrando ítems por subsanar, para lo cual se estableció el tiempo contractual para las subsanaciones a lugar. Entre las principales subsanaciones por parte del contratista se encuentraron los documentos vigentes del vehículo furgón y permisos para ubicación de los Buses en los puntos definidos. Adicionalmente se verificó el cumplimiento de las 12 obligaciones específicas de esta fase, con la elaboración de las actas y comunicaciones correspondientes a estas verificaciones.
Desde el componente técnico se elaboraron las fichas técnicas para cada Bus Urbano y Rural, donde se informan en detalle los tres puntos de ubicación de cada Bus por día de la semana, la oferta de servicios y el tiempo de duración del nuevo ciclo de operación de 4 meses y de todos los ciclos de operación a 2027, considerando el inicio de la operación del nuevo ciclo en el mes de noviembre y cerrando el ciclo en el mes de febrero 2026, la anterior información presentada en la UTA No 69 de fecha 31 de octubre de 2025.
Para el alistamiento del inicio de la operación se realizaron avanzadas territoriales en los puntos urbanos y rurales de contacto con actores claves para la divulgación y se realizaron las piezas comunicativas correspondientes de apoyo a la convocatotia para la inscripcion a los servicios. Se conformaron los equipos de trabajo para cada Bus: coordinadora, formadora, dupla psico jurídica a quienes se les realizó una contextualización del modelo de operación.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</si>
  <si>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Entre enero y octubre de 2025 se registraron avances significativos en la elaboración de documentos de lineamientos del Sistema Distrital de Cuidado (SIDICU), orientados al fortalecimiento de su marco técnico y operativo. Como parte de este proceso, se culminó la elaboración del documento "ABC del Sistema Distrital de Cuidado" y, a partir del segundo semestre del año, se avanzó en los dodumentos de las estrategias de cuidado comunitario y cuidado itinerante en su fase de pilotaje; así como en el documento interno del equipo técnico para la planeación e implementación de las Manzanas del Cuidado.
Desde el componente técnico de los Buses del Cuidado se elaboraron las fichas técnicas para cada Bus Urbano y Rural, donde se informan en detalle los tres puntos de ubicación de cada Bus por día de la semana, la oferta de servicios y el tiempo de duración del nuevo ciclo de operación de 4 meses y de todos los ciclos de operación a 2027, considerando el inicio de la operación del nuevo ciclo en el mes de noviembre y cerrando el ciclo en el mes de febrero 2026, la anterior información presentada en la UTA No 69 de fecha 31 de octubre de 2025.
Para el alistamiento del inicio de la operación se realizaron avanzadas territoriales en los puntos urbanos y rurales de contacto con actores claves para la divulgación y se realizaron las piezas comunicativas correspondientes de apoyo a la convocatotia para la inscripcion a los servicios. Se conformaron los equipos de trabajo para cada Bus: coordinadora, formadora, dupla psico jurídica a quienes se les realizó una contextualización del modelo de operación.</t>
  </si>
  <si>
    <t xml:space="preserve">-     </t>
  </si>
  <si>
    <r>
      <t xml:space="preserve">Durante el mes de octubre del 2025, desde la Estrategia Territorial de las Manzanas del Cuidado se implementaron 125 actividades de difusión y socialización del Sistema Distrital del Cuidado y los servicios de las 25 Manzanas del Cuidado y 2 próximas a inaugurarse,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y las Manzanas proximas a inaugurarse Ciudad Bolívar Arborizadora Alta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(1.130). 
De acuerdo a la estrategia de difusión del modelo de operación  Manzanas de Cuidado, para el presente mes se realizan cinco (5) recorridos territoriales en las próximas Manzanas a inaugurar: Ciudad Bolívar Arborizadora Alta y </t>
    </r>
    <r>
      <rPr>
        <sz val="13"/>
        <color rgb="FFFF0000"/>
        <rFont val="Arial"/>
        <family val="2"/>
      </rPr>
      <t>San Cristóbal 20 de julio,</t>
    </r>
    <r>
      <rPr>
        <sz val="13"/>
        <color theme="1"/>
        <rFont val="Arial"/>
        <family val="2"/>
      </rPr>
      <t xml:space="preserve"> teniendo en cuenta el impacto, se van hacer según la necesidad de cada Manzana.
Durante el mes de octubre de 2025 se llevaron a cabo doce (12) mesas locales y seis (6) mesas interlocales, en las cuales el equipo territorial realiza la secretaría técnica. </t>
    </r>
  </si>
  <si>
    <t>En el mes de octubre se avanzó vinculando a 808 mujeres en estrategias de empoderamiento social y político, con el desarrollo de cursos Mujeres que cuidan mujeres que inciden y conversatorios en manzanas, Barrios Unidos, Santafé / La candelaria, Suba CEFE Fontanar Usaquén y con estretegia itinerante. Asi mismo, se realizaron  dos Encuentros locales "Decalogos por el cuidado" en las localidades de Bosa, Suba, Antonio Nariño y Kennedy con la participación de mujeres formadas de las 4 Localidades. 
También se realizaron tres master class tipo conversatorio en articulación con la Unidad de Bomberos de Bogota con participación de mujeres de localidades de Tunjuelito, Usaquén y Suba atendido por la estretegia itinerante.
Por su parte, se logró una formación con 25  mujeres Palenqueras en la manzana del cuidado de Santafé/ La candelaria.   
Adicionalmente, se realizaron encuentros colectivos en las manzanas del cuidado y en las cajas de compensación de CAFAM Madelena, Compensar suba y en el CUR de Compensar, logrando una participación de 550 mujeres de organización de cuidado comunitario, con el fin de fortalecer habilidades de  liderazgo, gestión de emociones y diálogo respetuoso al interior de las organizaciones.</t>
  </si>
  <si>
    <t>Disponible en: https://secretariadistritald.sharepoint.com/:f:/s/ContratacinSPI-2022/EkLyuCAQ_N5Jo8YZH7PCNf0BubIhBq6G1cK7Lrjz94fs4A?e=eRIGbt</t>
  </si>
  <si>
    <t>Se presentó un retraso en el inicio de la operación de las manzanas de cuidado de operación móvil (Buses del cuidado) debido a que el cronograma contractual tuvo ajustes ante los plazos definidos y el trámite desde la apertura del proceso licitatorio hasta la adjudicación, por lo que al surtir el proceso contractual se espera el inicio de operación en línea con el cronograma, para el mes de noviembre.</t>
  </si>
  <si>
    <t>Se requiere realizar el ajuste en la anualización de la Meta PDD. 2031-Alcanzar 31 manzanas de cuidado en operación fortaleciendo los servicios actuales e implementando nuevas estrategias lideradas por la SDMujer, en el marco del Sistema Distrital de Cuidado y por ende a la Actividad No. 1 del proyecto de inversión Implementar cuatro (4) modelos de operación (a nivel urbano y rural) que fortalezcan el cumplimiento de los objetivos del Sistema de Cuidado de acuerdo a su marco normativo Distrital y las necesidades identificadas a nivel social, cultural, ecónómicas, formativas y políticas, en atención a que el inicio del funcionamiento de los Buses del Cuidado que se estimaba iniciara operación en el mes de octubre, tuvo que ser reprogramado para el mes de noviembre, considerando factores técnicos y normativos que requerían aprobación para la puesta en marcha de los buses, sumado a que el cronograma contractual tuvo unos tiempos bastante justos.</t>
  </si>
  <si>
    <t>Adicionalmente, considerando que en el mes de septiembre se realizó reprogramación  de la Meta PDD 2056: Vincular a 9000 mujeres en estrategias de empoderamiento social y político que aportan a la promoción y garantía de sus derechos ante el incremento en la demanda y las diferentes estrategias de la Dirección para incrementar las inscripciones, también se requirió adelantar ajustes a la programación mensual de forma que esta sume la totalidad de la meta estimada en el año.</t>
  </si>
  <si>
    <t>Disponible en: https://secretariadistritald.sharepoint.com/:f:/s/ContratacinSPI-2022/IgDJWHSLUHC7QZ0v3ngNfYINActn9U520Zt4mfn9ojxdB3g?e=tGEh79</t>
  </si>
  <si>
    <t xml:space="preserve">A través del Contrato de Prestación de Servicios 974-2025 celebrado entre la SECRETARÍA DISTRITAL DE LA MUJER y E-MOTION GLOBAL S.A.S para la puesta en marcha y operación de los Buses del Cuidado:  En fecha del 06 de noviembre se realizó visita técnica a las instalaciones del contratista  E-motion para la tercera verificación del componente de Alistamiento y Adecuación por parte del contratista E-motion Global SAS con el propósito de establecer los acuerdos finales para el inicio de la Fase de Operación, se define la fecha del 10 de noviembre para inicio del Bus del Cuidado Urbano y el 17 de noviembre para el Bus del Cuidado Rural.
El inicio del Bus del Cuidado Urbano se realiza efectivamente en la fecha del 10 de noviembre en el punto de Venecia localidad de Tunjuelito. 
Para el inicio de la operación del Bus del Cuidado Rural se realiza nuevamente visita a a las instalaciones del contratista E-motion en la fecha del 14 de noviembre en la cual se reciben los documentos actualizados del vehículo furgón que corresponde al Bus del Cuidado Rural y se realiza verificación in situ de la placa. Por lo anterior se completa la verificación y revisión del cumplimiento total para la entrega del vehículo de acuerdo con las especificaciones del Anexo Técnico. Debido a esto el Bus del Cuidado Rural inicia operación en el punto de El Dorado localidad de Santa Fe en la fecha del 15 de noviembre de 2025. En consideración a la entrega total de los Buses del Cuidado por parte del contratista se suscribieron las Actas de Recibo a Satisfaccion de los dos Buses Urbano y Rural.
Desde el componente técnico se desarrolló la Mesa Interlocal Extraordinaria del modelo de operación de Buses del Cuidado en la fecha del 12 de noviembre. La invitación a los sectores se remitió vía correo electrónico a las personas delegadas en la fecha del 07 de noviembre de 2025. La agenda desarrollada este espacio fue 1. Verificación del quórum, 2. Presentación del equipo de trabajo en los Buses Urbano y Rural, 3. Puntos de operación de Bus Urbano y Rural ciclo VI, 4. Ciclos de operación contrato 974 de 2025, 5. Servicios a prestar, 6. Hitos a noviembre 2025 y 7. Inquietudes.  El propósito de esta mesa fue el de informar a los sectores los hitos relevantes para el avance y desarrollo de la fase de operación de los Buses del Cuidado, así como resolver inquietudes, comentarios y aportes de las entidades participantes para fortalecer la articulación intersectorial. En modalidad virtual en la fecha del 12 de noviembre 2025. Se contó con la asistencia y participación de 7 sectores: Secretaría Distrital de la Mujer, Secretaría Distrital de Educación, Secretaría Distrital de Integración Social, Instituto Distrital de Recreación y Deporte, Secretaría Distrital de Desarrollo Económico, Instituto Distrital de Protección y Bienestar Animal, Secretaría Distrital de Salud.
A nivel territorial en la operación las coordinadoras de cada Bus Urbano y Rural avanzaron en la articulación con los sectores para la definición de los días y horarios de la prestación de los servicios de acuerdo con el punto de ubicación.
A nivel documental se actualizó la información del modelo de operación Buses del Cuidado en los documentos: Manual del Sistema Distrital de Cuidado y Procedimiento del modelo de operación de Buses del Cuidado.
A nivel de los componentes jurídico, financiero, costos y técnico se realiza la revisión y verificación del informe de la fase de Alistamiento y Adecuación del contrato 974-2025 con los soportes correspondientes y formatos adicionales para la aprobación por parte de la supervisión del primer pago y radicación de la primera factura por parte del contratista E-motion Global SAS, solicitando ajustes y subsanaciones correspondientes. </t>
  </si>
  <si>
    <t>Disponible en: https://secretariadistritald.sharepoint.com/:f:/s/ContratacinSPI-2022/IgDTGRIsZd5oSI8kDysQalM4AQyue9DwBGoWu7w5B5MRhhM?e=ZB6au0</t>
  </si>
  <si>
    <t>Se realizaron 548 orientaciones y asesorías jurídicas, con un total de 289 seguimientos.
Asimismo, se llevaron a cabo 496 orientaciones psicosociales, con 172 seguimientos asociados.
Adicionalmente, se desarrollaron 37 encuentros colectivos, los cuales beneficiaron a 691 personas.</t>
  </si>
  <si>
    <t>1. Se llevó a cabo reunión con JBB con el objetivo revisar de manera conjunta los temas pendientes de la inauguración de la manzana del cuidado de Arborizadora Alta. (07.11.2025)
2. Se llevó a cabo reunión de seguimiento a compromisos con la SDDE, específicamente sobre el producto de pp con IDT, inauguración de la nueva MC y la articulación con las estrategias de cuidado comunitario e itinerante. (10.11.25)
3. Se llevó a cabo reunión con SDSCJ nueva persona delegada y se desarrolló el seguimiento a compromisos. (11.11.25)
4. Se llevó a cabo reunión con SGA para definir la estructura del minuto a minuto para la inauguración de la Manzana del Cuidado 20 de Julio, establecer lineamientos logísticos, roles y actividades y acordar la fecha de avanzada técnica para validar espacios y requerimientos. (11/11/25)
5. Se llevó a cabo reunión con SDM con el fin de revisar avances y compromisos con la estrategia de Movilidad del Cuidado. (12.11.25)
6. Se llevó a cabo reunión con IDRD, la cual tuvo como propósito revisar las consideraciones jurídicas relacionadas con la recepción, administración y custodia de la dotación de la Manzana del Cuidado Suba–Fontanar. (13.11.25)
7. Se realizó mesa de trabajo para validar la caracterización de las 3rs la cual tuvo como objetivo validar las 3Rs (Redistribuir, Reducir y Reconocer) con el fin avanzar en la construcción de la Matriz de servicios de las Manzanas y Buses del Cuidado y su relación con los objetivos del Sistema Distrital de Cuidado. (18.11.2025)
8. Se llevó a cabo reunión con SGA con el objetivo de articular acciones para definir la dotación de las Manzanas del Cuidado de Suba Gaitana y posteriormente, 20 de julio y acordar lineamientos para el intercambio de información en Infocuidado. (19.11.2025)
9. Se desarrolló la sesión ordinaria No. 70 de la Unidad Técnica de Apoyo en modalidad presencial. (28.11.2025)</t>
  </si>
  <si>
    <t>En noviembre se avanzó vinculando 610 mujeres en formaciones de cuidado a partir del desarrollo de los cursos "El Valor de cuidado" y  "Mujeres, Cuidado y Medio Ambiente" en las siguientes manzanas: Antonio Nariño, Barrios Unidos, Bosa Campo Verde, Bosa porvenir, Chapinero Ciudad Bolivar Ecoparque, Manitas. Arborizadora y Mochuelo, Engativá Emaus, Fontibón, Kennedy Bella Vista, Kennedy Timiza, Los Martires, Puente Aranda, Rafael Uribe Uribe, Santafé la Candelaria, San Cristobal CEFE y Juan Rey, Suba Fontanar y Gaitana, Teusaquillo, Tunjuelito, Usaquén y Usme.
Adicionalmente, se desarrollaron cursos El valor del cuidado con el equipo de cuidados itinerantes, dirijidos a, mujeres estudiante y cuidadoras de la Universidad Nacional, también mujeres del barrios Corinto y personas de la comunidad aledaña a la Universidad de Compensar en la localidad de Barrios Unidos. En el marco de las acciones afirmativas, se desarrollaron 5 espacios de respiro y fortalecimientos de prácticas propias del cuidado con mujeres Negras y Afrodescendientes (3) y con mujeres palenqueras (2). 
Finalmente, en el marco del convenio con el SENA se adelantaron tres cursos de formación complementaria dos Primero Auxilios, en las manznas del cuidado de Ciudad Bolivar Manitas y Bosa Campo Verde y uno de ingles 2 en la manzana del cuidado de Suba Fontanar. Asimismo,  se adelantaron proceso de evaluación y certificación de competencias lobarales en cuidado con mujeres que realizan trabajo de cuidado de las localidades de Teusaquillo y Kennedy Timiza"</t>
  </si>
  <si>
    <t>CONPES 37- PP indígenas, desde la referente Francelina Viasus, se realizó el seguimiento, acomapañamiento con Cabildo Indígena Muisca de Bosa, en la implementación del curso "TEJIENDO PALABRA DESDE LOS SABERES Y APRENDIZAJES" mujeres que cuidan, mujeres que inciden. 15 mujeres registradas en SIMISIONAL el cual culminan en diciembre.
Desde la Dirección de contratación no se tiene viabilidad para realizar el proceso de contratación directa conforme a la concertación de la distribución del recurso para el cumplimiento del producto 1.1.1
CONPES 38- PP Raizal, junto a la referente Chelsie Archbold, se implementó un evento previsto. Con asistencia de 35 mujeres Raizales y jóvenes que realizan trabajos de cuidado no remunerado, junto a niñas, niños. Un avance de documento de caracterización para libro digital.
CONPES 39- PP Negras y Afrodescendientes, se realizaron tres encuentros como espacio de conexión, respiro y fortalecimiento de las prácticas de cuidado propio desde perspectivas étnicas. Más la actividad de decálogos por el cuidado y el Urambeando por el cuidado. Estas cinco actividades representan 170 atenciones a mujeres negras y afrodescendientes y jóvenes que realizan trabajos de cuidado no remunerado, junto a 24 niñas, niños pertenecientes al proceso liderado por la consultiva distrital.
CONPES 39- PP Capítulo Palenqueras, la referente Palenquera implemento dos espacios uno el 01.11 y otro el 22.11. Estas dos actividades representan 57 atenciones a mujeres palenqueras y jóvenes que realizan trabajos de cuidado no remunerado, junto a niñas, niños. 
CONPES 40- PP Pueblo Rrom,  por comunicación desde la Dirección de Contratación no se realiza proceso de contratación directa. Se avanza con la grabación de audios para el libro digital y se tuvo una reunión para el proceso de detalle para la contratación Directa.</t>
  </si>
  <si>
    <t>Disponible en: https://secretariadistritald.sharepoint.com/:f:/s/ContratacinSPI-2022/IgAyqOmaVGIgTph1IYIg9j22AYoRAUwVVN2HPYbwf6_GY_8?e=5Cga15</t>
  </si>
  <si>
    <t xml:space="preserve">Durante el mes de octubre del 2025, desde la Estrategia Territorial de las Manzanas del Cuidado se implementaron 125 actividades de difusión y socialización del Sistema Distrital del Cuidado y los servicios de las 25 Manzanas del Cuidado y 2 próximas a inaugurarse,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y las Manzanas proximas a inaugurarse Ciudad Bolívar Arborizadora Alta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(1.130). 
De acuerdo a la estrategia de difusión del modelo de operación  Manzanas de Cuidado, para el presente mes se realizan cinco (5) recorridos territoriales en las próximas Manzanas a inaugurar: Ciudad Bolívar Arborizadora Alta y San Cristóbal 20 de julio, teniendo en cuenta el impacto, se van hacer según la necesidad de cada Manzana.
Durante el mes de octubre de 2025 se llevaron a cabo doce (12) mesas locales y seis (6) mesas interlocales, en las cuales el equipo territorial realiza la secretaría técnica. </t>
  </si>
  <si>
    <t>"En el mes de noviembre se avanzó vinculando a 580 mujeres en estrategias de empoderamiento social y político, con el desarrollo de cursos Mujeres que cuidan mujeres que inciden y conversatorios en manzanas, en Bosa con mujeres cuidaoras del cabildo muisca y en la manzana de Puerte Aranda un conversatorio sobre la Politica Pública de Mujeres y Equidad de género y el eje transversal del cuidado. 
Adicionalmente, se realizaron encuentros colectivos en las manzanas del cuidado  de Antonio Nariño, Bosa Porvenir, Ciudad Bolivar Ecoparque, Arborizadora y Manitas, Tunjuelito, Suba Fontanar y Gaitana, Usme, Usaquén, San Cristobla San Blas, Engativá Emaus, Fontibó, Kennedy Bella Vista y Timiza, Los Mártires, Puente Aranda y Rafael Uribe Uribe, asi msimo y en las cajas de compemnsación de CAFAM Madelena, Compensar suba y el DACE de Yomada, logrando la participación de mujeres de  organización de cuidado comunitario, con el fin de fortalecer habilidades de  liderazgo, gestión de emociones y diálogo respetuoso al interior de las organizaciones."</t>
  </si>
  <si>
    <t xml:space="preserve">Se han logrado vincular 5.096 mujeres en procesos de empoderamiento social y político a través del curso "Mujeres que cuidan mujeres que inciden", de conversatorios sobre cudiado y participación y de encuentros colectivos sobre derechos de las mujeres y manejo de emocioneas para el liderazgo, logrando el cumplimeinto del 97,7% de la meta programada. </t>
  </si>
  <si>
    <t xml:space="preserve">Se han logrado vincular 5096 mujeres en procesos de empoderamiento social y político a través del curso "Mujeres que cuidan mujeres que inciden", de conversatorios sobre cuidado y participación y de encuentros colectivos sobre derechos de las mujeres, logrando el cumplimeinto del 97,9% de la meta programada. </t>
  </si>
  <si>
    <t>En noviembre se avanzó vinculando 610 mujeres en formaciones de cuidado a partir del desarrollo de los cursos "El Valor de cuidado" y  "Mujeres, Cuidado y Medio Ambiente" en las siguientes manzanas: Antonio Nariño, Barrios Unidos, Bosa Campo Verde, Bosa porvenir, Chapinero Ciudad Bolivar Ecoparque, Manitas. Arborizadora y Mochuelo, Engativá Emaus, Fontibón, Kennedy Bella Vista, Kennedy Timiza, Los Martires, Puente Aranda, Rafael Uribe Uribe, Santafé la Candelaria, San Cristobal CEFE y Juan Rey, Suba Fontanar y Gaitana, Teusaquillo, Tunjuelito, Usaquén y Usme.
Adicionalmente, se desarrollaron cursos El valor del cuidado con el equipo de cuidados itinerantes, dirijidos a, mujeres estudiante y cuidadoras de la Universidad Nacional, también mujeres del barrios Corinto y personas de la comunidad aledaña a la Universidad de Compensar en la localidad de Barrios Unidos. 
En el marco de las acciones afirmativas, se desarrollaron 5 espacios de respiro y fortalecimientos de prácticas propias del cuidado con mujeres Negras y Afrodescendientes (3) y con mujeres palenqueras (2). 
Finalmente, en el marco del convenio con el SENA se adelantaron tres cursos de formación complementaria dos Primero Auxilios, en las manznas del cuidado de Ciudad Bolivar Manitas y Bosa Campo Verde y uno de ingles 2 en la manzana del cuidado de Suba Fontanar. Asimismo,  se adelantaron proceso de evaluación y certificación de competencias lobarales en cuidado con mujeres que realizan trabajo de cuidado de las localidades de Teusaquillo y Kennedy Timiza</t>
  </si>
  <si>
    <r>
      <t xml:space="preserve">Durante el mes de noviembre del 2025, desde la Estrategia Territorial de las Manzanas del Cuidado se implementaron 118 actividades de difusión y socialización del Sistema Distrital del Cuidado y los servicios de las 26 Manzanas del Cuidado y 1 próxima a inaugurarse,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Usme, </t>
    </r>
    <r>
      <rPr>
        <b/>
        <u/>
        <sz val="13"/>
        <color theme="1"/>
        <rFont val="Arial"/>
        <family val="2"/>
      </rPr>
      <t>Ciudad Bolívar Arborizadora Alta</t>
    </r>
    <r>
      <rPr>
        <sz val="13"/>
        <color theme="1"/>
        <rFont val="Arial"/>
        <family val="2"/>
      </rPr>
      <t xml:space="preserve"> y la Manzana próxima a inaugurarse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(1.248). 
De acuerdo a la estrategia de difusión del modelo de operación  Manzanas de Cuidado, para el presente mes se realizan cuatro (4) recorridos territoriales en las siguientes Manzanas: Chapinero, Rafael Uribe, Mochuelos y San Cristóbal 20 de julio (Próxima a inaugurar), teniendo en cuenta el impacto, se realizan según la necesidad de cada Manzana. 
Durante el mes de noviembre de 2025 se realizó la convocatoria y reunión preparatoria para las doce (12) mesas locales y seis (6) mesas interlocales a realizarse en el mes de diciembre. Como equipo territorial (Distrital y enlaces territoriales) se apoyó la preparación y planeación de dichos espacios y las coordinadoras de manzana realizarán la convocatoria por medio de una invitación a las delegaciones de las diferentes entidades
Anexo: Carpeta Manzanas del cuidado </t>
    </r>
  </si>
  <si>
    <t>El día 20 de noviembre de 2025, se adelantó la inauguración de la manzana No. 26 del Sistema ubicada en Arborizadora Alta con la que se avanza en el cumplimiento de la meta, logrando alcanzar la cuarta manzana de cuidado en la localidad de Ciudad Bolivar y atendiendo a que se cumple con la implementación del modelo de manzanas fijas.
La vocación principal de la manzana es el fortalecimiento del cuidado comunitario e intergeneracional y la atención a la vejez, por lo que se hace enfasis en la población de personas mayores como sujetos de cuidado y cuidadores y las organizaciones sociales de la zona, reafirmando la responsabilidad colectiva.
El equipamiento integral ofrece servicios de respiro para cuidadoras como tiempo propio para formación y autocuidado, acompañamiento psicojurídico, cuidado infantil, actividades culturales y fortalecimiento de redes comunitarias.
Adicionalmente, el Sistema Distrital de Cuidado se compone del modelo de operación de manzanas móviles, Buses del Cuidado, que iniciaron operación en el mes de noviembre, así: el Bus del Cuidado Urbano inició operación el 10 de noviembre en el punto Venecia localidad de Tunjuelito y el Bus del Cuidado Rural inició operación en el punto de El Dorado localidad de Santa Fe el 15 de noviembre de 2025, completando así la operación del modelo que se realiza a través de Contrato de Prestación de servicios hasta la vigencia 2027.</t>
  </si>
  <si>
    <t>Con esta apertura, la ciudad alcanza 26 Manzanas del Cuidado implementadas en todas las localidades urbanas reafirmando el compromiso con la garantía de derechos y la autonomía de las mujeres. Uno de los enfoques principales de esta Manzana es el fortalecimiento del cuidado comunitario e intergeneracional y la atención a la vejez, responde a una necesidad crítica, ya que siete de las ocho UPZ de la localidad están priorizadas en la categoría de “Muy Alta” demanda y necesidad de cuidado. 
En adición, se inicia la operación del modelo de Buses del Cuidado,consistente en la versión itinerante del Sistema Distrital de Cuidado, diseñados para llevar sus servicios a zonas urbanas y rurales de difícil acceso, lo que permite ampliar la cobertura del Sistema y por ende llegar a impactar mayor población. Avanzando en la implementación del Sistema y sus modelos, se inició la operación de los dos buses del sistema, bus urbano en la localidad de Tunjuelito y bus rural en la localidad de Santa Fe, la operación se realiza a través de ciclos que se complementan cada cinco meses  y se desplazan a nuevos territorios.</t>
  </si>
  <si>
    <t>Se fortaleció la articulación intersectorial para garantizar el seguimiento, la operación y el desarrollo del Sistema Distrital de Cuidado. Se llevaron a cabo reuniones técnicas con la SDDE, SDSCJ, SDM, IDRD, JBB y SGA, orientadas a revisar compromisos, avanzar en procesos de articulación territorial y asegurar la sostenibilidad de los diferentes modelos de cuidado.
De manera destacada, se avanzó en la preparación de la inauguración de la Manzana del Cuidado 20 de Julio mediante reuniones con SGA para definir el minuto a minuto del evento, establecer lineamientos logísticos, roles y actividades, y programar la avanzada técnica para validar espacios y requerimientos. Estas acciones permitieron afinar aspectos operativos clave para garantizar el adecuado desarrollo del evento.
Desde la Dirección del Sistema de Cuidado, como Secretaría Técnica del Sistema Distrital de Cuidado se propician y acompañan todos los espacios de participación, que durante lo corrido de la vigencia, han garantizado que las manzanas implementadas cuenten con los servicios ofrecidos, así como la gestión interinstitucional que garantiza la inauguración de las manzanas que hasta la fecha se ha realizado. Se adelanta el seguimiento a la matriz de compromisos de implementación de la Comisión, avanzando en el cumplimiento del plan formulado para la vigencia.</t>
  </si>
  <si>
    <t>1. Se llevó a cabo sesión extraordinaria de la mesa de Transformación Cultural (11.11.2025)
2. Se llevó a cabo la mesa de InfoCuidado (13.11.2025)
3. Se llevó a cabo sesión ordinaria de la mesa de Transformación Cultural (14.11.2025)
4. Se llevó a cabo reunión con JBB con el objetivo revisar de manera conjunta los temas pendientes de la inauguración de la manzana del cuidado de Arborizadora Alta. (07.11.2025)
5. Se llevó a cabo reunión de seguimiento a compromisos con la SDDE, específicamente sobre el producto de pp con IDT, inauguración de la nueva MC y la articulación con las estrategias de cuidado comunitario e itinerante. (10.11.25)
6. Se llevó a cabo reunión con SDSCJ nueva persona delegada y se desarrolló el seguimiento a compromisos. (11.11.25)
7. Se llevó a cabo reunión con SGA para definir la estructura del minuto a minuto para la inauguración de la Manzana del Cuidado 20 de Julio, establecer lineamientos logísticos, roles y actividades y acordar la fecha de avanzada técnica para validar espacios y requerimientos. (11/11/25)
8. Se llevó a cabo reunión con SDM con el fin de revisar avances y compromisos con la estrategia de Movilidad del Cuidado. (12.11.25)
9. Se llevó a cabo reunión con IDRD, la cual tuvo como propósito revisar las consideraciones jurídicas relacionadas con la recepción, administración y custodia de la dotación de la Manzana del Cuidado Suba–Fontanar. (13.11.25)
10. Se realizó mesa de trabajo para validar la caracterización de las 3rs la cual tuvo como objetivo validar las 3Rs (Redistribuir, Reducir y Reconocer) con el fin avanzar en la construcción de la Matriz de servicios de las Manzanas y Buses del Cuidado y su relación con los objetivos del Sistema Distrital de Cuidado. (18.11.2025)
11. Se llevó a cabo reunión con SGA con el objetivo de articular acciones para definir la dotación de las Manzanas del Cuidado de Suba Gaitana y posteriormente, 20 de julio y acordar lineamientos para el intercambio de información en Infocuidado. (19.11.2025)
12. Se desarrolló la sesión ordinaria No. 70 de la Unidad Técnica de Apoyo en modalidad presencial. (28.11.2025)</t>
  </si>
  <si>
    <t>Disponible en:  https://secretariadistritald.sharepoint.com/:f:/s/ContratacinSPI-2022/IgAiYyUTvk9tRJ9UES8-p4sGAWIlJe6sjYD5HfBKes5TDwQ?e=TRl5wQ</t>
  </si>
  <si>
    <t xml:space="preserve">Durante la vigencia se mantiene la operación de las 25 manzanas inauguradas hasta el 2024, contando con la prestacion de los servicios allí ofertados y garantizando la oferta para la población objetivo de cada una de ellas, en complemento, se adelantó la inauguración de la manzana No. 26 con lo que se llega a la implementación de 26 manzanas del Sistema en operación.
Adicionalmente, se inicia la operación del segundo modelo de implementación del Sistema, manzanas móviles, Buses del Cuidado, que con el fin de ampliar la cobertura del Sistema y una vez adelantadas todas las tareas contractuales de la licitación, permitieron el inicio de operación de los Buses del Cuidado:  Urbano el 10 de noviembre de 2025 y Rural el 15 de noviembre de 2025. Adelantando también, la revisión y verificación por parte del equipo estructurador, del informe de la fase de Alistamiento y Adecuación con los soportes correspondientes y formatos adicionales para la aprobación por parte de la supervisión del primer pago y radicación de la primera factura por parte del contratista E-motion Global SAS encargado de la prestación del servicio.
Durante el mes de noviembre se avanzó en la consolidación y envío a las entidades que integran el SIDICU de la versión final de los documentos técnicos Desarrollados durante 2025,  elaborados por el equipo técnico de la Dirección del Sistema del Cuidado. Estos documentos constituyen insumos fundamentales para la planeación, toma de decisiones y desarrollo operativo la Estrategia de Cuidados Comunirarios como la Estratega Cuidados Itinerantes  asi como el Modelo de Asistencia en Casa, y permiten contar con orientaciones para la implementación de los mismos.	</t>
  </si>
  <si>
    <t>Evidencias relacionadas en la Actividad 1</t>
  </si>
  <si>
    <t xml:space="preserve">El día 20 de noviembre de 2025, se adelantó la inauguración de la manzana No. 26 del Sistema ubicada en Arborizadora Alta con la que se avanza en el cumplimiento de la meta, con vocación principal del fortalecimiento del cuidado comunitario e intergeneracional y la atención a la vejez, por lo que se hace enfasis en la población de personas mayores como sujetos de cuidado y cuidadores y las organizaciones sociales de la zona, reafirmando la responsabilidad colectiva. El equipamiento integral ofrece servicios de respiro para cuidadoras como tiempo propio para formación y autocuidado, acompañamiento psicojurídico, cuidado infantil, actividades culturales y fortalecimiento de redes comunitarias.
Adicionalmente, se avanzó en el modelo de operación de manzanas móviles, Buses del Cuidado, que iniciaron operación en el mes de noviembre, así: el Bus del Cuidado Urbano inició operación el 10 de noviembre en el punto Venecia localidad de Tunjuelito y el Bus del Cuidado Rural inició operación en el punto de El Dorado localidad de Santa Fe el 15 de noviembre de 2025, completando así la operación del modelo que se realiza a través de Contrato de Prestación de servicios hasta la vigencia 2027.
Así las cosas, se encuentran en operación al cierre del mes de noviembre, 26 manzanas fijas y 2 manzanas móviles, completando 28 manzanas en funcionamiento del Sistema Distrital de Cuidado
Durante el mes de noviembre del 2025, desde la Estrategia Territorial de las Manzanas del Cuidado se implementaron 118 actividades de difusión y socialización del Sistema Distrital del Cuidado y los servicios de las 26 Manzanas del Cuidado y 1 próxima a inaugurarse,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Usme, Ciudad Bolívar Arborizadora Alta y la Manzana próxima a inaugurarse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(1.248). 
De acuerdo a la estrategia de difusión del modelo de operación  Manzanas de Cuidado, para el presente mes se realizan cuatro (4) recorridos territoriales en las siguientes Manzanas: Chapinero, Rafael Uribe, Mochuelos y San Cristóbal 20 de julio (Próxima a inaugurar), teniendo en cuenta el impacto, se realizan según la necesidad de cada Manzana.  Durante el mes de noviembre de 2025 se realizó la convocatoria y reunión preparatoria para las doce (12) mesas locales y seis (6) mesas interlocales a realizarse en el mes de diciembre. Como equipo territorial (Distrital y enlaces territoriales) se apoyó la preparación y planeación de dichos espacios y las coordinadoras de manzana realizarán la convocatoria por medio de una invitación a las delegaciones de las diferentes entidades
Anexo: Carpeta Manzanas del cuidado </t>
  </si>
  <si>
    <t>En el mes de diciembre de 2025, se inauguró la Manzana No. 27 del Sistema ubicada en San Cristobal – 20 de Julio con vocación orientada a la prevención de violencias, la promoción de relaciones familiares protectoras y la inclusión social, ubicada estratégicamente en una zona con indicadores críticos de violencia de género, violencia intrafamiliar y acoso sexual, así como una alta demanda de servicios de orientación jurídica, acompañamiento psicosocial, apoyos para personas con discapacidad y actividades para personas mayores. 
A nivel de la operación de los buses de cuidado, Bus Urbano y Rural, se revisaron con el contratista las novedades presentadas para adelantar las gestiones necesarias y con los equipos de trabajo de cada bus se realizó la programación de actividades de participación como compartires navideños en los puntos de prestación de servicios con la comunidad.
Para todo el equipo territorial de ambos Buses se realizó la capacitación sobre el Manual del Sistema Distrital de Cuidado y Procedimiento del modelo de operación de Buses del Cuidado actualizados.</t>
  </si>
  <si>
    <t>Con la inauguración del mes de diciembre, se completan los cuatro modelos de operación que se suman de las dos manzanas móviles (Buses del Cuidado) y dos manzanas fijas inauguradas y en operación en la vigencia 2025, ampliando la cobertura del sistema y la capacidad operativa de atención a la ciudadanía.
Se garantiza la continuidad del Sistema y se amplía conforme a las metas estipuladas en el Plan Distrital de Desarrollo</t>
  </si>
  <si>
    <t>Durante el mes de diciembre del 2025, desde la Estrategia Territorial de las Manzanas del Cuidado se implementaron 71 actividades de difusión y socialización del Sistema Distrital del Cuidado y los servicios de las 27 Manzanas del Cuidado, en 19 localidades de Bogotá, a saber: Antonio Nariño, Barrios Unidos, Bosa Porvenir, Bosa Campo Verde, Centro (Santa Fe-Candelaria), Chapinero, Ciudad Bolívar Ecoparque, Ciudad Bolívar Manitas, Ciudad Bolívar Mochuelo, Engativá Pueblo, Engativá Boyacá Real, Fontibón, Kennedy Bellavista, Kennedy Timiza, Los Mártires, Puente Aranda, San Cristóbal CEFE, San Cristóbal Juan Rey, Rafael Uribe Uribe, Suba Fontanar, Suba Gaitana, Tunjuelito, Teusaquillo, Usaquén, Usme, Ciudad Bolívar Arborizadora Alta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(1.319). 
De acuerdo a la estrategia de difusión del modelo de operación  Manzanas de Cuidado, para el presente mes se realizó un (1) recorrido territorial en la Manzana de Arborizadora Alta, teniendo en cuenta el impacto, se realizan según la necesidad de cada Manzana. 
Durante el mes de diciembre de 2025 se llevaron a cabo doce (12) mesas locales y seis (6) mesas interlocales, en las cuales el equipo territorial realiza la secretaría técnica. Además se adelantaron 25 informes semestrales que precisa las acciones de coordinación operativa, y territorial para el funcionamiento del Modelo de operación Territorial Manzanas del Cuidado, de acuerdo con los lineamientos del Decreto 415 del 11 de septiembre del 2023 que reglamenta el Acuerdo Distrital 893 de 2023 "Por el cual se institucionaliza el Sistema Distrital de Cuidado de Bogotá D.C. y se dictan otras disposiciones" y su disposición en relación con la valoración de los procesos asociados a la operación del Sistema, damos cuenta a continuación de los resultados que se identifican en el marco de la organización de las mesas locales, así como del monitoreo de servicios.</t>
  </si>
  <si>
    <t>Disponible en: https://secretariadistritald.sharepoint.com/:f:/s/ContratacinSPI-2022/IgAd99c_RF2xQrzyE25RkKujAQhCzIW8L2sgb9oDs1skpkA?e=dyuAQu</t>
  </si>
  <si>
    <t>Desde la Supervisión y Apoyos a la Supervisión del Contrato en sus componentes jurídico, financiero, costos y técnico, se realizó el proceso de radicación de los 3 pagos iniciales al contratista E-motion ante Financiera. El primer pago fue el correspondiente al cumplimiento de la fase de Alistamiento y Adecuación, el pago dos al primer mes de operación en noviembre y el tercer pago al segundo mes de operación en el mes de diciembre de 2025. Para la aprobación por parte de la supervisión del cumplimiento de las obligaciones contractuales, se revisaron los informes de actividades con los correspondientes soportes y evidencias, se revisaron los soportes financieros y se realizaron las observaciones de subsanación para evidenciar el cumplimiento, una vez atendidas se realizó el procedimiento de radicación de acuerdo con la Guía de Radicación de Pagos y se elaboraron los informes de supervisión de cada pago.
A nivel técnico se revisó y evidenció el cumplimiento del objetivo y las metas formuladas en el Plan anual de trabajo de la CISDC, de igual manera se formularon las propuestas para la formulación del objetivo y metas para el modelo Buses del Cuidado en la vigencia 2026.
A nivel territorial en la operación de ambos Bus Urbano y Rural, se revisaron con el contratista las novedades presentadas, para lo cual se remitió comunicación por medio de la plataforma Orfeo, y la resolución del permiso otorgado por el IDRD en el punto del Parqueadero de la Biblioteca El Tintal. Con los equipos de trabajo de cada bus se realizó la programación de actividades de participación como compartires navideños en los puntos de prestación de servicios con la comunidad.
Para todo el equipo territorial de ambos Buses se realizó la capacitación sobre el Manual del Sistema Distrital de Cuidado y Procedimiento del modelo de operación de Buses del Cuidado actualizados.
Para el equipo de trabajo de E-motion desde el componente jurídico se realizó una capacitación para el cargue de los soportes de cada pago en la plataforma SECOP II.</t>
  </si>
  <si>
    <t>Disponible en: https://secretariadistritald.sharepoint.com/:f:/s/ContratacinSPI-2022/IgCoLxzERWU_R6u9Ostbs9ihAQ6A2nRfe0eYveMPkI7WFL8?e=zUXoDp</t>
  </si>
  <si>
    <t>Al cierre de la vigencia se avanzó en la consolidación y envío de las versiones finales de los siguientes documentos que son parte de la puesta en marcha de 2 Estrategias  de Operación de Sistema, y el Modelo de Asistencia Personal -MAP. Estos documentos fueron remitidos a las entidades que hacen parte de SIDICU para su retraliementación:
Documento técnico del pilotaje de la Estrategia de Cuidados Comunitarios
Anexo correspondiente:  ANEXO1. Documento Pilotaje Estrategia de Cuidados Comunitarios 2025 VF
Documento técnico del pilotaje de la Estrategia de Cuidados Itinerantes
Anexo correspondiente:  ANEXO 2. Documento Pilotaje Estrategia Cuidados Itinerantes 2025 VF
Documento técnico del Modelo de Asistencia Personal.
Anexo correspondiente: ANEXO 3. Documento Modelo de Asistencia Personal VF</t>
  </si>
  <si>
    <t>Disponible en: https://secretariadistritald.sharepoint.com/:f:/s/ContratacinSPI-2022/IgAIY-y-J13jRb5amyogVJikAcwrE6sTk1tn9Ce6FIheiMo?e=q0qJD9</t>
  </si>
  <si>
    <t xml:space="preserve">1. Se consolidó y elaboró la ficha técnica de la Manzana del Cuidado de San Cristóbal – 20 de Julio, la cual fue aprobada con ajustes en la sesión No. 70 de la Unidad Técnica de Apoyo. 
2. Se llevó a cabo una reunión bilateral con BibloRed de la Secretaría Distrital de Cultura, Recreación y Deporte, con el fin de revisar los acuerdos relacionados con el intercambio de información desde el componente InfoCuidado y su articulación con las áreas jurídicas correspondientes. (03.12.25)
3. Se llevó a cabo la sesión No. 71 de la Unidad Técnica de Apoyo, en la cual se presentó el balance general de las mesas asesoras y temáticas de la UTA, se socializó por parte de la Secretaría Distrital de Integración Social el diagnóstico de accesibilidad y la propuesta de un plan de cualificación intersectorial con enfoque de discapacidad, y se aprobaron documentos técnicos orientados al fortalecimiento del seguimiento, la operación y la sostenibilidad del Sistema Distrital de Cuidado. (09.12.25)
4. Se realizó una reunión de articulación con la Secretaría Distrital de Cultura, Recreación y Deporte, orientada al empalme con la nueva directora de Transformaciones Culturales, la socialización del Sistema Distrital de Cuidado ante dicha Dirección y la revisión de posibles líneas de articulación estratégica y territorial con proyección al año 2026. (10.12.25)
5. Se realizó una reunión bilateral con la Secretaría Distrital de Movilidad y TransMilenio S.A., con el propósito de coordinar y articular acciones en el marco del evento de inauguración de la Manzana del Cuidado de San Cristóbal – 20 de Julio. (10.12.25)
6. Se llevó a cabo la sesión No. 24 de la Comisión Intersectorial del Sistema Distrital de Cuidado, en la cual se aprobó el Modelo de Asistencia Personal y su documento técnico; se validaron herramientas de InfoCuidado; se socializó la clasificación de servicios del SIDICU (3R) y su batería de indicadores; se presentó el balance del Plan Anual de Trabajo 2025; y se socializó el informe de acción preventiva de la Personería de Bogotá para su incorporación en la gestión del Sistema Distrital de Cuidado. (12.12.25)
7. Se realizó la convocatoria y se brindó apoyo a la participación de los sectores en el evento de inauguración de la Manzana del Cuidado de San Cristóbal – 20 de Julio, llevado a cabo conforme al minuto a minuto del evento previamente aprobado en la sesión No. 70 de la Unidad Técnica de Apoyo. (16.12.25)
 </t>
  </si>
  <si>
    <t>Durante diciembre se desarrollaron acciones de articulación y coordinación en el marco del Mecanismo de Gobernanza del Sistema Distrital de Cuidado, a través de la Unidad Técnica de Apoyo, la Comisión Intersectorial del Sistema Distrital de Cuidado y reuniones bilaterales con entidades distritales, orientadas al seguimiento de la implementación de los modelos de operación a nivel distrital y territorial. En estos espacios se adelantaron procesos de validación y aprobación de documentos técnicos y la revisión de herramientas de seguimiento que soportan la gestión operativa del sistema. Asimismo, se avanzó en la implementación territorial mediante la consolidación de la ficha técnica y la coordinación interinstitucional para la inauguración de la Manzana del Cuidado de San Cristóbal – 20 de Julio.
Como resultado de las acciones sostenidas durante la vigencia, al cierre del periodo se ha fortalecido la articulación de las entidades de la Administración Distrital para avanzar en la implementación y el seguimiento del Sistema Distrital de Cuidado, garantizando la operación y sostenibilidad de los diferentes modelos de atención. En la actualidad, el sistema cuenta con la implementación de 27 Manzanas del Cuidado con presencia en las 19 localidades urbanas y urbano-rurales de Bogotá, así como con la operación de los Buses del Cuidado en modalidad urbana y rural.</t>
  </si>
  <si>
    <t>1. Se llevó a cabo sesión ordinaria de la mesa de Transformación Cultural (12.12.2025)
2.Se llevó a cabo sesión ordinaria de la mesa de Infraestructura del Cuidado (12.12.2025)
3. Se llevó a cabo sesión ordinaria de la mesa de Seguimiento al Convenio 913 (19.12.2025)</t>
  </si>
  <si>
    <t>Disponible en: https://secretariadistritald.sharepoint.com/:f:/s/ContratacinSPI-2022/IgD6hSEgZJEpQKUB2ZA09VOVAfCCjcexvFKtg4DXUsBPviU?e=mT6cNi</t>
  </si>
  <si>
    <t xml:space="preserve">En el mes de noviembre se avanzó vinculando a 580 mujeres en estrategias de empoderamiento social y político, con el desarrollo de cursos Mujeres que cuidan mujeres que inciden y conversatorios en manzanas, en Bosa con mujeres cuidaoras del cabildo muisca y en la manzana de Puerte Aranda un conversatorio sobre la Politica Pública de Mujeres y Equidad de género y el eje transversal del cuidado. 
Adicionalmente, se realizaron encuentros colectivos en las manzanas del cuidado  de Antonio Nariño, Bosa Porvenir, Ciudad Bolivar Ecoparque, Arborizadora y Manitas, Tunjuelito, Suba Fontanar y Gaitana, Usme, Usaquén, San Cristobla San Blas, Engativá Emaus, Fontibó, Kennedy Bella Vista y Timiza, Los Mártires, Puente Aranda y Rafael Uribe Uribe, asi msimo y en las cajas de compemnsación de CAFAM Madelena, Compensar suba y el DACE de Yomada, logrando la participación de mujeres de  organización de cuidado comunitario, con el fin de fortalecer habilidades de  liderazgo, gestión de emociones y diálogo respetuoso al interior de las organizaciones.
</t>
  </si>
  <si>
    <t>En el mes de diciembre se avanzó vinculando a 409 mujeres en estrategias de empoderamiento social y político, con el desarrollo de un cursos Mujeres que cuidan mujeres que inciden en la localidad de San Cristobal San Blas y e desarollo de encuentros colectivos todas las manzanas del cuidado, en las cajas de compemnsación de CAFAM Madelena, Compensar suba y el CADE de Yomada, logrando la participación de mujeres de  organización de cuidado comunitario, con el fin de fortalecer habilidades de  liderazgo, gestión de emociones y diálogo respetuoso al interior de las organizaciones.</t>
  </si>
  <si>
    <t>En el mes de diciembre se avanzó vinculando a 409 mujeres en estrategias de empoderamiento social y político, con el desarrollo del curso Mujeres que cuidan mujeres que inciden en la localidad de San Cristobal San Blas y el desarollo de encuentros colectivos todas las manzanas del cuidado, en las cajas de compensación de CAFAM Madelena, Compensar suba y el CADE de Yomada, logrando la participación de mujeres de organización de cuidado comunitario, con el fin de fortalecer habilidades de  liderazgo, gestión de emociones y diálogo respetuoso al interior de las organizaciones.</t>
  </si>
  <si>
    <t xml:space="preserve">Se han logrado vincular 5.505 mujeres en procesos de empoderamiento social y político a través del curso "Mujeres que cuidan mujeres que inciden", de conversatorios sobre cudiado y participación y de encuentros colectivos sobre derechos de las mujeres y manejo de emocioneas para el liderazgo, logrando el cumplimiento de la meta programada. </t>
  </si>
  <si>
    <t xml:space="preserve">Las personas cuidadoras en sus diferencias y diversidades y las personas que requieren cuidado y apoyo cuentan con 27 manzanas de cuidado implementadas, con un aumento en la cobertura a través de los servicios intersectoriales que se prestan en cinco componentes: formación, bienestar/respiro, generación de ingresos, cuidado y transformación cultural; así como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</si>
  <si>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diciembre:
CONPES 37- PP indígenas, desde la referente se realizó el seguimiento, acompañamiento con Cabildo Indígena Muisca de Bosa, en lo respectivo a la revisión de los informes de actividades que dan cumplimiento al contrato 1075-2025 que permitió implementación del curso "TEJIENDO PALABRA DESDE LOS SABERES Y APRENDIZAJES" mujeres que cuidan, mujeres que inciden. 15 mujeres registradas en SIMISIONAL el cual culminó el 06 de diciembre. Así mismo se incluye los bullets y ppt para el consultivo que tuvo lugar el 18.12. Se realiza el reporte IV trimestre que da cuenta de los avances en relación al plan de acción de la política pública CONPES 37
​Conpes 37-Indígenas​
CONPES 38- PP Raizal, junto a la referente se tuvo reunión de cierre con consultivo distrital raizal se aporta acta, bullets y PPT. Un archivo de avance de documento de capítulo caracterización para libro digital. Se realiza el reporte IV trimestre que da cuenta de los avances en relación al plan de acción de la política pública CONPES 38
​Conpes 38- Raizal​
CONPES 39- PP Negras y Afrodescendientes, se incluye ppt general con los diez encuentros realizados que dan cuenta de las atenciones brindadas por medio de los espacios de autocuidado y cuidado desde perspectivas propias conforme a los usos y costumbres de la comunidad negra y afrodescendientes que residen en Bogotá. se realiza el reporte IV trimestre que da cuenta de los avances en relación al plan de acción de la política pública CONPES 39
​Conpes 39- PP Negras y Afro​​
​
CONPES 39- PP Capítulo Palenqueras, la referente Palenquera genero un documento que da cuenta del capítulo palenquero para el libro digital. se realiza el reporte IV trimestre que da cuenta de los avances en relación al plan de acción de la política pública CONPES 39 capítulo palenqueras.
​​CONPES 39- PP Capítulo Palenqueras​​​
CONPES 40- PP Pueblo Rrom,  se realiza el reporte IV trimestre que da cuenta de los avances en relación al plan de acción de la política pública CONPES 40
​​​Conpes 40- PP Gitanas</t>
  </si>
  <si>
    <t xml:space="preserve">En diciembre se avanzó vinculando 724 mujeres en formaciones de cuidado a partir del desarrollo de los cursos "El Valor de cuidado", el curso "Mujeres, Cuidado y Medio Ambiente" y conversatorios "Me cuido mientras Cuido" en las siguientes manzanas: Antonio Nariño, Barrios Unidos, Bosa Campo Verde, Bosa porvenir, Chapinero Ciudad Bolivar Ecoparque, Manitas. Arborizadora y Mochuelo, Engativá Emaus, Engativá Boyacá Real, Fontibón, Kennedy Bella Vista, Kennedy Timiza, Puente Aranda, Rafael Uribe Uribe, Santafé la Candelaria, San Cristobal CEFE y Juan Rey, Suba Fontanar y Gaitana, Teusaquillo, Tunjuelito y Usme.
Adicionalmente, se desarrollaron cursos El valor del cuidado con el equipo de Buses del cuidao, tanto en el bus rural como en el Urbano. 
Finalmente, en el marco del convenio con el SENA se adelantaron cuatro cursos de formación complementaria dos Ingles Básico, Primero Auxilios psicológicos, Muñucos de navidad e Informática Básica en las manznas del cuidado de Bosa Porvenir, Bosa Campo Verde, Kennedy timiza y Tunjuelito. </t>
  </si>
  <si>
    <t>Disponible en: https://secretariadistritald.sharepoint.com/:f:/s/ContratacinSPI-2022/IgCUv5q3hHGcR6_iaohRqwnYAbjiY388Ywd9tQ0ELSV5Z7o?e=hsKzxT</t>
  </si>
  <si>
    <t xml:space="preserve">En el mes de diciembre de 2025, se inauguró la Manzana No. 27 del Sistema ubicada en San Cristobal – 20 de Julio con vocación orientada a la prevención de violencias, la promoción de relaciones familiares protectoras y la inclusión social, ubicada estratégicamente en una zona con indicadores críticos de violencia de género, violencia intrafamiliar y acoso sexual, así como una alta demanda de servicios de orientación jurídica, acompañamiento psicosocial, apoyos para personas con discapacidad y actividades para personas mayores. 
A nivel de la operación de los buses de cuidado, Bus Urbano y Rural, se revisaron con el contratista las novedades presentadas para adelantar las gestiones necesarias y con los equipos de trabajo de cada bus se realizó la programación de actividades de participación como compartires navideños en los puntos de prestación de servicios con la comunidad.
Para todo el equipo territorial de ambos Buses se realizó la capacitación sobre el Manual del Sistema Distrital de Cuidado y Procedimiento del modelo de operación de Buses del Cuidado actualizados.
Durante el mes de diciembre del 2025, desde la Estrategia Territorial de las Manzanas del Cuidado se implementaron 71 actividades de difusión y socialización del Sistema Distrital del Cuidado y los servicios de las 27 Manzanas del Cuidado, en 19 localidades de Bogotá, a saber: Antonio Nariño, Barrios Unidos, Bosa Porvenir, Bosa Campo Verde, Centro (Santa Fe-Candelaria), Chapinero, Ciudad Bolívar Ecoparque, Ciudad Bolívar Manitas, Ciudad Bolívar Mochuelo, Engativá Pueblo, Engativá Boyacá Real, Fontibón, Kennedy Bellavista, Kennedy Timiza, Los Mártires, Puente Aranda, San Cristóbal CEFE, San Cristóbal Juan Rey, Rafael Uribe Uribe, Suba Fontanar, Suba Gaitana, Tunjuelito, Teusaquillo, Usaquén, Usme, Ciudad Bolívar Arborizadora Alta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(1.319). </t>
  </si>
  <si>
    <t xml:space="preserve">En diciembre se avanzó vinculando 724 mujeres en formaciones de cuidado a partir del desarrollo de los cursos "El Valor de cuidado", el curso "Mujeres, Cuidado y Medio Ambiente" y conversatorios "Me cuido mientras Cuido" en las siguientes manzanas: Antonio Nariño, Barrios Unidos, Bosa Campo Verde, Bosa porvenir, Chapinero Ciudad Bolivar Ecoparque, Manitas. Arborizadora y Mochuelo, Engativá Emaus, Engativá Boyacá Real, Fontibón, Kennedy Bella Vista, Kennedy Timiza, Puente Aranda, Rafael Uribe Uribe, Santafé la Candelaria, San Cristobal CEFE y Juan Rey, Suba Fontanar y Gaitana, Teusaquillo, Tunjuelito y Usme.
Adicionalmente, se desarrollaron cursos El valor del cuidado con el equipo de Buses del cuidao, tanto en el bus rural como en el Urbano. </t>
  </si>
  <si>
    <t>Se realizaron 397 orientaciones y asesorías jurídicas, con un total de 320  seguimientos. Asimismo, se llevaron a cabo 350 orientaciones psicosociales, con 172 seguimientos asociados. Adicionalmente, se desarrollaron 36 encuentros colectivos, los cuales beneficiaron a 210 personas.</t>
  </si>
  <si>
    <t>Disponible en: https://secretariadistritald.sharepoint.com/:f:/s/ContratacinSPI-2022/IgDQuHKKimf6QIz955_02h1oAWymlmGQo2FliM0wvVHr1bo?e=NBjONq</t>
  </si>
  <si>
    <t>En materia de Cualificación del Mecanismo de Participación y Seguimiento se llevó a cabo la sesión referida al Plan de Ordenamiento Territorial, en la cual se trataron temas como: Pedagogía General de Plan de Ordenamiento territorial, Proyectos a nivel Distrital y enfoque local. 
En el mes se llevó a cabo la asistencia de algunos representantes del MPS a los decálogos cuyos contenidos se integrarán a documento de recomendaciones</t>
  </si>
  <si>
    <r>
      <t xml:space="preserve">Se alcanzaron 27 manzanas del cuidado fijas en funcionamiento: garantizando la prestación continua de los servicios allí ofertados para la población objetivo. Para ello, se inauguraron las manzanas No. 26 y 27, tomando como referencia el índice de priorización, de manera que sus énfasis atienden las necesidades de las zonas, a saber: 
</t>
    </r>
    <r>
      <rPr>
        <b/>
        <sz val="11"/>
        <color theme="1"/>
        <rFont val="Arial"/>
        <family val="2"/>
      </rPr>
      <t>Manzana No. 26</t>
    </r>
    <r>
      <rPr>
        <sz val="11"/>
        <color theme="1"/>
        <rFont val="Arial"/>
        <family val="2"/>
      </rPr>
      <t xml:space="preserve"> (inaugurada el 20 de noviembre de 2025), ubicada en Arborizadora Alta (Ciudad Bolívar) con vocación al fortalecimiento del cuidado comunitario e intergeneracional y la atención de personas mayores como sujetos de cuidado y cuidadores. 
</t>
    </r>
    <r>
      <rPr>
        <b/>
        <sz val="11"/>
        <color theme="1"/>
        <rFont val="Arial"/>
        <family val="2"/>
      </rPr>
      <t>Manzana No. 27</t>
    </r>
    <r>
      <rPr>
        <sz val="11"/>
        <color theme="1"/>
        <rFont val="Arial"/>
        <family val="2"/>
      </rPr>
      <t xml:space="preserve"> (inaugurada el 16 de diciembre de 2025), ubicada en el 20 de Julio (San Cristóbal) con vocación orientada a la prevención de violencias, la promoción de relaciones familiares protectoras y la inclusión social. 
Adicionalmente, se inició la operación de los Buses del Cuidado (manzanas móviles) con el fin de ampliar la cobertura del Sistema. </t>
    </r>
    <r>
      <rPr>
        <b/>
        <sz val="11"/>
        <color theme="1"/>
        <rFont val="Arial"/>
        <family val="2"/>
      </rPr>
      <t>Bus Urbano</t>
    </r>
    <r>
      <rPr>
        <sz val="11"/>
        <color theme="1"/>
        <rFont val="Arial"/>
        <family val="2"/>
      </rPr>
      <t xml:space="preserve"> el 10 de noviembre de 2025 (operando en Bosa UPZ Bosa Central, Tunjuelito UPZ Venecia y Kennedy UPZ Calandaima) y </t>
    </r>
    <r>
      <rPr>
        <b/>
        <sz val="11"/>
        <color theme="1"/>
        <rFont val="Arial"/>
        <family val="2"/>
      </rPr>
      <t xml:space="preserve">Bus Rural </t>
    </r>
    <r>
      <rPr>
        <sz val="11"/>
        <color theme="1"/>
        <rFont val="Arial"/>
        <family val="2"/>
      </rPr>
      <t xml:space="preserve">el 15 de noviembre de 2025 (operando en (Vereda Quiba Alta, Usme Vereda Las Margaritas y Chisacá y Santa Fe UPZ Lourdes). Prestando 19 servicios: Educación flexible, Talleres de orientación socio-ocupacional y Refuerzo escolar a niñas, niños y adolescentes de SED, Formación complementaria, orientación psicológica y jurídica y talleres de transformación cultural de SDMUJER, Actividad Física para cuidadoras, Actividad física para personas con discapacidad y personas mayores y escuela de la bici de IDRD, Arte de Cuidarte y Bogotá te acompaña en la vejez de SDIS, prevención y promoción en salud SDS y Talleres de empleabilidad y emprendimiento de SDDE,  y Protección y el bienestar de los animales de compañía de las mujeres y personas cuidadoras de IDPYBA. </t>
    </r>
  </si>
  <si>
    <t>Durante la vigencia 2025 se vincularon 5.505 mujeres en procesos de empoderamiento social y político a través del curso "Mujeres que cuidan mujeres que inciden", de conversatorios sobre cuidado y participación y de encuentros colectivos sobre derechos de las mujeres y manejo de emociones para el liderazgo, logrando el cumplimiento del 105.56% de la meta programada. 
El avance en el cumplimiento de la meta PDD, esta relacionado con la implementación de la Estrategia de empoderamiento social y político, que implementa el curso “Mujeres que cuidan mujeres que inciden” y el desarrollo de “conversatorios” relacionados con los derechos de las mujeres, reflexiones sobre la historia de la participación de la mujeres y su imbricación con el cuidado, las brechas de género y la reproducción de los estereotipos que ocurren en el marco del cuidado, la inclusión del eje transversal del cuidado en la política pública de mujeres y equidad de género y las diferentes perspectivas del cuidado desde el enforque etnico diferencial.
Sobre los conversatorios, se centraron en brindar un espacio de cuidado a partir de la metodología de círculos de cuidado atendiendo la necesidad de las mujeres cuidadoras de conversar sobre el cuidado de si mismas, como propósito para el fortalecimiento del cuidado comunitario y la incidencia. En especial, se realizaron cursos con mujeres Afrodescendientes, mujeres pelenqueras, mujeres raizales, mujeres gitantas y mujeres del Cabildo musica de Bosa.</t>
  </si>
  <si>
    <t>Ajuste presupuestal programación poryecto de inversión</t>
  </si>
  <si>
    <t>Se realizó solicitud de ajuste a la programación presupuestal entre las actividades del proyecto de inversión, conforme a al concepto favorable del Traslado Interno No. 4000036111, considerando que la entidad efectuó los estudios técnicos, legales y
financieros exigidos para realizar el traslado presupuestal y que la Secretaría de la Mujer asegurará la correcta ejecución de los recursos conforme las normas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</si>
</sst>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 numFmtId="176" formatCode="0.00000"/>
  </numFmts>
  <fonts count="5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sz val="9"/>
      <color theme="1"/>
      <name val="Arial"/>
      <family val="2"/>
    </font>
    <font>
      <b/>
      <u/>
      <sz val="13"/>
      <color theme="1"/>
      <name val="Arial"/>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8" tint="0.79998168889431442"/>
        <bgColor indexed="64"/>
      </patternFill>
    </fill>
  </fills>
  <borders count="7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s>
  <cellStyleXfs count="28">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8" fontId="6" fillId="0" borderId="1" applyFont="0" applyFill="0" applyBorder="0" applyAlignment="0" applyProtection="0"/>
    <xf numFmtId="9" fontId="6" fillId="0" borderId="1" applyFont="0" applyFill="0" applyBorder="0" applyAlignment="0" applyProtection="0"/>
    <xf numFmtId="170"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2" fontId="23" fillId="0" borderId="30" applyNumberFormat="0" applyAlignment="0" applyProtection="0">
      <alignment horizontal="right" vertical="center"/>
    </xf>
    <xf numFmtId="172"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2"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167" fontId="3" fillId="0" borderId="1" applyFont="0" applyFill="0" applyBorder="0" applyAlignment="0" applyProtection="0"/>
    <xf numFmtId="164" fontId="46" fillId="0" borderId="0" applyFont="0" applyFill="0" applyBorder="0" applyAlignment="0" applyProtection="0"/>
    <xf numFmtId="0" fontId="2" fillId="0" borderId="1"/>
    <xf numFmtId="0" fontId="1" fillId="0" borderId="1"/>
    <xf numFmtId="43" fontId="1" fillId="0" borderId="1" applyFont="0" applyFill="0" applyBorder="0" applyAlignment="0" applyProtection="0"/>
    <xf numFmtId="0" fontId="1" fillId="0" borderId="1"/>
    <xf numFmtId="43" fontId="1" fillId="0" borderId="1" applyFont="0" applyFill="0" applyBorder="0" applyAlignment="0" applyProtection="0"/>
  </cellStyleXfs>
  <cellXfs count="772">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9" fontId="14" fillId="0" borderId="22" xfId="5" applyNumberFormat="1" applyFont="1" applyBorder="1" applyAlignment="1">
      <alignment vertical="center"/>
    </xf>
    <xf numFmtId="169" fontId="14" fillId="0" borderId="24" xfId="5" applyNumberFormat="1" applyFont="1" applyBorder="1" applyAlignment="1">
      <alignment vertical="center"/>
    </xf>
    <xf numFmtId="0" fontId="13" fillId="5" borderId="12" xfId="2" applyFont="1" applyFill="1" applyBorder="1" applyAlignment="1">
      <alignment vertical="center" wrapText="1"/>
    </xf>
    <xf numFmtId="169"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9"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22" xfId="0" applyFont="1" applyBorder="1" applyAlignment="1">
      <alignment vertical="center" wrapText="1"/>
    </xf>
    <xf numFmtId="0" fontId="14" fillId="0" borderId="22" xfId="0" applyFont="1" applyBorder="1" applyAlignment="1">
      <alignment vertical="top" wrapText="1"/>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7" xfId="3" applyFont="1" applyBorder="1" applyAlignment="1">
      <alignment horizontal="left" vertical="center" wrapText="1"/>
    </xf>
    <xf numFmtId="0" fontId="26" fillId="0" borderId="44"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43" fontId="42" fillId="5" borderId="57" xfId="18" applyFont="1" applyFill="1" applyBorder="1" applyAlignment="1">
      <alignment horizontal="center" vertical="center" wrapText="1"/>
    </xf>
    <xf numFmtId="43" fontId="42" fillId="5" borderId="59" xfId="18" applyFont="1" applyFill="1" applyBorder="1" applyAlignment="1">
      <alignment horizontal="center" vertical="center" wrapText="1"/>
    </xf>
    <xf numFmtId="43" fontId="42" fillId="5" borderId="60" xfId="18" applyFont="1" applyFill="1" applyBorder="1" applyAlignment="1">
      <alignment horizontal="center" vertical="center" wrapText="1"/>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4"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13" fillId="5" borderId="61"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3" xfId="3" applyFont="1" applyBorder="1" applyAlignment="1">
      <alignment horizontal="center" vertical="center" wrapText="1"/>
    </xf>
    <xf numFmtId="0" fontId="32" fillId="0" borderId="49" xfId="3" applyFont="1" applyBorder="1" applyAlignment="1">
      <alignment horizontal="center" vertical="center" wrapText="1"/>
    </xf>
    <xf numFmtId="0" fontId="32" fillId="0" borderId="65" xfId="3" applyFont="1" applyBorder="1" applyAlignment="1">
      <alignment horizontal="center" vertical="center" wrapText="1"/>
    </xf>
    <xf numFmtId="0" fontId="32" fillId="0" borderId="66"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0" xfId="3" applyFont="1" applyBorder="1" applyAlignment="1">
      <alignment horizontal="left" vertical="center" wrapText="1"/>
    </xf>
    <xf numFmtId="1" fontId="21" fillId="0" borderId="26" xfId="3" applyNumberFormat="1" applyFont="1" applyBorder="1" applyAlignment="1">
      <alignment horizontal="center" vertical="center"/>
    </xf>
    <xf numFmtId="1" fontId="20" fillId="0" borderId="8" xfId="3" applyNumberFormat="1" applyFont="1" applyBorder="1" applyAlignment="1">
      <alignment horizontal="center" vertical="center"/>
    </xf>
    <xf numFmtId="173" fontId="14" fillId="0" borderId="1" xfId="3" applyNumberFormat="1" applyFont="1" applyAlignment="1">
      <alignment vertical="center"/>
    </xf>
    <xf numFmtId="0" fontId="8" fillId="5" borderId="26" xfId="3" applyFont="1" applyFill="1" applyBorder="1" applyAlignment="1">
      <alignment vertical="center"/>
    </xf>
    <xf numFmtId="174" fontId="14" fillId="0" borderId="1" xfId="22" applyNumberFormat="1" applyFont="1" applyBorder="1" applyAlignment="1">
      <alignment vertical="center"/>
    </xf>
    <xf numFmtId="174" fontId="14" fillId="0" borderId="1" xfId="3" applyNumberFormat="1" applyFont="1" applyAlignment="1">
      <alignment vertical="center"/>
    </xf>
    <xf numFmtId="174" fontId="14" fillId="0" borderId="1" xfId="22" applyNumberFormat="1" applyFont="1" applyBorder="1" applyAlignment="1">
      <alignment horizontal="center" vertical="center" wrapText="1"/>
    </xf>
    <xf numFmtId="173" fontId="20" fillId="4" borderId="11" xfId="3" applyNumberFormat="1" applyFont="1" applyFill="1" applyBorder="1" applyAlignment="1">
      <alignment horizontal="center" vertical="center"/>
    </xf>
    <xf numFmtId="2" fontId="20" fillId="4" borderId="11" xfId="3" applyNumberFormat="1" applyFont="1" applyFill="1" applyBorder="1" applyAlignment="1">
      <alignment horizontal="center" vertical="center"/>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0" fontId="8" fillId="0" borderId="1" xfId="3" applyFont="1" applyAlignment="1">
      <alignment horizontal="center" vertical="center" wrapText="1"/>
    </xf>
    <xf numFmtId="0" fontId="14" fillId="0" borderId="5" xfId="3" applyFont="1" applyBorder="1" applyAlignment="1">
      <alignment horizontal="left" vertical="center"/>
    </xf>
    <xf numFmtId="0" fontId="12" fillId="0" borderId="1" xfId="2" applyFont="1" applyAlignment="1">
      <alignment horizontal="center" vertical="center" wrapText="1"/>
    </xf>
    <xf numFmtId="0" fontId="14" fillId="0" borderId="0" xfId="0" applyFont="1" applyAlignment="1">
      <alignment horizontal="left" vertical="center"/>
    </xf>
    <xf numFmtId="0" fontId="48" fillId="0" borderId="48" xfId="0" applyFont="1" applyBorder="1" applyAlignment="1">
      <alignment horizontal="left" vertical="center" wrapText="1"/>
    </xf>
    <xf numFmtId="0" fontId="44" fillId="0" borderId="0" xfId="0" applyFont="1" applyAlignment="1">
      <alignment horizontal="left" vertical="center"/>
    </xf>
    <xf numFmtId="0" fontId="44" fillId="0" borderId="45" xfId="0" applyFont="1" applyBorder="1" applyAlignment="1">
      <alignment horizontal="left" vertical="center" wrapText="1"/>
    </xf>
    <xf numFmtId="0" fontId="50" fillId="0" borderId="22" xfId="0" applyFont="1" applyBorder="1" applyAlignment="1">
      <alignment horizontal="left" vertical="center"/>
    </xf>
    <xf numFmtId="0" fontId="51" fillId="0" borderId="22" xfId="0" applyFont="1" applyBorder="1" applyAlignment="1">
      <alignment vertical="center" wrapText="1"/>
    </xf>
    <xf numFmtId="0" fontId="51" fillId="0" borderId="48" xfId="0" applyFont="1" applyBorder="1" applyAlignment="1">
      <alignment horizontal="left" vertical="center" wrapText="1"/>
    </xf>
    <xf numFmtId="0" fontId="51" fillId="0" borderId="45" xfId="0" applyFont="1" applyBorder="1" applyAlignment="1">
      <alignment vertical="center" wrapText="1"/>
    </xf>
    <xf numFmtId="0" fontId="50" fillId="13" borderId="22" xfId="0" applyFont="1" applyFill="1" applyBorder="1" applyAlignment="1">
      <alignment horizontal="left" vertical="center"/>
    </xf>
    <xf numFmtId="0" fontId="51" fillId="13" borderId="45" xfId="0" applyFont="1" applyFill="1" applyBorder="1" applyAlignment="1">
      <alignment vertical="center" wrapText="1"/>
    </xf>
    <xf numFmtId="0" fontId="51" fillId="0" borderId="45" xfId="0" applyFont="1" applyBorder="1" applyAlignment="1">
      <alignment horizontal="left" vertical="center" wrapText="1"/>
    </xf>
    <xf numFmtId="0" fontId="51" fillId="13" borderId="45" xfId="0" applyFont="1" applyFill="1" applyBorder="1" applyAlignment="1">
      <alignment horizontal="left" vertical="center" wrapText="1"/>
    </xf>
    <xf numFmtId="0" fontId="48" fillId="0" borderId="45" xfId="0" applyFont="1" applyBorder="1" applyAlignment="1">
      <alignment horizontal="left" vertical="center" wrapText="1"/>
    </xf>
    <xf numFmtId="0" fontId="50" fillId="0" borderId="22" xfId="0" applyFont="1" applyBorder="1" applyAlignment="1">
      <alignment horizontal="left" vertical="center" wrapText="1"/>
    </xf>
    <xf numFmtId="0" fontId="51" fillId="0" borderId="22" xfId="0" applyFont="1" applyBorder="1" applyAlignment="1">
      <alignment horizontal="left" vertical="center" wrapText="1"/>
    </xf>
    <xf numFmtId="0" fontId="48" fillId="0" borderId="22" xfId="0" applyFont="1" applyBorder="1" applyAlignment="1">
      <alignment horizontal="left" vertical="center" wrapText="1"/>
    </xf>
    <xf numFmtId="0" fontId="51" fillId="4" borderId="25" xfId="0" applyFont="1" applyFill="1" applyBorder="1" applyAlignment="1">
      <alignment horizontal="left" vertical="center" wrapText="1"/>
    </xf>
    <xf numFmtId="0" fontId="51" fillId="4" borderId="22" xfId="0" applyFont="1" applyFill="1" applyBorder="1" applyAlignment="1">
      <alignment horizontal="left" vertical="center" wrapText="1"/>
    </xf>
    <xf numFmtId="0" fontId="14" fillId="0" borderId="1" xfId="0" applyFont="1" applyBorder="1"/>
    <xf numFmtId="0" fontId="0" fillId="0" borderId="1" xfId="0" applyBorder="1"/>
    <xf numFmtId="0" fontId="51" fillId="0" borderId="65" xfId="0" applyFont="1" applyBorder="1" applyAlignment="1">
      <alignment horizontal="left" vertical="center" wrapText="1"/>
    </xf>
    <xf numFmtId="0" fontId="50" fillId="0" borderId="22" xfId="0" quotePrefix="1" applyFont="1" applyBorder="1" applyAlignment="1">
      <alignment horizontal="left" vertical="center" wrapText="1"/>
    </xf>
    <xf numFmtId="0" fontId="50" fillId="0" borderId="50" xfId="0" applyFont="1" applyBorder="1" applyAlignment="1">
      <alignment horizontal="left" vertical="center"/>
    </xf>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50" fillId="13" borderId="22" xfId="0" applyFont="1" applyFill="1" applyBorder="1" applyAlignment="1">
      <alignment horizontal="center" vertical="center"/>
    </xf>
    <xf numFmtId="0" fontId="14" fillId="0" borderId="26" xfId="23" applyFont="1" applyBorder="1" applyAlignment="1">
      <alignment horizontal="center" vertical="center"/>
    </xf>
    <xf numFmtId="3" fontId="51" fillId="0" borderId="45" xfId="0" applyNumberFormat="1" applyFont="1" applyBorder="1" applyAlignment="1">
      <alignment vertical="center"/>
    </xf>
    <xf numFmtId="169" fontId="14" fillId="0" borderId="9" xfId="5" applyNumberFormat="1" applyFont="1" applyBorder="1" applyAlignment="1">
      <alignment vertical="center"/>
    </xf>
    <xf numFmtId="169" fontId="14" fillId="0" borderId="10" xfId="5" applyNumberFormat="1" applyFont="1" applyBorder="1" applyAlignment="1">
      <alignment vertical="center"/>
    </xf>
    <xf numFmtId="3" fontId="51" fillId="0" borderId="22" xfId="0" applyNumberFormat="1" applyFont="1" applyBorder="1" applyAlignment="1">
      <alignment vertical="center"/>
    </xf>
    <xf numFmtId="9" fontId="14" fillId="0" borderId="24" xfId="1" applyFont="1" applyBorder="1" applyAlignment="1">
      <alignment vertical="center"/>
    </xf>
    <xf numFmtId="0" fontId="51" fillId="0" borderId="22" xfId="0" applyFont="1" applyBorder="1" applyAlignment="1">
      <alignment vertical="center"/>
    </xf>
    <xf numFmtId="3" fontId="51" fillId="0" borderId="13" xfId="0" applyNumberFormat="1" applyFont="1" applyBorder="1" applyAlignment="1">
      <alignment vertical="center"/>
    </xf>
    <xf numFmtId="43" fontId="20" fillId="0" borderId="26" xfId="18" applyFont="1" applyFill="1" applyBorder="1" applyAlignment="1">
      <alignment horizontal="center"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10" fontId="32" fillId="5" borderId="22" xfId="0" applyNumberFormat="1" applyFont="1" applyFill="1" applyBorder="1" applyAlignment="1">
      <alignment horizontal="center"/>
    </xf>
    <xf numFmtId="10" fontId="32" fillId="9" borderId="22" xfId="0" applyNumberFormat="1" applyFont="1" applyFill="1" applyBorder="1" applyAlignment="1">
      <alignment horizontal="center" vertical="center"/>
    </xf>
    <xf numFmtId="0" fontId="13" fillId="0" borderId="40" xfId="2" applyFont="1" applyBorder="1" applyAlignment="1">
      <alignment vertical="center" wrapText="1"/>
    </xf>
    <xf numFmtId="0" fontId="14" fillId="0" borderId="45" xfId="23" applyFont="1" applyBorder="1" applyAlignment="1">
      <alignment vertical="center" wrapText="1"/>
    </xf>
    <xf numFmtId="0" fontId="14" fillId="0" borderId="22" xfId="23" applyFont="1" applyBorder="1" applyAlignment="1">
      <alignment vertical="center" wrapText="1"/>
    </xf>
    <xf numFmtId="169" fontId="14" fillId="0" borderId="40" xfId="5" applyNumberFormat="1" applyFont="1" applyBorder="1" applyAlignment="1">
      <alignment horizontal="center" vertical="center"/>
    </xf>
    <xf numFmtId="169" fontId="14" fillId="0" borderId="45" xfId="5" applyNumberFormat="1" applyFont="1" applyBorder="1" applyAlignment="1">
      <alignment horizontal="center" vertical="center"/>
    </xf>
    <xf numFmtId="0" fontId="13" fillId="0" borderId="42" xfId="2" applyFont="1" applyBorder="1" applyAlignment="1">
      <alignment horizontal="center" vertical="center" wrapText="1"/>
    </xf>
    <xf numFmtId="9" fontId="14" fillId="0" borderId="46" xfId="1" applyFont="1" applyBorder="1" applyAlignment="1">
      <alignment horizontal="center" vertical="center"/>
    </xf>
    <xf numFmtId="169" fontId="14" fillId="0" borderId="40" xfId="5" applyNumberFormat="1" applyFont="1" applyFill="1" applyBorder="1" applyAlignment="1">
      <alignment vertical="center"/>
    </xf>
    <xf numFmtId="169" fontId="14" fillId="0" borderId="45" xfId="5" applyNumberFormat="1" applyFont="1" applyFill="1" applyBorder="1" applyAlignment="1">
      <alignment vertical="center"/>
    </xf>
    <xf numFmtId="0" fontId="13" fillId="0" borderId="41" xfId="2" applyFont="1" applyBorder="1" applyAlignment="1">
      <alignment vertical="center" wrapText="1"/>
    </xf>
    <xf numFmtId="3" fontId="51" fillId="0" borderId="22" xfId="0" applyNumberFormat="1" applyFont="1" applyBorder="1" applyAlignment="1">
      <alignment vertical="center" wrapText="1"/>
    </xf>
    <xf numFmtId="43" fontId="21" fillId="0" borderId="26" xfId="23" applyNumberFormat="1" applyFont="1" applyBorder="1" applyAlignment="1">
      <alignment horizontal="center" vertical="center"/>
    </xf>
    <xf numFmtId="0" fontId="20" fillId="0" borderId="8" xfId="23" applyFont="1" applyBorder="1" applyAlignment="1">
      <alignment horizontal="center" vertical="center"/>
    </xf>
    <xf numFmtId="0" fontId="20" fillId="0" borderId="27" xfId="23" applyFont="1" applyBorder="1" applyAlignment="1">
      <alignment horizontal="center" vertical="center"/>
    </xf>
    <xf numFmtId="0" fontId="20" fillId="0" borderId="26" xfId="23" applyFont="1" applyBorder="1" applyAlignment="1">
      <alignment horizontal="center" vertical="center"/>
    </xf>
    <xf numFmtId="0" fontId="20" fillId="0" borderId="19" xfId="23" applyFont="1" applyBorder="1" applyAlignment="1">
      <alignment horizontal="center" vertical="center" wrapText="1"/>
    </xf>
    <xf numFmtId="0" fontId="51" fillId="0" borderId="13" xfId="0" applyFont="1" applyBorder="1" applyAlignment="1">
      <alignment vertical="center"/>
    </xf>
    <xf numFmtId="43" fontId="21" fillId="0" borderId="26" xfId="23" applyNumberFormat="1" applyFont="1" applyBorder="1" applyAlignment="1">
      <alignment horizontal="left" vertical="center"/>
    </xf>
    <xf numFmtId="0" fontId="14" fillId="0" borderId="7" xfId="23" applyFont="1" applyBorder="1" applyAlignment="1">
      <alignment vertical="center" wrapText="1"/>
    </xf>
    <xf numFmtId="175" fontId="14" fillId="0" borderId="49" xfId="18" applyNumberFormat="1" applyFont="1" applyBorder="1" applyAlignment="1">
      <alignment horizontal="center" vertical="center" wrapText="1"/>
    </xf>
    <xf numFmtId="175" fontId="14" fillId="0" borderId="48" xfId="18" applyNumberFormat="1" applyFont="1" applyBorder="1" applyAlignment="1">
      <alignment horizontal="center" vertical="center" wrapText="1"/>
    </xf>
    <xf numFmtId="175" fontId="8" fillId="0" borderId="67" xfId="18" applyNumberFormat="1" applyFont="1" applyBorder="1" applyAlignment="1">
      <alignment horizontal="center" vertical="center" wrapText="1"/>
    </xf>
    <xf numFmtId="0" fontId="14" fillId="0" borderId="29" xfId="23" applyFont="1" applyBorder="1" applyAlignment="1">
      <alignment horizontal="center" vertical="center" wrapText="1"/>
    </xf>
    <xf numFmtId="0" fontId="14" fillId="0" borderId="8" xfId="23" applyFont="1" applyBorder="1" applyAlignment="1">
      <alignment horizontal="center" vertical="center"/>
    </xf>
    <xf numFmtId="0" fontId="14" fillId="0" borderId="27" xfId="23" applyFont="1" applyBorder="1" applyAlignment="1">
      <alignment horizontal="center" vertical="center"/>
    </xf>
    <xf numFmtId="0" fontId="14" fillId="0" borderId="19" xfId="23" applyFont="1" applyBorder="1" applyAlignment="1">
      <alignment horizontal="center" vertical="center" wrapText="1"/>
    </xf>
    <xf numFmtId="0" fontId="14" fillId="0" borderId="11" xfId="23" applyFont="1" applyBorder="1" applyAlignment="1">
      <alignment horizontal="center" vertical="center"/>
    </xf>
    <xf numFmtId="0" fontId="14" fillId="0" borderId="26" xfId="23" applyFont="1" applyBorder="1" applyAlignment="1">
      <alignment vertical="center"/>
    </xf>
    <xf numFmtId="175" fontId="14" fillId="0" borderId="49" xfId="18" applyNumberFormat="1" applyFont="1" applyFill="1" applyBorder="1" applyAlignment="1">
      <alignment horizontal="center" vertical="center" wrapText="1"/>
    </xf>
    <xf numFmtId="175" fontId="14" fillId="0" borderId="29" xfId="23" applyNumberFormat="1" applyFont="1" applyBorder="1" applyAlignment="1">
      <alignment horizontal="center" vertical="center" wrapText="1"/>
    </xf>
    <xf numFmtId="0" fontId="14" fillId="0" borderId="26" xfId="23" applyFont="1" applyBorder="1" applyAlignment="1">
      <alignment horizontal="center" vertical="center" wrapText="1"/>
    </xf>
    <xf numFmtId="0" fontId="26" fillId="0" borderId="8" xfId="3" applyFont="1" applyBorder="1" applyAlignment="1">
      <alignment horizontal="left" vertical="center" wrapText="1"/>
    </xf>
    <xf numFmtId="0" fontId="32" fillId="0" borderId="34" xfId="3" applyFont="1" applyBorder="1" applyAlignment="1">
      <alignment horizontal="center" vertical="center" wrapText="1"/>
    </xf>
    <xf numFmtId="0" fontId="32" fillId="0" borderId="1" xfId="3" applyFont="1" applyAlignment="1">
      <alignment horizontal="center" vertical="center" wrapText="1"/>
    </xf>
    <xf numFmtId="0" fontId="32" fillId="0" borderId="52" xfId="24" applyFont="1" applyBorder="1" applyAlignment="1">
      <alignment horizontal="center" vertical="center" wrapText="1"/>
    </xf>
    <xf numFmtId="175" fontId="26" fillId="0" borderId="54" xfId="25" applyNumberFormat="1" applyFont="1" applyBorder="1" applyAlignment="1">
      <alignment horizontal="center" vertical="center" wrapText="1"/>
    </xf>
    <xf numFmtId="175" fontId="26" fillId="0" borderId="52" xfId="26" applyNumberFormat="1" applyFont="1" applyBorder="1" applyAlignment="1">
      <alignment horizontal="center" vertical="center" wrapText="1"/>
    </xf>
    <xf numFmtId="175" fontId="26" fillId="0" borderId="52" xfId="25" applyNumberFormat="1" applyFont="1" applyBorder="1" applyAlignment="1">
      <alignment horizontal="center" vertical="center" wrapText="1"/>
    </xf>
    <xf numFmtId="43" fontId="32" fillId="0" borderId="54" xfId="25" applyFont="1" applyFill="1" applyBorder="1" applyAlignment="1">
      <alignment horizontal="center" vertical="center" wrapText="1"/>
    </xf>
    <xf numFmtId="43" fontId="0" fillId="0" borderId="22" xfId="25" applyFont="1" applyBorder="1"/>
    <xf numFmtId="0" fontId="32" fillId="0" borderId="40" xfId="24" applyFont="1" applyBorder="1" applyAlignment="1">
      <alignment horizontal="center" vertical="center" wrapText="1"/>
    </xf>
    <xf numFmtId="175" fontId="26" fillId="0" borderId="40" xfId="26" applyNumberFormat="1" applyFont="1" applyBorder="1" applyAlignment="1">
      <alignment horizontal="center" vertical="center" wrapText="1"/>
    </xf>
    <xf numFmtId="175" fontId="26" fillId="0" borderId="40" xfId="25" applyNumberFormat="1" applyFont="1" applyBorder="1" applyAlignment="1">
      <alignment horizontal="center" vertical="center" wrapText="1"/>
    </xf>
    <xf numFmtId="43" fontId="26" fillId="0" borderId="54" xfId="25" applyFont="1" applyFill="1" applyBorder="1" applyAlignment="1">
      <alignment horizontal="center" vertical="center" wrapText="1"/>
    </xf>
    <xf numFmtId="0" fontId="26" fillId="0" borderId="40" xfId="24" applyFont="1" applyBorder="1" applyAlignment="1">
      <alignment horizontal="center" vertical="center" wrapText="1"/>
    </xf>
    <xf numFmtId="175" fontId="26" fillId="0" borderId="54" xfId="25" applyNumberFormat="1" applyFont="1" applyFill="1" applyBorder="1" applyAlignment="1">
      <alignment horizontal="center" vertical="center" wrapText="1"/>
    </xf>
    <xf numFmtId="175" fontId="26" fillId="0" borderId="40" xfId="25" applyNumberFormat="1" applyFont="1" applyFill="1" applyBorder="1" applyAlignment="1">
      <alignment horizontal="center" vertical="center" wrapText="1"/>
    </xf>
    <xf numFmtId="43" fontId="1" fillId="0" borderId="22" xfId="27" applyFont="1" applyBorder="1"/>
    <xf numFmtId="0" fontId="32" fillId="0" borderId="54" xfId="24" applyFont="1" applyBorder="1" applyAlignment="1">
      <alignment horizontal="center" vertical="center" wrapText="1"/>
    </xf>
    <xf numFmtId="0" fontId="32" fillId="0" borderId="34" xfId="24" applyFont="1" applyBorder="1" applyAlignment="1">
      <alignment horizontal="center" vertical="center" wrapText="1"/>
    </xf>
    <xf numFmtId="175" fontId="26" fillId="0" borderId="32" xfId="25" applyNumberFormat="1" applyFont="1" applyFill="1" applyBorder="1" applyAlignment="1">
      <alignment horizontal="center" vertical="center" wrapText="1"/>
    </xf>
    <xf numFmtId="175" fontId="26" fillId="0" borderId="34" xfId="26" applyNumberFormat="1" applyFont="1" applyBorder="1" applyAlignment="1">
      <alignment horizontal="center" vertical="center" wrapText="1"/>
    </xf>
    <xf numFmtId="175" fontId="26" fillId="0" borderId="34" xfId="25" applyNumberFormat="1" applyFont="1" applyFill="1" applyBorder="1" applyAlignment="1">
      <alignment horizontal="center" vertical="center" wrapText="1"/>
    </xf>
    <xf numFmtId="43" fontId="26" fillId="0" borderId="32" xfId="25" applyFont="1" applyFill="1" applyBorder="1" applyAlignment="1">
      <alignment horizontal="center" vertical="center" wrapText="1"/>
    </xf>
    <xf numFmtId="0" fontId="26" fillId="0" borderId="34" xfId="24" applyFont="1" applyBorder="1" applyAlignment="1">
      <alignment horizontal="center" vertical="center" wrapText="1"/>
    </xf>
    <xf numFmtId="43" fontId="0" fillId="0" borderId="22" xfId="18" applyFont="1" applyBorder="1"/>
    <xf numFmtId="0" fontId="13" fillId="0" borderId="52" xfId="2" applyFont="1" applyBorder="1" applyAlignment="1">
      <alignment vertical="center" wrapText="1"/>
    </xf>
    <xf numFmtId="0" fontId="14" fillId="0" borderId="9" xfId="23" applyFont="1" applyBorder="1" applyAlignment="1">
      <alignment vertical="center" wrapText="1"/>
    </xf>
    <xf numFmtId="0" fontId="13" fillId="0" borderId="21" xfId="2" applyFont="1" applyBorder="1" applyAlignment="1">
      <alignment vertical="center" wrapText="1"/>
    </xf>
    <xf numFmtId="0" fontId="13" fillId="0" borderId="12" xfId="2" applyFont="1" applyBorder="1" applyAlignment="1">
      <alignment vertical="center" wrapText="1"/>
    </xf>
    <xf numFmtId="0" fontId="14" fillId="0" borderId="13" xfId="23" applyFont="1" applyBorder="1" applyAlignment="1">
      <alignment vertical="center" wrapText="1"/>
    </xf>
    <xf numFmtId="169" fontId="14" fillId="0" borderId="12" xfId="5" applyNumberFormat="1" applyFont="1" applyBorder="1" applyAlignment="1">
      <alignment vertical="center"/>
    </xf>
    <xf numFmtId="0" fontId="13" fillId="0" borderId="14" xfId="2" applyFont="1" applyBorder="1" applyAlignment="1">
      <alignment horizontal="center" vertical="center" wrapText="1"/>
    </xf>
    <xf numFmtId="0" fontId="12" fillId="0" borderId="26" xfId="23" applyFont="1" applyBorder="1" applyAlignment="1">
      <alignment horizontal="center" vertical="center"/>
    </xf>
    <xf numFmtId="4" fontId="32" fillId="0" borderId="55" xfId="3" applyNumberFormat="1" applyFont="1" applyBorder="1" applyAlignment="1">
      <alignment horizontal="center" vertical="center" wrapText="1"/>
    </xf>
    <xf numFmtId="175" fontId="14" fillId="0" borderId="14" xfId="18" applyNumberFormat="1" applyFont="1" applyFill="1" applyBorder="1" applyAlignment="1">
      <alignment horizontal="center" vertical="center"/>
    </xf>
    <xf numFmtId="175" fontId="14" fillId="0" borderId="46" xfId="18" applyNumberFormat="1" applyFont="1" applyBorder="1" applyAlignment="1">
      <alignment horizontal="center" vertical="center"/>
    </xf>
    <xf numFmtId="10" fontId="32" fillId="5" borderId="48" xfId="23" applyNumberFormat="1" applyFont="1" applyFill="1" applyBorder="1" applyAlignment="1">
      <alignment horizontal="center" vertical="center"/>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26" xfId="0" applyFont="1" applyBorder="1" applyAlignment="1">
      <alignment vertical="center" wrapText="1"/>
    </xf>
    <xf numFmtId="2" fontId="14" fillId="0" borderId="1" xfId="3" applyNumberFormat="1" applyFont="1" applyAlignment="1">
      <alignment vertical="center"/>
    </xf>
    <xf numFmtId="176" fontId="14" fillId="0" borderId="1" xfId="3" applyNumberFormat="1" applyFont="1" applyAlignment="1">
      <alignment vertical="center"/>
    </xf>
    <xf numFmtId="0" fontId="14" fillId="0" borderId="7" xfId="3" applyFont="1" applyBorder="1" applyAlignment="1">
      <alignment horizontal="center" vertical="center" wrapText="1"/>
    </xf>
    <xf numFmtId="3" fontId="48" fillId="0" borderId="22" xfId="0" applyNumberFormat="1" applyFont="1" applyBorder="1" applyAlignment="1">
      <alignment vertical="center"/>
    </xf>
    <xf numFmtId="0" fontId="48" fillId="0" borderId="22" xfId="0" applyFont="1" applyBorder="1" applyAlignment="1">
      <alignment vertical="center"/>
    </xf>
    <xf numFmtId="3" fontId="48" fillId="0" borderId="13" xfId="0" applyNumberFormat="1" applyFont="1" applyBorder="1" applyAlignment="1">
      <alignment vertical="center"/>
    </xf>
    <xf numFmtId="0" fontId="26" fillId="0" borderId="52" xfId="24" applyFont="1" applyBorder="1" applyAlignment="1">
      <alignment horizontal="center" vertical="center" wrapText="1"/>
    </xf>
    <xf numFmtId="175" fontId="32" fillId="0" borderId="55" xfId="18" applyNumberFormat="1" applyFont="1" applyBorder="1" applyAlignment="1">
      <alignment horizontal="center" vertical="center" wrapText="1"/>
    </xf>
    <xf numFmtId="0" fontId="32" fillId="0" borderId="69" xfId="3" applyFont="1" applyBorder="1" applyAlignment="1">
      <alignment horizontal="center" vertical="center" wrapText="1"/>
    </xf>
    <xf numFmtId="175" fontId="32" fillId="0" borderId="63" xfId="18" applyNumberFormat="1" applyFont="1" applyBorder="1" applyAlignment="1">
      <alignment horizontal="center" vertical="center" wrapText="1"/>
    </xf>
    <xf numFmtId="3" fontId="32" fillId="0" borderId="12" xfId="3" applyNumberFormat="1" applyFont="1" applyBorder="1" applyAlignment="1">
      <alignment horizontal="center" vertical="center" wrapText="1"/>
    </xf>
    <xf numFmtId="0" fontId="26" fillId="0" borderId="70" xfId="24" applyFont="1" applyBorder="1" applyAlignment="1">
      <alignment horizontal="center" vertical="center" wrapText="1"/>
    </xf>
    <xf numFmtId="0" fontId="32" fillId="0" borderId="22" xfId="3" applyFont="1" applyBorder="1" applyAlignment="1">
      <alignment horizontal="center" vertical="center" wrapText="1"/>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24" xfId="11" applyNumberFormat="1" applyBorder="1" applyAlignment="1">
      <alignment horizontal="center" vertical="center"/>
    </xf>
    <xf numFmtId="37" fontId="23" fillId="0" borderId="51" xfId="11" applyNumberFormat="1" applyBorder="1" applyAlignment="1">
      <alignment horizontal="right" vertical="center"/>
    </xf>
    <xf numFmtId="0" fontId="53" fillId="0" borderId="21" xfId="0" applyFont="1" applyBorder="1" applyAlignment="1">
      <alignment horizontal="center" vertical="center"/>
    </xf>
    <xf numFmtId="0" fontId="53" fillId="0" borderId="25" xfId="19" applyFont="1" applyBorder="1" applyAlignment="1">
      <alignment vertical="center"/>
    </xf>
    <xf numFmtId="0" fontId="53" fillId="0" borderId="22" xfId="0" applyFont="1" applyBorder="1" applyAlignment="1">
      <alignment vertical="center"/>
    </xf>
    <xf numFmtId="0" fontId="53" fillId="0" borderId="22" xfId="19" applyFont="1" applyBorder="1" applyAlignment="1">
      <alignment vertical="center"/>
    </xf>
    <xf numFmtId="0" fontId="53" fillId="0" borderId="22" xfId="19" applyFont="1" applyBorder="1" applyAlignment="1">
      <alignment horizontal="center" vertical="center" wrapText="1"/>
    </xf>
    <xf numFmtId="0" fontId="53" fillId="0" borderId="24" xfId="19" applyFont="1" applyBorder="1" applyAlignment="1">
      <alignment horizontal="right" vertical="center" wrapText="1"/>
    </xf>
    <xf numFmtId="0" fontId="53" fillId="10" borderId="1" xfId="19" applyFont="1" applyFill="1" applyAlignment="1">
      <alignment vertical="center"/>
    </xf>
    <xf numFmtId="0" fontId="53" fillId="0" borderId="1" xfId="19" applyFont="1" applyAlignment="1">
      <alignment vertical="center"/>
    </xf>
    <xf numFmtId="3" fontId="48" fillId="0" borderId="45" xfId="0" applyNumberFormat="1" applyFont="1" applyBorder="1" applyAlignment="1">
      <alignment vertical="center" wrapText="1"/>
    </xf>
    <xf numFmtId="3" fontId="48" fillId="0" borderId="22" xfId="0" applyNumberFormat="1" applyFont="1" applyBorder="1" applyAlignment="1">
      <alignment horizontal="right" vertical="center"/>
    </xf>
    <xf numFmtId="3" fontId="48" fillId="0" borderId="9" xfId="0" applyNumberFormat="1" applyFont="1" applyBorder="1" applyAlignment="1">
      <alignment vertical="center"/>
    </xf>
    <xf numFmtId="175" fontId="0" fillId="0" borderId="22" xfId="18" applyNumberFormat="1" applyFont="1" applyBorder="1"/>
    <xf numFmtId="175" fontId="32" fillId="0" borderId="65" xfId="3" applyNumberFormat="1" applyFont="1" applyBorder="1" applyAlignment="1">
      <alignment horizontal="center" vertical="center" wrapText="1"/>
    </xf>
    <xf numFmtId="175" fontId="32" fillId="0" borderId="42" xfId="3" applyNumberFormat="1" applyFont="1" applyBorder="1" applyAlignment="1">
      <alignment horizontal="center" vertical="center" wrapText="1"/>
    </xf>
    <xf numFmtId="175" fontId="32" fillId="0" borderId="66" xfId="3" applyNumberFormat="1" applyFont="1" applyBorder="1" applyAlignment="1">
      <alignment horizontal="center" vertical="center" wrapText="1"/>
    </xf>
    <xf numFmtId="0" fontId="26" fillId="0" borderId="40" xfId="3" applyFont="1" applyBorder="1" applyAlignment="1">
      <alignment horizontal="center" vertical="center" wrapText="1"/>
    </xf>
    <xf numFmtId="0" fontId="26" fillId="0" borderId="49" xfId="3" applyFont="1" applyBorder="1" applyAlignment="1">
      <alignment horizontal="center" vertical="center" wrapText="1"/>
    </xf>
    <xf numFmtId="0" fontId="8" fillId="10" borderId="12" xfId="3" applyFont="1" applyFill="1" applyBorder="1" applyAlignment="1">
      <alignment horizontal="center" vertical="center"/>
    </xf>
    <xf numFmtId="43" fontId="42" fillId="5" borderId="35" xfId="18" applyFont="1" applyFill="1" applyBorder="1" applyAlignment="1">
      <alignment horizontal="center" vertical="center" wrapText="1"/>
    </xf>
    <xf numFmtId="173" fontId="20" fillId="0" borderId="11" xfId="3" applyNumberFormat="1" applyFont="1" applyBorder="1" applyAlignment="1">
      <alignment horizontal="center" vertical="center"/>
    </xf>
    <xf numFmtId="175" fontId="39" fillId="0" borderId="13" xfId="18" applyNumberFormat="1" applyFont="1" applyBorder="1"/>
    <xf numFmtId="169" fontId="14" fillId="0" borderId="23" xfId="5" applyNumberFormat="1" applyFont="1" applyBorder="1" applyAlignment="1">
      <alignment vertical="center"/>
    </xf>
    <xf numFmtId="169" fontId="14" fillId="0" borderId="12" xfId="5" applyNumberFormat="1" applyFont="1" applyFill="1" applyBorder="1" applyAlignment="1">
      <alignment vertical="center"/>
    </xf>
    <xf numFmtId="169" fontId="14" fillId="0" borderId="13" xfId="5" applyNumberFormat="1" applyFont="1" applyFill="1" applyBorder="1" applyAlignment="1">
      <alignment vertical="center"/>
    </xf>
    <xf numFmtId="169" fontId="14" fillId="0" borderId="14" xfId="5" applyNumberFormat="1" applyFont="1" applyFill="1" applyBorder="1" applyAlignment="1">
      <alignment vertical="center"/>
    </xf>
    <xf numFmtId="3" fontId="48" fillId="0" borderId="45" xfId="0" applyNumberFormat="1" applyFont="1" applyBorder="1" applyAlignment="1">
      <alignment vertical="center"/>
    </xf>
    <xf numFmtId="0" fontId="48" fillId="0" borderId="9" xfId="0" applyFont="1" applyBorder="1" applyAlignment="1">
      <alignment vertical="center"/>
    </xf>
    <xf numFmtId="0" fontId="53" fillId="0" borderId="22" xfId="19" applyFont="1" applyBorder="1" applyAlignment="1">
      <alignment vertical="center" wrapText="1"/>
    </xf>
    <xf numFmtId="175" fontId="14" fillId="0" borderId="48" xfId="18" applyNumberFormat="1" applyFont="1" applyFill="1" applyBorder="1" applyAlignment="1">
      <alignment horizontal="center" vertical="center" wrapText="1"/>
    </xf>
    <xf numFmtId="15" fontId="14" fillId="0" borderId="21" xfId="0" applyNumberFormat="1" applyFont="1" applyBorder="1" applyAlignment="1">
      <alignment horizontal="center" vertical="center" wrapText="1"/>
    </xf>
    <xf numFmtId="169" fontId="14" fillId="0" borderId="22" xfId="5" applyNumberFormat="1" applyFont="1" applyFill="1" applyBorder="1" applyAlignment="1">
      <alignment vertical="center"/>
    </xf>
    <xf numFmtId="169" fontId="14" fillId="0" borderId="25" xfId="5" applyNumberFormat="1" applyFont="1" applyFill="1" applyBorder="1" applyAlignment="1">
      <alignment vertical="center"/>
    </xf>
    <xf numFmtId="0" fontId="13" fillId="5" borderId="22" xfId="2" applyFont="1" applyFill="1" applyBorder="1" applyAlignment="1">
      <alignment horizontal="center" vertical="center" wrapText="1"/>
    </xf>
    <xf numFmtId="0" fontId="8" fillId="14" borderId="12" xfId="3" applyFont="1" applyFill="1" applyBorder="1" applyAlignment="1">
      <alignment horizontal="center" vertical="center"/>
    </xf>
    <xf numFmtId="0" fontId="13" fillId="5" borderId="21" xfId="2" applyFont="1" applyFill="1" applyBorder="1" applyAlignment="1">
      <alignment horizontal="center" vertical="center" wrapText="1"/>
    </xf>
    <xf numFmtId="14" fontId="14" fillId="0" borderId="22" xfId="0" applyNumberFormat="1" applyFont="1" applyBorder="1" applyAlignment="1">
      <alignment horizontal="justify" vertical="center" wrapText="1"/>
    </xf>
    <xf numFmtId="0" fontId="14" fillId="0" borderId="22" xfId="0" applyFont="1" applyBorder="1" applyAlignment="1">
      <alignment horizontal="justify" vertical="center" wrapText="1"/>
    </xf>
    <xf numFmtId="15" fontId="14" fillId="0" borderId="22" xfId="0" applyNumberFormat="1" applyFont="1" applyBorder="1" applyAlignment="1">
      <alignment horizontal="center" vertical="center" wrapText="1"/>
    </xf>
    <xf numFmtId="14" fontId="14" fillId="0" borderId="22" xfId="0" applyNumberFormat="1" applyFont="1" applyBorder="1" applyAlignment="1">
      <alignment horizontal="center" vertical="center" wrapText="1"/>
    </xf>
    <xf numFmtId="0" fontId="48" fillId="0" borderId="13" xfId="0" applyFont="1" applyBorder="1" applyAlignment="1">
      <alignment vertical="center"/>
    </xf>
    <xf numFmtId="1" fontId="20" fillId="4" borderId="11" xfId="3" applyNumberFormat="1" applyFont="1" applyFill="1" applyBorder="1" applyAlignment="1">
      <alignment horizontal="center" vertical="center"/>
    </xf>
    <xf numFmtId="1" fontId="20" fillId="0" borderId="11" xfId="3" applyNumberFormat="1" applyFont="1" applyBorder="1" applyAlignment="1">
      <alignment horizontal="center" vertical="center"/>
    </xf>
    <xf numFmtId="169" fontId="14" fillId="0" borderId="10" xfId="5" applyNumberFormat="1" applyFont="1" applyFill="1" applyBorder="1" applyAlignment="1">
      <alignment vertical="center"/>
    </xf>
    <xf numFmtId="10" fontId="14" fillId="0" borderId="24" xfId="1" applyNumberFormat="1" applyFont="1" applyFill="1" applyBorder="1" applyAlignment="1">
      <alignment vertical="center"/>
    </xf>
    <xf numFmtId="9" fontId="14" fillId="0" borderId="24" xfId="1" applyFont="1" applyFill="1" applyBorder="1" applyAlignment="1">
      <alignment vertical="center"/>
    </xf>
    <xf numFmtId="169" fontId="14" fillId="0" borderId="24" xfId="5" applyNumberFormat="1" applyFont="1" applyFill="1" applyBorder="1" applyAlignment="1">
      <alignment vertical="center"/>
    </xf>
    <xf numFmtId="0" fontId="12" fillId="0" borderId="11" xfId="23" applyFont="1" applyBorder="1" applyAlignment="1">
      <alignment horizontal="center" vertical="center"/>
    </xf>
    <xf numFmtId="43" fontId="0" fillId="0" borderId="23" xfId="18" applyFont="1" applyBorder="1"/>
    <xf numFmtId="0" fontId="32" fillId="0" borderId="50" xfId="3" applyFont="1" applyBorder="1" applyAlignment="1">
      <alignment horizontal="center" vertical="center" wrapText="1"/>
    </xf>
    <xf numFmtId="0" fontId="13" fillId="3" borderId="29" xfId="3" applyFont="1" applyFill="1" applyBorder="1" applyAlignment="1">
      <alignment horizontal="center" vertical="center" wrapText="1"/>
    </xf>
    <xf numFmtId="0" fontId="32" fillId="0" borderId="52" xfId="3" applyFont="1" applyBorder="1" applyAlignment="1">
      <alignment horizontal="center" vertical="center" wrapText="1"/>
    </xf>
    <xf numFmtId="0" fontId="32" fillId="0" borderId="21" xfId="3" applyFont="1" applyBorder="1" applyAlignment="1">
      <alignment horizontal="center" vertical="center" wrapText="1"/>
    </xf>
    <xf numFmtId="37" fontId="53" fillId="10" borderId="1" xfId="19" applyNumberFormat="1" applyFont="1" applyFill="1" applyAlignment="1">
      <alignment vertical="center"/>
    </xf>
    <xf numFmtId="169" fontId="14" fillId="0" borderId="1" xfId="3" applyNumberFormat="1" applyFont="1"/>
    <xf numFmtId="0" fontId="13" fillId="0" borderId="26" xfId="0" applyFont="1" applyBorder="1" applyAlignment="1">
      <alignment horizontal="center" vertical="center" wrapText="1"/>
    </xf>
    <xf numFmtId="175" fontId="39" fillId="0" borderId="13" xfId="18" applyNumberFormat="1" applyFont="1" applyFill="1" applyBorder="1"/>
    <xf numFmtId="175" fontId="39" fillId="0" borderId="71" xfId="18" applyNumberFormat="1" applyFont="1" applyFill="1" applyBorder="1"/>
    <xf numFmtId="175" fontId="14" fillId="0" borderId="1" xfId="3" applyNumberFormat="1" applyFont="1" applyAlignment="1">
      <alignment vertical="center"/>
    </xf>
    <xf numFmtId="0" fontId="26" fillId="0" borderId="42" xfId="3" applyFont="1" applyBorder="1" applyAlignment="1">
      <alignment horizontal="center" vertical="center" wrapText="1"/>
    </xf>
    <xf numFmtId="43" fontId="26" fillId="0" borderId="42" xfId="18" applyFont="1" applyBorder="1" applyAlignment="1">
      <alignment horizontal="center" vertical="center" wrapText="1"/>
    </xf>
    <xf numFmtId="0" fontId="26" fillId="0" borderId="66" xfId="3" applyFont="1" applyBorder="1" applyAlignment="1">
      <alignment horizontal="center" vertical="center" wrapText="1"/>
    </xf>
    <xf numFmtId="0" fontId="26" fillId="0" borderId="65" xfId="3" applyFont="1" applyBorder="1" applyAlignment="1">
      <alignment horizontal="center" vertical="center" wrapText="1"/>
    </xf>
    <xf numFmtId="0" fontId="26" fillId="0" borderId="22" xfId="3" applyFont="1" applyBorder="1" applyAlignment="1">
      <alignment horizontal="center" vertical="center" wrapText="1"/>
    </xf>
    <xf numFmtId="175" fontId="26" fillId="0" borderId="22" xfId="25" applyNumberFormat="1" applyFont="1" applyFill="1" applyBorder="1" applyAlignment="1">
      <alignment horizontal="center" vertical="center" wrapText="1"/>
    </xf>
    <xf numFmtId="0" fontId="26" fillId="14" borderId="44" xfId="3" applyFont="1" applyFill="1" applyBorder="1" applyAlignment="1">
      <alignment horizontal="left" vertical="center" wrapText="1"/>
    </xf>
    <xf numFmtId="0" fontId="32" fillId="14" borderId="40" xfId="24" applyFont="1" applyFill="1" applyBorder="1" applyAlignment="1">
      <alignment horizontal="center" vertical="center" wrapText="1"/>
    </xf>
    <xf numFmtId="175" fontId="26" fillId="14" borderId="54" xfId="25" applyNumberFormat="1" applyFont="1" applyFill="1" applyBorder="1" applyAlignment="1">
      <alignment horizontal="center" vertical="center" wrapText="1"/>
    </xf>
    <xf numFmtId="175" fontId="26" fillId="14" borderId="40" xfId="26" applyNumberFormat="1" applyFont="1" applyFill="1" applyBorder="1" applyAlignment="1">
      <alignment horizontal="center" vertical="center" wrapText="1"/>
    </xf>
    <xf numFmtId="175" fontId="26" fillId="14" borderId="40" xfId="25" applyNumberFormat="1" applyFont="1" applyFill="1" applyBorder="1" applyAlignment="1">
      <alignment horizontal="center" vertical="center" wrapText="1"/>
    </xf>
    <xf numFmtId="43" fontId="26" fillId="14" borderId="54" xfId="25" applyFont="1" applyFill="1" applyBorder="1" applyAlignment="1">
      <alignment horizontal="center" vertical="center" wrapText="1"/>
    </xf>
    <xf numFmtId="0" fontId="26" fillId="14" borderId="40" xfId="24" applyFont="1" applyFill="1" applyBorder="1" applyAlignment="1">
      <alignment horizontal="center" vertical="center" wrapText="1"/>
    </xf>
    <xf numFmtId="43" fontId="0" fillId="14" borderId="22" xfId="25" applyFont="1" applyFill="1" applyBorder="1"/>
    <xf numFmtId="0" fontId="32" fillId="14" borderId="40" xfId="3" applyFont="1" applyFill="1" applyBorder="1" applyAlignment="1">
      <alignment horizontal="center" vertical="center" wrapText="1"/>
    </xf>
    <xf numFmtId="43" fontId="0" fillId="14" borderId="22" xfId="18" applyFont="1" applyFill="1" applyBorder="1"/>
    <xf numFmtId="0" fontId="32" fillId="14" borderId="41" xfId="3" applyFont="1" applyFill="1" applyBorder="1" applyAlignment="1">
      <alignment horizontal="center" vertical="center" wrapText="1"/>
    </xf>
    <xf numFmtId="0" fontId="26" fillId="14" borderId="43" xfId="3" applyFont="1" applyFill="1" applyBorder="1" applyAlignment="1">
      <alignment horizontal="left" vertical="center" wrapText="1"/>
    </xf>
    <xf numFmtId="0" fontId="26" fillId="14" borderId="42" xfId="3" applyFont="1" applyFill="1" applyBorder="1" applyAlignment="1">
      <alignment horizontal="center" vertical="center" wrapText="1"/>
    </xf>
    <xf numFmtId="0" fontId="26" fillId="14" borderId="40" xfId="3" applyFont="1" applyFill="1" applyBorder="1" applyAlignment="1">
      <alignment horizontal="center" vertical="center" wrapText="1"/>
    </xf>
    <xf numFmtId="43" fontId="26" fillId="14" borderId="42" xfId="18" applyFont="1" applyFill="1" applyBorder="1" applyAlignment="1">
      <alignment horizontal="center" vertical="center" wrapText="1"/>
    </xf>
    <xf numFmtId="0" fontId="32" fillId="14" borderId="54" xfId="3" applyFont="1" applyFill="1" applyBorder="1" applyAlignment="1">
      <alignment horizontal="center" vertical="center" wrapText="1"/>
    </xf>
    <xf numFmtId="175" fontId="0" fillId="14" borderId="22" xfId="18" applyNumberFormat="1" applyFont="1" applyFill="1" applyBorder="1"/>
    <xf numFmtId="43" fontId="0" fillId="14" borderId="23" xfId="18" applyFont="1" applyFill="1" applyBorder="1"/>
    <xf numFmtId="0" fontId="26" fillId="14" borderId="21" xfId="3" applyFont="1" applyFill="1" applyBorder="1" applyAlignment="1">
      <alignment horizontal="center" vertical="center" wrapText="1"/>
    </xf>
    <xf numFmtId="0" fontId="26" fillId="15" borderId="44" xfId="3" applyFont="1" applyFill="1" applyBorder="1" applyAlignment="1">
      <alignment horizontal="left" vertical="center" wrapText="1"/>
    </xf>
    <xf numFmtId="0" fontId="32" fillId="15" borderId="40" xfId="24" applyFont="1" applyFill="1" applyBorder="1" applyAlignment="1">
      <alignment horizontal="center" vertical="center" wrapText="1"/>
    </xf>
    <xf numFmtId="175" fontId="26" fillId="15" borderId="54" xfId="25" applyNumberFormat="1" applyFont="1" applyFill="1" applyBorder="1" applyAlignment="1">
      <alignment horizontal="center" vertical="center" wrapText="1"/>
    </xf>
    <xf numFmtId="175" fontId="26" fillId="15" borderId="40" xfId="26" applyNumberFormat="1" applyFont="1" applyFill="1" applyBorder="1" applyAlignment="1">
      <alignment horizontal="center" vertical="center" wrapText="1"/>
    </xf>
    <xf numFmtId="175" fontId="26" fillId="15" borderId="40" xfId="25" applyNumberFormat="1" applyFont="1" applyFill="1" applyBorder="1" applyAlignment="1">
      <alignment horizontal="center" vertical="center" wrapText="1"/>
    </xf>
    <xf numFmtId="43" fontId="26" fillId="15" borderId="54" xfId="25" applyFont="1" applyFill="1" applyBorder="1" applyAlignment="1">
      <alignment horizontal="center" vertical="center" wrapText="1"/>
    </xf>
    <xf numFmtId="0" fontId="26" fillId="15" borderId="40" xfId="24" applyFont="1" applyFill="1" applyBorder="1" applyAlignment="1">
      <alignment horizontal="center" vertical="center" wrapText="1"/>
    </xf>
    <xf numFmtId="43" fontId="1" fillId="15" borderId="22" xfId="27" applyFont="1" applyFill="1" applyBorder="1"/>
    <xf numFmtId="43" fontId="0" fillId="15" borderId="22" xfId="25" applyFont="1" applyFill="1" applyBorder="1"/>
    <xf numFmtId="0" fontId="32" fillId="15" borderId="40" xfId="3" applyFont="1" applyFill="1" applyBorder="1" applyAlignment="1">
      <alignment horizontal="center" vertical="center" wrapText="1"/>
    </xf>
    <xf numFmtId="43" fontId="0" fillId="15" borderId="22" xfId="18" applyFont="1" applyFill="1" applyBorder="1"/>
    <xf numFmtId="0" fontId="32" fillId="15" borderId="41" xfId="3" applyFont="1" applyFill="1" applyBorder="1" applyAlignment="1">
      <alignment horizontal="center" vertical="center" wrapText="1"/>
    </xf>
    <xf numFmtId="0" fontId="26" fillId="15" borderId="43" xfId="3" applyFont="1" applyFill="1" applyBorder="1" applyAlignment="1">
      <alignment horizontal="left" vertical="center" wrapText="1"/>
    </xf>
    <xf numFmtId="0" fontId="26" fillId="15" borderId="42" xfId="3" applyFont="1" applyFill="1" applyBorder="1" applyAlignment="1">
      <alignment horizontal="center" vertical="center" wrapText="1"/>
    </xf>
    <xf numFmtId="0" fontId="26" fillId="15" borderId="40" xfId="3" applyFont="1" applyFill="1" applyBorder="1" applyAlignment="1">
      <alignment horizontal="center" vertical="center" wrapText="1"/>
    </xf>
    <xf numFmtId="43" fontId="26" fillId="15" borderId="42" xfId="18" applyFont="1" applyFill="1" applyBorder="1" applyAlignment="1">
      <alignment horizontal="center" vertical="center" wrapText="1"/>
    </xf>
    <xf numFmtId="175" fontId="0" fillId="15" borderId="22" xfId="18" applyNumberFormat="1" applyFont="1" applyFill="1" applyBorder="1"/>
    <xf numFmtId="0" fontId="32" fillId="15" borderId="54" xfId="3" applyFont="1" applyFill="1" applyBorder="1" applyAlignment="1">
      <alignment horizontal="center" vertical="center" wrapText="1"/>
    </xf>
    <xf numFmtId="43" fontId="0" fillId="15" borderId="23" xfId="18" applyFont="1" applyFill="1" applyBorder="1"/>
    <xf numFmtId="0" fontId="32" fillId="15" borderId="21" xfId="3" applyFont="1" applyFill="1" applyBorder="1" applyAlignment="1">
      <alignment horizontal="center" vertical="center" wrapText="1"/>
    </xf>
    <xf numFmtId="175" fontId="26" fillId="0" borderId="22" xfId="18" applyNumberFormat="1" applyFont="1" applyFill="1" applyBorder="1" applyAlignment="1">
      <alignment horizontal="center" vertical="center" wrapText="1"/>
    </xf>
    <xf numFmtId="0" fontId="8" fillId="0" borderId="50" xfId="0" applyFont="1" applyBorder="1" applyAlignment="1">
      <alignment horizontal="center" vertical="center"/>
    </xf>
    <xf numFmtId="0" fontId="8" fillId="0" borderId="65" xfId="0" applyFont="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1" fillId="4" borderId="23" xfId="0" applyFont="1" applyFill="1" applyBorder="1" applyAlignment="1">
      <alignment horizontal="left" vertical="center" wrapText="1"/>
    </xf>
    <xf numFmtId="0" fontId="51"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20" fillId="0" borderId="22" xfId="0" applyFont="1" applyBorder="1" applyAlignment="1">
      <alignment horizontal="center"/>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22" xfId="0" applyFont="1" applyBorder="1" applyAlignment="1">
      <alignment horizontal="center" wrapText="1"/>
    </xf>
    <xf numFmtId="0" fontId="20" fillId="0" borderId="22" xfId="0" applyFont="1" applyBorder="1" applyAlignment="1">
      <alignment horizontal="center" vertical="center" wrapText="1"/>
    </xf>
    <xf numFmtId="0" fontId="20" fillId="0" borderId="22" xfId="0" applyFont="1" applyBorder="1" applyAlignment="1">
      <alignment horizontal="center" vertical="center"/>
    </xf>
    <xf numFmtId="0" fontId="20" fillId="0" borderId="22" xfId="18" applyNumberFormat="1" applyFont="1" applyBorder="1" applyAlignment="1">
      <alignment horizontal="center" wrapText="1"/>
    </xf>
    <xf numFmtId="0" fontId="20" fillId="0" borderId="22" xfId="18" applyNumberFormat="1" applyFont="1" applyBorder="1" applyAlignment="1">
      <alignment horizontal="center"/>
    </xf>
    <xf numFmtId="0" fontId="20" fillId="0" borderId="22" xfId="18" applyNumberFormat="1" applyFont="1" applyBorder="1" applyAlignment="1">
      <alignment horizontal="center" vertical="center" wrapText="1"/>
    </xf>
    <xf numFmtId="0" fontId="20" fillId="0" borderId="22" xfId="18" applyNumberFormat="1" applyFont="1" applyBorder="1" applyAlignment="1">
      <alignment horizontal="center" vertical="center"/>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6" fillId="0" borderId="23" xfId="23" applyFont="1" applyBorder="1" applyAlignment="1">
      <alignment horizontal="center" vertical="center" wrapText="1"/>
    </xf>
    <xf numFmtId="0" fontId="26" fillId="0" borderId="25" xfId="23"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23" xfId="23" applyFont="1" applyBorder="1" applyAlignment="1">
      <alignment horizontal="center" vertical="center" wrapText="1"/>
    </xf>
    <xf numFmtId="0" fontId="20" fillId="0" borderId="25" xfId="23" applyFont="1" applyBorder="1" applyAlignment="1">
      <alignment horizontal="center" vertical="center" wrapText="1"/>
    </xf>
    <xf numFmtId="0" fontId="32" fillId="5" borderId="23" xfId="23" applyFont="1" applyFill="1" applyBorder="1" applyAlignment="1">
      <alignment horizontal="center" vertical="center" wrapText="1"/>
    </xf>
    <xf numFmtId="0" fontId="32" fillId="5" borderId="25" xfId="23"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20" fillId="0" borderId="22" xfId="3" applyFont="1" applyBorder="1" applyAlignment="1">
      <alignment horizontal="center" vertical="center" wrapText="1"/>
    </xf>
    <xf numFmtId="0" fontId="20" fillId="0" borderId="22" xfId="3" applyFont="1"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7" xfId="3" applyFont="1" applyBorder="1" applyAlignment="1">
      <alignment horizontal="center" vertical="center" wrapText="1"/>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0" borderId="11" xfId="23" applyNumberFormat="1" applyFont="1" applyBorder="1" applyAlignment="1">
      <alignment horizontal="center" vertical="center"/>
    </xf>
    <xf numFmtId="9" fontId="21" fillId="0" borderId="19" xfId="23" applyNumberFormat="1" applyFont="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26" xfId="3" applyFont="1" applyBorder="1" applyAlignment="1">
      <alignment horizontal="center" vertical="center"/>
    </xf>
    <xf numFmtId="0" fontId="21" fillId="4" borderId="26" xfId="23" applyFont="1" applyFill="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23" applyFont="1" applyBorder="1" applyAlignment="1">
      <alignment horizontal="center" vertical="center"/>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0" borderId="22" xfId="3" applyFont="1" applyBorder="1" applyAlignment="1">
      <alignment horizontal="center" vertical="top" wrapText="1"/>
    </xf>
    <xf numFmtId="0" fontId="20" fillId="0" borderId="22" xfId="3" applyFont="1" applyBorder="1" applyAlignment="1">
      <alignment horizontal="center" vertical="top"/>
    </xf>
    <xf numFmtId="0" fontId="30" fillId="3" borderId="48" xfId="2" applyFont="1" applyFill="1" applyBorder="1" applyAlignment="1">
      <alignment horizontal="center" vertical="center" wrapText="1"/>
    </xf>
    <xf numFmtId="0" fontId="30" fillId="3" borderId="45"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0" fontId="33" fillId="0" borderId="23" xfId="23" applyFont="1" applyBorder="1" applyAlignment="1">
      <alignment horizontal="left" vertical="center" wrapText="1"/>
    </xf>
    <xf numFmtId="0" fontId="33" fillId="0" borderId="25" xfId="23" applyFont="1" applyBorder="1" applyAlignment="1">
      <alignment horizontal="left" vertical="center" wrapText="1"/>
    </xf>
    <xf numFmtId="0" fontId="14" fillId="0" borderId="23" xfId="23" applyFont="1" applyBorder="1" applyAlignment="1">
      <alignment horizontal="center" vertical="center"/>
    </xf>
    <xf numFmtId="0" fontId="14" fillId="0" borderId="25" xfId="23" applyFont="1" applyBorder="1" applyAlignment="1">
      <alignment horizontal="center" vertical="center"/>
    </xf>
    <xf numFmtId="43" fontId="20" fillId="0" borderId="22" xfId="18" applyFont="1" applyBorder="1" applyAlignment="1">
      <alignment horizontal="center"/>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0" fontId="26" fillId="0" borderId="23" xfId="3" applyFont="1" applyBorder="1" applyAlignment="1">
      <alignment horizontal="center" vertical="center" wrapText="1"/>
    </xf>
    <xf numFmtId="0" fontId="26" fillId="0" borderId="25" xfId="3" applyFont="1" applyBorder="1" applyAlignment="1">
      <alignment horizontal="center" vertical="center" wrapText="1"/>
    </xf>
    <xf numFmtId="0" fontId="33" fillId="2" borderId="43" xfId="0" applyFont="1" applyFill="1" applyBorder="1" applyAlignment="1">
      <alignment horizontal="center" vertical="center" wrapText="1"/>
    </xf>
    <xf numFmtId="0" fontId="31" fillId="0" borderId="25" xfId="23" applyFont="1" applyBorder="1" applyAlignment="1">
      <alignment horizontal="left" vertical="center" wrapText="1"/>
    </xf>
    <xf numFmtId="0" fontId="20" fillId="0" borderId="51" xfId="23" applyFont="1" applyBorder="1" applyAlignment="1">
      <alignment horizontal="center" vertical="center" wrapText="1"/>
    </xf>
    <xf numFmtId="0" fontId="20" fillId="0" borderId="54" xfId="23" applyFont="1" applyBorder="1" applyAlignment="1">
      <alignment horizontal="center" vertical="center" wrapText="1"/>
    </xf>
    <xf numFmtId="171" fontId="32" fillId="5" borderId="23" xfId="3" applyNumberFormat="1" applyFont="1" applyFill="1" applyBorder="1" applyAlignment="1">
      <alignment horizontal="center" vertical="center"/>
    </xf>
    <xf numFmtId="171" fontId="32" fillId="5" borderId="25" xfId="3" applyNumberFormat="1" applyFont="1" applyFill="1" applyBorder="1" applyAlignment="1">
      <alignment horizontal="center" vertical="center"/>
    </xf>
    <xf numFmtId="0" fontId="26" fillId="0" borderId="5" xfId="3" applyFont="1" applyBorder="1" applyAlignment="1">
      <alignment horizontal="center" vertical="center" wrapText="1"/>
    </xf>
    <xf numFmtId="0" fontId="26" fillId="0" borderId="7" xfId="3" applyFont="1" applyBorder="1" applyAlignment="1">
      <alignment horizontal="center" vertical="center" wrapText="1"/>
    </xf>
    <xf numFmtId="0" fontId="20" fillId="0" borderId="5" xfId="23" applyFont="1" applyBorder="1" applyAlignment="1">
      <alignment horizontal="center" vertical="center" wrapText="1"/>
    </xf>
    <xf numFmtId="0" fontId="20" fillId="0" borderId="7" xfId="23" applyFont="1" applyBorder="1" applyAlignment="1">
      <alignment horizontal="center" vertical="center" wrapText="1"/>
    </xf>
    <xf numFmtId="0" fontId="26" fillId="0" borderId="5" xfId="23" applyFont="1" applyBorder="1" applyAlignment="1">
      <alignment horizontal="center" vertical="center" wrapText="1"/>
    </xf>
    <xf numFmtId="0" fontId="26" fillId="0" borderId="7" xfId="23" applyFont="1" applyBorder="1" applyAlignment="1">
      <alignment horizontal="center" vertical="center" wrapText="1"/>
    </xf>
    <xf numFmtId="0" fontId="20" fillId="4" borderId="5" xfId="23" applyFont="1" applyFill="1" applyBorder="1" applyAlignment="1">
      <alignment horizontal="center" vertical="center" wrapText="1"/>
    </xf>
    <xf numFmtId="0" fontId="20" fillId="4" borderId="7" xfId="23" applyFont="1" applyFill="1" applyBorder="1" applyAlignment="1">
      <alignment horizontal="center" vertical="center" wrapText="1"/>
    </xf>
    <xf numFmtId="0" fontId="21" fillId="0" borderId="26" xfId="23" applyFont="1" applyBorder="1" applyAlignment="1">
      <alignment horizontal="center" vertical="center"/>
    </xf>
    <xf numFmtId="0" fontId="20" fillId="0" borderId="22" xfId="0" applyFont="1" applyBorder="1" applyAlignment="1">
      <alignment horizontal="center" vertical="top" wrapText="1"/>
    </xf>
    <xf numFmtId="0" fontId="20" fillId="0" borderId="22" xfId="0" applyFont="1" applyBorder="1" applyAlignment="1">
      <alignment horizontal="center" vertical="top"/>
    </xf>
    <xf numFmtId="0" fontId="20" fillId="0" borderId="23" xfId="0" applyFont="1" applyBorder="1" applyAlignment="1">
      <alignment horizontal="center"/>
    </xf>
    <xf numFmtId="0" fontId="20" fillId="0" borderId="25" xfId="0" applyFont="1" applyBorder="1" applyAlignment="1">
      <alignment horizontal="center"/>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0" fontId="20" fillId="4" borderId="23" xfId="23" applyFont="1" applyFill="1" applyBorder="1" applyAlignment="1">
      <alignment horizontal="center" vertical="center" wrapText="1"/>
    </xf>
    <xf numFmtId="0" fontId="20" fillId="4" borderId="25" xfId="23" applyFont="1" applyFill="1" applyBorder="1" applyAlignment="1">
      <alignment horizontal="center" vertical="center" wrapText="1"/>
    </xf>
    <xf numFmtId="0" fontId="26" fillId="0" borderId="23" xfId="0" applyFont="1" applyBorder="1" applyAlignment="1">
      <alignment horizontal="center" vertical="center" wrapText="1"/>
    </xf>
    <xf numFmtId="0" fontId="26" fillId="0" borderId="25" xfId="0" applyFont="1" applyBorder="1" applyAlignment="1">
      <alignment horizontal="center" vertical="center" wrapText="1"/>
    </xf>
    <xf numFmtId="171" fontId="32" fillId="5" borderId="23" xfId="3" applyNumberFormat="1" applyFont="1" applyFill="1" applyBorder="1" applyAlignment="1">
      <alignment horizontal="center" vertical="center" wrapText="1"/>
    </xf>
    <xf numFmtId="171" fontId="32" fillId="5" borderId="25" xfId="3" applyNumberFormat="1" applyFont="1" applyFill="1" applyBorder="1" applyAlignment="1">
      <alignment horizontal="center" vertical="center" wrapText="1"/>
    </xf>
    <xf numFmtId="0" fontId="52" fillId="0" borderId="5" xfId="3" applyFont="1" applyBorder="1" applyAlignment="1">
      <alignment horizontal="center" vertical="center" wrapText="1"/>
    </xf>
    <xf numFmtId="0" fontId="52" fillId="0" borderId="7" xfId="3" applyFont="1" applyBorder="1" applyAlignment="1">
      <alignment horizontal="center" vertical="center"/>
    </xf>
    <xf numFmtId="0" fontId="20" fillId="0" borderId="5" xfId="23" applyFont="1" applyBorder="1" applyAlignment="1">
      <alignment horizontal="center" vertical="top" wrapText="1"/>
    </xf>
    <xf numFmtId="0" fontId="20" fillId="0" borderId="7" xfId="23" applyFont="1" applyBorder="1" applyAlignment="1">
      <alignment horizontal="center" vertical="top"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xf>
    <xf numFmtId="0" fontId="14" fillId="0" borderId="5"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22" xfId="0" applyFont="1" applyBorder="1" applyAlignment="1">
      <alignment horizontal="center" vertical="top" wrapText="1"/>
    </xf>
    <xf numFmtId="0" fontId="14" fillId="0" borderId="22" xfId="0" applyFont="1" applyBorder="1" applyAlignment="1">
      <alignment horizontal="center" vertical="top"/>
    </xf>
    <xf numFmtId="0" fontId="14" fillId="0" borderId="6" xfId="3" applyFont="1" applyBorder="1" applyAlignment="1">
      <alignment horizontal="center" vertical="center" wrapText="1"/>
    </xf>
    <xf numFmtId="0" fontId="14" fillId="0" borderId="6" xfId="3" applyFont="1" applyBorder="1" applyAlignment="1">
      <alignment horizontal="center" vertical="center"/>
    </xf>
    <xf numFmtId="0" fontId="14" fillId="0" borderId="7" xfId="3" applyFont="1" applyBorder="1" applyAlignment="1">
      <alignment horizontal="center" vertical="center"/>
    </xf>
    <xf numFmtId="0" fontId="12" fillId="0" borderId="7" xfId="3" applyFont="1" applyBorder="1" applyAlignment="1">
      <alignment horizontal="center" vertical="center" wrapText="1"/>
    </xf>
    <xf numFmtId="0" fontId="14" fillId="0" borderId="5" xfId="23" applyFont="1" applyBorder="1" applyAlignment="1">
      <alignment horizontal="center" vertical="center" wrapText="1"/>
    </xf>
    <xf numFmtId="0" fontId="14" fillId="0" borderId="7" xfId="23" applyFont="1" applyBorder="1" applyAlignment="1">
      <alignment horizontal="center" vertical="center" wrapText="1"/>
    </xf>
    <xf numFmtId="0" fontId="14" fillId="4" borderId="5" xfId="23" applyFont="1" applyFill="1" applyBorder="1" applyAlignment="1">
      <alignment horizontal="center" vertical="center" wrapText="1"/>
    </xf>
    <xf numFmtId="0" fontId="14" fillId="4" borderId="7" xfId="23" applyFont="1" applyFill="1" applyBorder="1" applyAlignment="1">
      <alignment horizontal="center" vertical="center" wrapText="1"/>
    </xf>
    <xf numFmtId="0" fontId="14" fillId="0" borderId="6" xfId="23"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23" applyFont="1" applyBorder="1" applyAlignment="1">
      <alignment horizontal="center" vertical="center"/>
    </xf>
    <xf numFmtId="0" fontId="8" fillId="0" borderId="6" xfId="23" applyFont="1" applyBorder="1" applyAlignment="1">
      <alignment horizontal="center" vertical="center"/>
    </xf>
    <xf numFmtId="0" fontId="8" fillId="0" borderId="7" xfId="23" applyFont="1" applyBorder="1" applyAlignment="1">
      <alignment horizontal="center" vertical="center"/>
    </xf>
    <xf numFmtId="0" fontId="8" fillId="5" borderId="26" xfId="3" applyFont="1" applyFill="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3" fillId="0" borderId="47" xfId="2" applyFont="1" applyBorder="1" applyAlignment="1">
      <alignment horizontal="center" vertical="center" wrapText="1"/>
    </xf>
    <xf numFmtId="0" fontId="13" fillId="0" borderId="44" xfId="2" applyFont="1" applyBorder="1" applyAlignment="1">
      <alignment horizontal="center" vertical="center" wrapText="1"/>
    </xf>
    <xf numFmtId="0" fontId="13" fillId="0" borderId="68" xfId="2"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4" fillId="4" borderId="6" xfId="23" applyFont="1" applyFill="1" applyBorder="1" applyAlignment="1">
      <alignment horizontal="center" vertical="center" wrapText="1"/>
    </xf>
    <xf numFmtId="169" fontId="14" fillId="0" borderId="64" xfId="5" applyNumberFormat="1" applyFont="1" applyFill="1" applyBorder="1" applyAlignment="1">
      <alignment horizontal="center" vertical="center"/>
    </xf>
    <xf numFmtId="169" fontId="14" fillId="0" borderId="40" xfId="5" applyNumberFormat="1" applyFont="1" applyFill="1" applyBorder="1" applyAlignment="1">
      <alignment horizontal="center" vertical="center"/>
    </xf>
    <xf numFmtId="169" fontId="14" fillId="0" borderId="33" xfId="5" applyNumberFormat="1" applyFont="1" applyFill="1" applyBorder="1" applyAlignment="1">
      <alignment horizontal="center" vertical="center"/>
    </xf>
    <xf numFmtId="169" fontId="14" fillId="0" borderId="45" xfId="5" applyNumberFormat="1" applyFont="1" applyFill="1" applyBorder="1" applyAlignment="1">
      <alignment horizontal="center" vertical="center"/>
    </xf>
    <xf numFmtId="169" fontId="14" fillId="0" borderId="58" xfId="5" applyNumberFormat="1" applyFont="1" applyFill="1" applyBorder="1" applyAlignment="1">
      <alignment horizontal="center" vertical="center"/>
    </xf>
    <xf numFmtId="169" fontId="14" fillId="0" borderId="46" xfId="5" applyNumberFormat="1" applyFont="1" applyFill="1" applyBorder="1" applyAlignment="1">
      <alignment horizontal="center" vertical="center"/>
    </xf>
    <xf numFmtId="169" fontId="14" fillId="0" borderId="58" xfId="5" applyNumberFormat="1" applyFont="1" applyBorder="1" applyAlignment="1">
      <alignment horizontal="center" vertical="center"/>
    </xf>
    <xf numFmtId="169" fontId="14" fillId="0" borderId="46" xfId="5" applyNumberFormat="1" applyFont="1" applyBorder="1" applyAlignment="1">
      <alignment horizontal="center" vertical="center"/>
    </xf>
    <xf numFmtId="0" fontId="13" fillId="0" borderId="58" xfId="2" applyFont="1" applyBorder="1" applyAlignment="1">
      <alignment horizontal="center" vertical="center" wrapText="1"/>
    </xf>
    <xf numFmtId="0" fontId="13" fillId="0" borderId="46" xfId="2" applyFont="1" applyBorder="1" applyAlignment="1">
      <alignment horizontal="center" vertical="center" wrapText="1"/>
    </xf>
    <xf numFmtId="169" fontId="14" fillId="0" borderId="62" xfId="5" applyNumberFormat="1" applyFont="1" applyBorder="1" applyAlignment="1">
      <alignment horizontal="center" vertical="center"/>
    </xf>
    <xf numFmtId="169" fontId="14" fillId="0" borderId="51" xfId="5" applyNumberFormat="1" applyFont="1" applyBorder="1" applyAlignment="1">
      <alignment horizontal="center" vertical="center"/>
    </xf>
    <xf numFmtId="169" fontId="14" fillId="0" borderId="64" xfId="5" applyNumberFormat="1" applyFont="1" applyBorder="1" applyAlignment="1">
      <alignment horizontal="center" vertical="center"/>
    </xf>
    <xf numFmtId="169" fontId="14" fillId="0" borderId="40" xfId="5" applyNumberFormat="1" applyFont="1" applyBorder="1" applyAlignment="1">
      <alignment horizontal="center" vertical="center"/>
    </xf>
    <xf numFmtId="169" fontId="14" fillId="0" borderId="48" xfId="5" applyNumberFormat="1" applyFont="1" applyFill="1" applyBorder="1" applyAlignment="1">
      <alignment horizontal="center" vertical="center"/>
    </xf>
    <xf numFmtId="169" fontId="14" fillId="0" borderId="33" xfId="5" applyNumberFormat="1" applyFont="1" applyBorder="1" applyAlignment="1">
      <alignment horizontal="center" vertical="center"/>
    </xf>
    <xf numFmtId="169" fontId="14" fillId="0" borderId="45" xfId="5" applyNumberFormat="1" applyFont="1" applyBorder="1" applyAlignment="1">
      <alignment horizontal="center" vertical="center"/>
    </xf>
    <xf numFmtId="175" fontId="14" fillId="0" borderId="58" xfId="18" applyNumberFormat="1" applyFont="1" applyBorder="1" applyAlignment="1">
      <alignment horizontal="center" vertical="center"/>
    </xf>
    <xf numFmtId="175" fontId="14" fillId="0" borderId="46" xfId="18" applyNumberFormat="1" applyFont="1" applyBorder="1" applyAlignment="1">
      <alignment horizontal="center" vertical="center"/>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58" xfId="2" applyFont="1" applyFill="1" applyBorder="1" applyAlignment="1">
      <alignment horizontal="center" vertical="center" wrapText="1"/>
    </xf>
    <xf numFmtId="0" fontId="13" fillId="5" borderId="59"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52"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22" xfId="2" applyFont="1" applyFill="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5" borderId="49" xfId="2" applyFont="1" applyFill="1" applyBorder="1" applyAlignment="1">
      <alignment horizontal="center" vertical="center" wrapText="1"/>
    </xf>
    <xf numFmtId="0" fontId="13" fillId="0" borderId="10" xfId="2" applyFont="1" applyBorder="1" applyAlignment="1">
      <alignment horizontal="center" vertical="center" wrapText="1"/>
    </xf>
    <xf numFmtId="0" fontId="13" fillId="0" borderId="24" xfId="2" applyFont="1" applyBorder="1" applyAlignment="1">
      <alignment horizontal="center" vertical="center" wrapText="1"/>
    </xf>
    <xf numFmtId="0" fontId="13" fillId="5" borderId="48" xfId="2" applyFont="1" applyFill="1" applyBorder="1" applyAlignment="1">
      <alignment horizontal="center" vertical="center" wrapText="1"/>
    </xf>
    <xf numFmtId="0" fontId="13" fillId="5" borderId="36" xfId="2" applyFont="1" applyFill="1" applyBorder="1" applyAlignment="1">
      <alignment horizontal="center" vertical="center" wrapText="1"/>
    </xf>
    <xf numFmtId="175" fontId="14" fillId="0" borderId="58" xfId="18" applyNumberFormat="1" applyFont="1" applyFill="1" applyBorder="1" applyAlignment="1">
      <alignment horizontal="center" vertical="center"/>
    </xf>
    <xf numFmtId="175" fontId="14" fillId="0" borderId="46" xfId="18" applyNumberFormat="1" applyFont="1" applyFill="1" applyBorder="1" applyAlignment="1">
      <alignment horizontal="center" vertical="center"/>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22" fillId="5" borderId="6"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1" fontId="40" fillId="0" borderId="29" xfId="18" applyNumberFormat="1" applyFont="1" applyBorder="1" applyAlignment="1">
      <alignment horizontal="center" vertical="center" wrapText="1"/>
    </xf>
    <xf numFmtId="1" fontId="40" fillId="0" borderId="27" xfId="18" applyNumberFormat="1" applyFont="1" applyBorder="1" applyAlignment="1">
      <alignment horizontal="center" vertical="center" wrapText="1"/>
    </xf>
    <xf numFmtId="1" fontId="40" fillId="0" borderId="28" xfId="18" applyNumberFormat="1" applyFont="1" applyBorder="1" applyAlignment="1">
      <alignment horizontal="center" vertical="center" wrapText="1"/>
    </xf>
    <xf numFmtId="0" fontId="12" fillId="0" borderId="26" xfId="0" applyFont="1" applyBorder="1" applyAlignment="1">
      <alignment horizontal="left"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3" fillId="5" borderId="56"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3"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4" fillId="10" borderId="1" xfId="19" applyFill="1" applyAlignment="1">
      <alignment horizontal="center"/>
    </xf>
    <xf numFmtId="0" fontId="43" fillId="0" borderId="1" xfId="19" applyFont="1" applyAlignment="1">
      <alignment horizontal="center" vertical="center" wrapText="1"/>
    </xf>
    <xf numFmtId="0" fontId="43" fillId="5" borderId="33" xfId="19" applyFont="1" applyFill="1" applyBorder="1" applyAlignment="1">
      <alignment horizontal="center" vertical="center" wrapText="1"/>
    </xf>
    <xf numFmtId="0" fontId="43" fillId="5" borderId="57"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2"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3" fillId="5" borderId="24"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21" xfId="2" applyFont="1" applyFill="1" applyBorder="1" applyAlignment="1">
      <alignment horizontal="center" vertical="center" wrapText="1"/>
    </xf>
    <xf numFmtId="0" fontId="13" fillId="0" borderId="9" xfId="2" applyFont="1" applyBorder="1" applyAlignment="1">
      <alignment horizontal="center"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cellXfs>
  <cellStyles count="28">
    <cellStyle name="Hyperlink" xfId="16" xr:uid="{00000000-0005-0000-0000-000000000000}"/>
    <cellStyle name="Millares" xfId="18" builtinId="3"/>
    <cellStyle name="Millares [0] 2" xfId="7" xr:uid="{00000000-0005-0000-0000-000002000000}"/>
    <cellStyle name="Millares 2" xfId="5" xr:uid="{00000000-0005-0000-0000-000003000000}"/>
    <cellStyle name="Millares 3" xfId="25" xr:uid="{00000000-0005-0000-0000-000004000000}"/>
    <cellStyle name="Millares 4" xfId="27" xr:uid="{00000000-0005-0000-0000-000005000000}"/>
    <cellStyle name="Moneda" xfId="22" builtinId="4"/>
    <cellStyle name="Moneda [0] 2" xfId="8" xr:uid="{00000000-0005-0000-0000-000007000000}"/>
    <cellStyle name="Moneda 130" xfId="21" xr:uid="{00000000-0005-0000-0000-000008000000}"/>
    <cellStyle name="Moneda 2" xfId="4" xr:uid="{00000000-0005-0000-0000-000009000000}"/>
    <cellStyle name="Normal" xfId="0" builtinId="0"/>
    <cellStyle name="Normal 2" xfId="2" xr:uid="{00000000-0005-0000-0000-00000B000000}"/>
    <cellStyle name="Normal 3" xfId="3" xr:uid="{00000000-0005-0000-0000-00000C000000}"/>
    <cellStyle name="Normal 3 2" xfId="23" xr:uid="{00000000-0005-0000-0000-00000D000000}"/>
    <cellStyle name="Normal 3 2 2" xfId="26" xr:uid="{00000000-0005-0000-0000-00000E000000}"/>
    <cellStyle name="Normal 3 3" xfId="24" xr:uid="{00000000-0005-0000-0000-00000F000000}"/>
    <cellStyle name="Normal 4" xfId="17" xr:uid="{00000000-0005-0000-0000-000010000000}"/>
    <cellStyle name="Normal 5" xfId="19" xr:uid="{00000000-0005-0000-0000-000011000000}"/>
    <cellStyle name="Normal 6" xfId="20" xr:uid="{00000000-0005-0000-0000-000012000000}"/>
    <cellStyle name="Porcentaje" xfId="1" builtinId="5"/>
    <cellStyle name="Porcentaje 2" xfId="6" xr:uid="{00000000-0005-0000-0000-000014000000}"/>
    <cellStyle name="Porcentaje 2 2" xfId="10" xr:uid="{00000000-0005-0000-0000-000015000000}"/>
    <cellStyle name="Porcentual 2" xfId="9" xr:uid="{00000000-0005-0000-0000-000016000000}"/>
    <cellStyle name="SAPDataCell" xfId="11" xr:uid="{00000000-0005-0000-0000-000017000000}"/>
    <cellStyle name="SAPDimensionCell" xfId="14" xr:uid="{00000000-0005-0000-0000-000018000000}"/>
    <cellStyle name="SAPFormula" xfId="15" xr:uid="{00000000-0005-0000-0000-000019000000}"/>
    <cellStyle name="SAPMemberCell" xfId="12" xr:uid="{00000000-0005-0000-0000-00001A000000}"/>
    <cellStyle name="SAPMemberCell 3" xfId="13"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microsoft.com/office/2017/10/relationships/person" Target="persons/person.xml"/><Relationship Id="rId7" Type="http://schemas.openxmlformats.org/officeDocument/2006/relationships/worksheet" Target="worksheets/sheet7.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3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NUL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86AD86E-5475-44C0-BA57-30DBB9E0F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46D43C6-659F-409E-A7E0-2D04DBE35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D9BDD636-50A2-482E-82B6-343780FB0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nia-PC\Desktop\SECRETAR&#205;A%20DISTRITAL%20DE%20LA%20MUJER%20-%20LORE%20Y%20TANIA\2025\2.%20ABRIL\2.Mazo_SeguimientoPA_8219_09042025.xlsx" TargetMode="External"/><Relationship Id="rId1" Type="http://schemas.openxmlformats.org/officeDocument/2006/relationships/externalLinkPath" Target="file:///C:\Users\Tania-PC\Desktop\SECRETAR&#205;A%20DISTRITAL%20DE%20LA%20MUJER%20-%20LORE%20Y%20TANIA\2025\2.%20ABRIL\2.Mazo_SeguimientoPA_8219_090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_1"/>
      <sheetName val="Hoja de vida_1 "/>
      <sheetName val="ACTIVIDAD_2"/>
      <sheetName val="Hoja de vida_2"/>
      <sheetName val="ACTIVIDAD_3"/>
      <sheetName val="Hoja de vida_3"/>
      <sheetName val="META_PDD 105"/>
      <sheetName val="Hoja de vida_MetaPDD 105"/>
      <sheetName val="META_PDD 432"/>
      <sheetName val="Hoja de vida_MetaPDD 432"/>
      <sheetName val="PRODUCTO_MGA"/>
      <sheetName val="TERRITORIALIZACIÓN"/>
      <sheetName val="PMR"/>
      <sheetName val="CONTROL DE CAMBIOS"/>
      <sheetName val="Listas"/>
      <sheetName val="Hoja3"/>
    </sheetNames>
    <sheetDataSet>
      <sheetData sheetId="0"/>
      <sheetData sheetId="1"/>
      <sheetData sheetId="2"/>
      <sheetData sheetId="3">
        <row r="26">
          <cell r="B26">
            <v>1019185000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LORENA BOHÓRQUEZ GARZÓN" id="{B6547514-A262-4D5C-A2F8-5B3EF746682A}" userId="59e5f0dc72ada113"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24" dT="2025-08-12T17:19:38.32" personId="{B6547514-A262-4D5C-A2F8-5B3EF746682A}" id="{B59CC86C-FEEF-45AE-95C2-A5DEAB456A64}">
    <text>El sistema registra un total de 264, con la probabilidad de tener una persona repetida en alguna localidad, se encuentra en revisión.</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1.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2.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39" workbookViewId="0">
      <selection activeCell="B42" sqref="B42"/>
    </sheetView>
  </sheetViews>
  <sheetFormatPr baseColWidth="10" defaultColWidth="10.7109375" defaultRowHeight="14.25" x14ac:dyDescent="0.25"/>
  <cols>
    <col min="1" max="1" width="53" style="187" customWidth="1"/>
    <col min="2" max="2" width="78.5703125" style="187" customWidth="1"/>
    <col min="3" max="3" width="36.42578125" style="187" customWidth="1"/>
    <col min="4" max="4" width="31.28515625" style="187" customWidth="1"/>
    <col min="5" max="5" width="70.28515625" style="187" customWidth="1"/>
    <col min="6" max="6" width="17.42578125" style="187" customWidth="1"/>
    <col min="7" max="8" width="21.7109375" style="187" customWidth="1"/>
    <col min="9" max="9" width="19.42578125" style="187" customWidth="1"/>
    <col min="10" max="10" width="42" style="187" customWidth="1"/>
    <col min="11" max="256" width="10.7109375" style="187"/>
    <col min="257" max="257" width="72" style="187" bestFit="1" customWidth="1"/>
    <col min="258" max="258" width="78.5703125" style="187" customWidth="1"/>
    <col min="259" max="259" width="10.7109375" style="187"/>
    <col min="260" max="260" width="31.28515625" style="187" customWidth="1"/>
    <col min="261" max="261" width="70.28515625" style="187" customWidth="1"/>
    <col min="262" max="262" width="17.42578125" style="187" customWidth="1"/>
    <col min="263" max="264" width="21.7109375" style="187" customWidth="1"/>
    <col min="265" max="265" width="19.42578125" style="187" customWidth="1"/>
    <col min="266" max="266" width="42" style="187" customWidth="1"/>
    <col min="267" max="512" width="10.7109375" style="187"/>
    <col min="513" max="513" width="72" style="187" bestFit="1" customWidth="1"/>
    <col min="514" max="514" width="78.5703125" style="187" customWidth="1"/>
    <col min="515" max="515" width="10.7109375" style="187"/>
    <col min="516" max="516" width="31.28515625" style="187" customWidth="1"/>
    <col min="517" max="517" width="70.28515625" style="187" customWidth="1"/>
    <col min="518" max="518" width="17.42578125" style="187" customWidth="1"/>
    <col min="519" max="520" width="21.7109375" style="187" customWidth="1"/>
    <col min="521" max="521" width="19.42578125" style="187" customWidth="1"/>
    <col min="522" max="522" width="42" style="187" customWidth="1"/>
    <col min="523" max="768" width="10.7109375" style="187"/>
    <col min="769" max="769" width="72" style="187" bestFit="1" customWidth="1"/>
    <col min="770" max="770" width="78.5703125" style="187" customWidth="1"/>
    <col min="771" max="771" width="10.7109375" style="187"/>
    <col min="772" max="772" width="31.28515625" style="187" customWidth="1"/>
    <col min="773" max="773" width="70.28515625" style="187" customWidth="1"/>
    <col min="774" max="774" width="17.42578125" style="187" customWidth="1"/>
    <col min="775" max="776" width="21.7109375" style="187" customWidth="1"/>
    <col min="777" max="777" width="19.42578125" style="187" customWidth="1"/>
    <col min="778" max="778" width="42" style="187" customWidth="1"/>
    <col min="779" max="1024" width="10.7109375" style="187"/>
    <col min="1025" max="1025" width="72" style="187" bestFit="1" customWidth="1"/>
    <col min="1026" max="1026" width="78.5703125" style="187" customWidth="1"/>
    <col min="1027" max="1027" width="10.7109375" style="187"/>
    <col min="1028" max="1028" width="31.28515625" style="187" customWidth="1"/>
    <col min="1029" max="1029" width="70.28515625" style="187" customWidth="1"/>
    <col min="1030" max="1030" width="17.42578125" style="187" customWidth="1"/>
    <col min="1031" max="1032" width="21.7109375" style="187" customWidth="1"/>
    <col min="1033" max="1033" width="19.42578125" style="187" customWidth="1"/>
    <col min="1034" max="1034" width="42" style="187" customWidth="1"/>
    <col min="1035" max="1280" width="10.7109375" style="187"/>
    <col min="1281" max="1281" width="72" style="187" bestFit="1" customWidth="1"/>
    <col min="1282" max="1282" width="78.5703125" style="187" customWidth="1"/>
    <col min="1283" max="1283" width="10.7109375" style="187"/>
    <col min="1284" max="1284" width="31.28515625" style="187" customWidth="1"/>
    <col min="1285" max="1285" width="70.28515625" style="187" customWidth="1"/>
    <col min="1286" max="1286" width="17.42578125" style="187" customWidth="1"/>
    <col min="1287" max="1288" width="21.7109375" style="187" customWidth="1"/>
    <col min="1289" max="1289" width="19.42578125" style="187" customWidth="1"/>
    <col min="1290" max="1290" width="42" style="187" customWidth="1"/>
    <col min="1291" max="1536" width="10.7109375" style="187"/>
    <col min="1537" max="1537" width="72" style="187" bestFit="1" customWidth="1"/>
    <col min="1538" max="1538" width="78.5703125" style="187" customWidth="1"/>
    <col min="1539" max="1539" width="10.7109375" style="187"/>
    <col min="1540" max="1540" width="31.28515625" style="187" customWidth="1"/>
    <col min="1541" max="1541" width="70.28515625" style="187" customWidth="1"/>
    <col min="1542" max="1542" width="17.42578125" style="187" customWidth="1"/>
    <col min="1543" max="1544" width="21.7109375" style="187" customWidth="1"/>
    <col min="1545" max="1545" width="19.42578125" style="187" customWidth="1"/>
    <col min="1546" max="1546" width="42" style="187" customWidth="1"/>
    <col min="1547" max="1792" width="10.7109375" style="187"/>
    <col min="1793" max="1793" width="72" style="187" bestFit="1" customWidth="1"/>
    <col min="1794" max="1794" width="78.5703125" style="187" customWidth="1"/>
    <col min="1795" max="1795" width="10.7109375" style="187"/>
    <col min="1796" max="1796" width="31.28515625" style="187" customWidth="1"/>
    <col min="1797" max="1797" width="70.28515625" style="187" customWidth="1"/>
    <col min="1798" max="1798" width="17.42578125" style="187" customWidth="1"/>
    <col min="1799" max="1800" width="21.7109375" style="187" customWidth="1"/>
    <col min="1801" max="1801" width="19.42578125" style="187" customWidth="1"/>
    <col min="1802" max="1802" width="42" style="187" customWidth="1"/>
    <col min="1803" max="2048" width="10.7109375" style="187"/>
    <col min="2049" max="2049" width="72" style="187" bestFit="1" customWidth="1"/>
    <col min="2050" max="2050" width="78.5703125" style="187" customWidth="1"/>
    <col min="2051" max="2051" width="10.7109375" style="187"/>
    <col min="2052" max="2052" width="31.28515625" style="187" customWidth="1"/>
    <col min="2053" max="2053" width="70.28515625" style="187" customWidth="1"/>
    <col min="2054" max="2054" width="17.42578125" style="187" customWidth="1"/>
    <col min="2055" max="2056" width="21.7109375" style="187" customWidth="1"/>
    <col min="2057" max="2057" width="19.42578125" style="187" customWidth="1"/>
    <col min="2058" max="2058" width="42" style="187" customWidth="1"/>
    <col min="2059" max="2304" width="10.7109375" style="187"/>
    <col min="2305" max="2305" width="72" style="187" bestFit="1" customWidth="1"/>
    <col min="2306" max="2306" width="78.5703125" style="187" customWidth="1"/>
    <col min="2307" max="2307" width="10.7109375" style="187"/>
    <col min="2308" max="2308" width="31.28515625" style="187" customWidth="1"/>
    <col min="2309" max="2309" width="70.28515625" style="187" customWidth="1"/>
    <col min="2310" max="2310" width="17.42578125" style="187" customWidth="1"/>
    <col min="2311" max="2312" width="21.7109375" style="187" customWidth="1"/>
    <col min="2313" max="2313" width="19.42578125" style="187" customWidth="1"/>
    <col min="2314" max="2314" width="42" style="187" customWidth="1"/>
    <col min="2315" max="2560" width="10.7109375" style="187"/>
    <col min="2561" max="2561" width="72" style="187" bestFit="1" customWidth="1"/>
    <col min="2562" max="2562" width="78.5703125" style="187" customWidth="1"/>
    <col min="2563" max="2563" width="10.7109375" style="187"/>
    <col min="2564" max="2564" width="31.28515625" style="187" customWidth="1"/>
    <col min="2565" max="2565" width="70.28515625" style="187" customWidth="1"/>
    <col min="2566" max="2566" width="17.42578125" style="187" customWidth="1"/>
    <col min="2567" max="2568" width="21.7109375" style="187" customWidth="1"/>
    <col min="2569" max="2569" width="19.42578125" style="187" customWidth="1"/>
    <col min="2570" max="2570" width="42" style="187" customWidth="1"/>
    <col min="2571" max="2816" width="10.7109375" style="187"/>
    <col min="2817" max="2817" width="72" style="187" bestFit="1" customWidth="1"/>
    <col min="2818" max="2818" width="78.5703125" style="187" customWidth="1"/>
    <col min="2819" max="2819" width="10.7109375" style="187"/>
    <col min="2820" max="2820" width="31.28515625" style="187" customWidth="1"/>
    <col min="2821" max="2821" width="70.28515625" style="187" customWidth="1"/>
    <col min="2822" max="2822" width="17.42578125" style="187" customWidth="1"/>
    <col min="2823" max="2824" width="21.7109375" style="187" customWidth="1"/>
    <col min="2825" max="2825" width="19.42578125" style="187" customWidth="1"/>
    <col min="2826" max="2826" width="42" style="187" customWidth="1"/>
    <col min="2827" max="3072" width="10.7109375" style="187"/>
    <col min="3073" max="3073" width="72" style="187" bestFit="1" customWidth="1"/>
    <col min="3074" max="3074" width="78.5703125" style="187" customWidth="1"/>
    <col min="3075" max="3075" width="10.7109375" style="187"/>
    <col min="3076" max="3076" width="31.28515625" style="187" customWidth="1"/>
    <col min="3077" max="3077" width="70.28515625" style="187" customWidth="1"/>
    <col min="3078" max="3078" width="17.42578125" style="187" customWidth="1"/>
    <col min="3079" max="3080" width="21.7109375" style="187" customWidth="1"/>
    <col min="3081" max="3081" width="19.42578125" style="187" customWidth="1"/>
    <col min="3082" max="3082" width="42" style="187" customWidth="1"/>
    <col min="3083" max="3328" width="10.7109375" style="187"/>
    <col min="3329" max="3329" width="72" style="187" bestFit="1" customWidth="1"/>
    <col min="3330" max="3330" width="78.5703125" style="187" customWidth="1"/>
    <col min="3331" max="3331" width="10.7109375" style="187"/>
    <col min="3332" max="3332" width="31.28515625" style="187" customWidth="1"/>
    <col min="3333" max="3333" width="70.28515625" style="187" customWidth="1"/>
    <col min="3334" max="3334" width="17.42578125" style="187" customWidth="1"/>
    <col min="3335" max="3336" width="21.7109375" style="187" customWidth="1"/>
    <col min="3337" max="3337" width="19.42578125" style="187" customWidth="1"/>
    <col min="3338" max="3338" width="42" style="187" customWidth="1"/>
    <col min="3339" max="3584" width="10.7109375" style="187"/>
    <col min="3585" max="3585" width="72" style="187" bestFit="1" customWidth="1"/>
    <col min="3586" max="3586" width="78.5703125" style="187" customWidth="1"/>
    <col min="3587" max="3587" width="10.7109375" style="187"/>
    <col min="3588" max="3588" width="31.28515625" style="187" customWidth="1"/>
    <col min="3589" max="3589" width="70.28515625" style="187" customWidth="1"/>
    <col min="3590" max="3590" width="17.42578125" style="187" customWidth="1"/>
    <col min="3591" max="3592" width="21.7109375" style="187" customWidth="1"/>
    <col min="3593" max="3593" width="19.42578125" style="187" customWidth="1"/>
    <col min="3594" max="3594" width="42" style="187" customWidth="1"/>
    <col min="3595" max="3840" width="10.7109375" style="187"/>
    <col min="3841" max="3841" width="72" style="187" bestFit="1" customWidth="1"/>
    <col min="3842" max="3842" width="78.5703125" style="187" customWidth="1"/>
    <col min="3843" max="3843" width="10.7109375" style="187"/>
    <col min="3844" max="3844" width="31.28515625" style="187" customWidth="1"/>
    <col min="3845" max="3845" width="70.28515625" style="187" customWidth="1"/>
    <col min="3846" max="3846" width="17.42578125" style="187" customWidth="1"/>
    <col min="3847" max="3848" width="21.7109375" style="187" customWidth="1"/>
    <col min="3849" max="3849" width="19.42578125" style="187" customWidth="1"/>
    <col min="3850" max="3850" width="42" style="187" customWidth="1"/>
    <col min="3851" max="4096" width="10.7109375" style="187"/>
    <col min="4097" max="4097" width="72" style="187" bestFit="1" customWidth="1"/>
    <col min="4098" max="4098" width="78.5703125" style="187" customWidth="1"/>
    <col min="4099" max="4099" width="10.7109375" style="187"/>
    <col min="4100" max="4100" width="31.28515625" style="187" customWidth="1"/>
    <col min="4101" max="4101" width="70.28515625" style="187" customWidth="1"/>
    <col min="4102" max="4102" width="17.42578125" style="187" customWidth="1"/>
    <col min="4103" max="4104" width="21.7109375" style="187" customWidth="1"/>
    <col min="4105" max="4105" width="19.42578125" style="187" customWidth="1"/>
    <col min="4106" max="4106" width="42" style="187" customWidth="1"/>
    <col min="4107" max="4352" width="10.7109375" style="187"/>
    <col min="4353" max="4353" width="72" style="187" bestFit="1" customWidth="1"/>
    <col min="4354" max="4354" width="78.5703125" style="187" customWidth="1"/>
    <col min="4355" max="4355" width="10.7109375" style="187"/>
    <col min="4356" max="4356" width="31.28515625" style="187" customWidth="1"/>
    <col min="4357" max="4357" width="70.28515625" style="187" customWidth="1"/>
    <col min="4358" max="4358" width="17.42578125" style="187" customWidth="1"/>
    <col min="4359" max="4360" width="21.7109375" style="187" customWidth="1"/>
    <col min="4361" max="4361" width="19.42578125" style="187" customWidth="1"/>
    <col min="4362" max="4362" width="42" style="187" customWidth="1"/>
    <col min="4363" max="4608" width="10.7109375" style="187"/>
    <col min="4609" max="4609" width="72" style="187" bestFit="1" customWidth="1"/>
    <col min="4610" max="4610" width="78.5703125" style="187" customWidth="1"/>
    <col min="4611" max="4611" width="10.7109375" style="187"/>
    <col min="4612" max="4612" width="31.28515625" style="187" customWidth="1"/>
    <col min="4613" max="4613" width="70.28515625" style="187" customWidth="1"/>
    <col min="4614" max="4614" width="17.42578125" style="187" customWidth="1"/>
    <col min="4615" max="4616" width="21.7109375" style="187" customWidth="1"/>
    <col min="4617" max="4617" width="19.42578125" style="187" customWidth="1"/>
    <col min="4618" max="4618" width="42" style="187" customWidth="1"/>
    <col min="4619" max="4864" width="10.7109375" style="187"/>
    <col min="4865" max="4865" width="72" style="187" bestFit="1" customWidth="1"/>
    <col min="4866" max="4866" width="78.5703125" style="187" customWidth="1"/>
    <col min="4867" max="4867" width="10.7109375" style="187"/>
    <col min="4868" max="4868" width="31.28515625" style="187" customWidth="1"/>
    <col min="4869" max="4869" width="70.28515625" style="187" customWidth="1"/>
    <col min="4870" max="4870" width="17.42578125" style="187" customWidth="1"/>
    <col min="4871" max="4872" width="21.7109375" style="187" customWidth="1"/>
    <col min="4873" max="4873" width="19.42578125" style="187" customWidth="1"/>
    <col min="4874" max="4874" width="42" style="187" customWidth="1"/>
    <col min="4875" max="5120" width="10.7109375" style="187"/>
    <col min="5121" max="5121" width="72" style="187" bestFit="1" customWidth="1"/>
    <col min="5122" max="5122" width="78.5703125" style="187" customWidth="1"/>
    <col min="5123" max="5123" width="10.7109375" style="187"/>
    <col min="5124" max="5124" width="31.28515625" style="187" customWidth="1"/>
    <col min="5125" max="5125" width="70.28515625" style="187" customWidth="1"/>
    <col min="5126" max="5126" width="17.42578125" style="187" customWidth="1"/>
    <col min="5127" max="5128" width="21.7109375" style="187" customWidth="1"/>
    <col min="5129" max="5129" width="19.42578125" style="187" customWidth="1"/>
    <col min="5130" max="5130" width="42" style="187" customWidth="1"/>
    <col min="5131" max="5376" width="10.7109375" style="187"/>
    <col min="5377" max="5377" width="72" style="187" bestFit="1" customWidth="1"/>
    <col min="5378" max="5378" width="78.5703125" style="187" customWidth="1"/>
    <col min="5379" max="5379" width="10.7109375" style="187"/>
    <col min="5380" max="5380" width="31.28515625" style="187" customWidth="1"/>
    <col min="5381" max="5381" width="70.28515625" style="187" customWidth="1"/>
    <col min="5382" max="5382" width="17.42578125" style="187" customWidth="1"/>
    <col min="5383" max="5384" width="21.7109375" style="187" customWidth="1"/>
    <col min="5385" max="5385" width="19.42578125" style="187" customWidth="1"/>
    <col min="5386" max="5386" width="42" style="187" customWidth="1"/>
    <col min="5387" max="5632" width="10.7109375" style="187"/>
    <col min="5633" max="5633" width="72" style="187" bestFit="1" customWidth="1"/>
    <col min="5634" max="5634" width="78.5703125" style="187" customWidth="1"/>
    <col min="5635" max="5635" width="10.7109375" style="187"/>
    <col min="5636" max="5636" width="31.28515625" style="187" customWidth="1"/>
    <col min="5637" max="5637" width="70.28515625" style="187" customWidth="1"/>
    <col min="5638" max="5638" width="17.42578125" style="187" customWidth="1"/>
    <col min="5639" max="5640" width="21.7109375" style="187" customWidth="1"/>
    <col min="5641" max="5641" width="19.42578125" style="187" customWidth="1"/>
    <col min="5642" max="5642" width="42" style="187" customWidth="1"/>
    <col min="5643" max="5888" width="10.7109375" style="187"/>
    <col min="5889" max="5889" width="72" style="187" bestFit="1" customWidth="1"/>
    <col min="5890" max="5890" width="78.5703125" style="187" customWidth="1"/>
    <col min="5891" max="5891" width="10.7109375" style="187"/>
    <col min="5892" max="5892" width="31.28515625" style="187" customWidth="1"/>
    <col min="5893" max="5893" width="70.28515625" style="187" customWidth="1"/>
    <col min="5894" max="5894" width="17.42578125" style="187" customWidth="1"/>
    <col min="5895" max="5896" width="21.7109375" style="187" customWidth="1"/>
    <col min="5897" max="5897" width="19.42578125" style="187" customWidth="1"/>
    <col min="5898" max="5898" width="42" style="187" customWidth="1"/>
    <col min="5899" max="6144" width="10.7109375" style="187"/>
    <col min="6145" max="6145" width="72" style="187" bestFit="1" customWidth="1"/>
    <col min="6146" max="6146" width="78.5703125" style="187" customWidth="1"/>
    <col min="6147" max="6147" width="10.7109375" style="187"/>
    <col min="6148" max="6148" width="31.28515625" style="187" customWidth="1"/>
    <col min="6149" max="6149" width="70.28515625" style="187" customWidth="1"/>
    <col min="6150" max="6150" width="17.42578125" style="187" customWidth="1"/>
    <col min="6151" max="6152" width="21.7109375" style="187" customWidth="1"/>
    <col min="6153" max="6153" width="19.42578125" style="187" customWidth="1"/>
    <col min="6154" max="6154" width="42" style="187" customWidth="1"/>
    <col min="6155" max="6400" width="10.7109375" style="187"/>
    <col min="6401" max="6401" width="72" style="187" bestFit="1" customWidth="1"/>
    <col min="6402" max="6402" width="78.5703125" style="187" customWidth="1"/>
    <col min="6403" max="6403" width="10.7109375" style="187"/>
    <col min="6404" max="6404" width="31.28515625" style="187" customWidth="1"/>
    <col min="6405" max="6405" width="70.28515625" style="187" customWidth="1"/>
    <col min="6406" max="6406" width="17.42578125" style="187" customWidth="1"/>
    <col min="6407" max="6408" width="21.7109375" style="187" customWidth="1"/>
    <col min="6409" max="6409" width="19.42578125" style="187" customWidth="1"/>
    <col min="6410" max="6410" width="42" style="187" customWidth="1"/>
    <col min="6411" max="6656" width="10.7109375" style="187"/>
    <col min="6657" max="6657" width="72" style="187" bestFit="1" customWidth="1"/>
    <col min="6658" max="6658" width="78.5703125" style="187" customWidth="1"/>
    <col min="6659" max="6659" width="10.7109375" style="187"/>
    <col min="6660" max="6660" width="31.28515625" style="187" customWidth="1"/>
    <col min="6661" max="6661" width="70.28515625" style="187" customWidth="1"/>
    <col min="6662" max="6662" width="17.42578125" style="187" customWidth="1"/>
    <col min="6663" max="6664" width="21.7109375" style="187" customWidth="1"/>
    <col min="6665" max="6665" width="19.42578125" style="187" customWidth="1"/>
    <col min="6666" max="6666" width="42" style="187" customWidth="1"/>
    <col min="6667" max="6912" width="10.7109375" style="187"/>
    <col min="6913" max="6913" width="72" style="187" bestFit="1" customWidth="1"/>
    <col min="6914" max="6914" width="78.5703125" style="187" customWidth="1"/>
    <col min="6915" max="6915" width="10.7109375" style="187"/>
    <col min="6916" max="6916" width="31.28515625" style="187" customWidth="1"/>
    <col min="6917" max="6917" width="70.28515625" style="187" customWidth="1"/>
    <col min="6918" max="6918" width="17.42578125" style="187" customWidth="1"/>
    <col min="6919" max="6920" width="21.7109375" style="187" customWidth="1"/>
    <col min="6921" max="6921" width="19.42578125" style="187" customWidth="1"/>
    <col min="6922" max="6922" width="42" style="187" customWidth="1"/>
    <col min="6923" max="7168" width="10.7109375" style="187"/>
    <col min="7169" max="7169" width="72" style="187" bestFit="1" customWidth="1"/>
    <col min="7170" max="7170" width="78.5703125" style="187" customWidth="1"/>
    <col min="7171" max="7171" width="10.7109375" style="187"/>
    <col min="7172" max="7172" width="31.28515625" style="187" customWidth="1"/>
    <col min="7173" max="7173" width="70.28515625" style="187" customWidth="1"/>
    <col min="7174" max="7174" width="17.42578125" style="187" customWidth="1"/>
    <col min="7175" max="7176" width="21.7109375" style="187" customWidth="1"/>
    <col min="7177" max="7177" width="19.42578125" style="187" customWidth="1"/>
    <col min="7178" max="7178" width="42" style="187" customWidth="1"/>
    <col min="7179" max="7424" width="10.7109375" style="187"/>
    <col min="7425" max="7425" width="72" style="187" bestFit="1" customWidth="1"/>
    <col min="7426" max="7426" width="78.5703125" style="187" customWidth="1"/>
    <col min="7427" max="7427" width="10.7109375" style="187"/>
    <col min="7428" max="7428" width="31.28515625" style="187" customWidth="1"/>
    <col min="7429" max="7429" width="70.28515625" style="187" customWidth="1"/>
    <col min="7430" max="7430" width="17.42578125" style="187" customWidth="1"/>
    <col min="7431" max="7432" width="21.7109375" style="187" customWidth="1"/>
    <col min="7433" max="7433" width="19.42578125" style="187" customWidth="1"/>
    <col min="7434" max="7434" width="42" style="187" customWidth="1"/>
    <col min="7435" max="7680" width="10.7109375" style="187"/>
    <col min="7681" max="7681" width="72" style="187" bestFit="1" customWidth="1"/>
    <col min="7682" max="7682" width="78.5703125" style="187" customWidth="1"/>
    <col min="7683" max="7683" width="10.7109375" style="187"/>
    <col min="7684" max="7684" width="31.28515625" style="187" customWidth="1"/>
    <col min="7685" max="7685" width="70.28515625" style="187" customWidth="1"/>
    <col min="7686" max="7686" width="17.42578125" style="187" customWidth="1"/>
    <col min="7687" max="7688" width="21.7109375" style="187" customWidth="1"/>
    <col min="7689" max="7689" width="19.42578125" style="187" customWidth="1"/>
    <col min="7690" max="7690" width="42" style="187" customWidth="1"/>
    <col min="7691" max="7936" width="10.7109375" style="187"/>
    <col min="7937" max="7937" width="72" style="187" bestFit="1" customWidth="1"/>
    <col min="7938" max="7938" width="78.5703125" style="187" customWidth="1"/>
    <col min="7939" max="7939" width="10.7109375" style="187"/>
    <col min="7940" max="7940" width="31.28515625" style="187" customWidth="1"/>
    <col min="7941" max="7941" width="70.28515625" style="187" customWidth="1"/>
    <col min="7942" max="7942" width="17.42578125" style="187" customWidth="1"/>
    <col min="7943" max="7944" width="21.7109375" style="187" customWidth="1"/>
    <col min="7945" max="7945" width="19.42578125" style="187" customWidth="1"/>
    <col min="7946" max="7946" width="42" style="187" customWidth="1"/>
    <col min="7947" max="8192" width="10.7109375" style="187"/>
    <col min="8193" max="8193" width="72" style="187" bestFit="1" customWidth="1"/>
    <col min="8194" max="8194" width="78.5703125" style="187" customWidth="1"/>
    <col min="8195" max="8195" width="10.7109375" style="187"/>
    <col min="8196" max="8196" width="31.28515625" style="187" customWidth="1"/>
    <col min="8197" max="8197" width="70.28515625" style="187" customWidth="1"/>
    <col min="8198" max="8198" width="17.42578125" style="187" customWidth="1"/>
    <col min="8199" max="8200" width="21.7109375" style="187" customWidth="1"/>
    <col min="8201" max="8201" width="19.42578125" style="187" customWidth="1"/>
    <col min="8202" max="8202" width="42" style="187" customWidth="1"/>
    <col min="8203" max="8448" width="10.7109375" style="187"/>
    <col min="8449" max="8449" width="72" style="187" bestFit="1" customWidth="1"/>
    <col min="8450" max="8450" width="78.5703125" style="187" customWidth="1"/>
    <col min="8451" max="8451" width="10.7109375" style="187"/>
    <col min="8452" max="8452" width="31.28515625" style="187" customWidth="1"/>
    <col min="8453" max="8453" width="70.28515625" style="187" customWidth="1"/>
    <col min="8454" max="8454" width="17.42578125" style="187" customWidth="1"/>
    <col min="8455" max="8456" width="21.7109375" style="187" customWidth="1"/>
    <col min="8457" max="8457" width="19.42578125" style="187" customWidth="1"/>
    <col min="8458" max="8458" width="42" style="187" customWidth="1"/>
    <col min="8459" max="8704" width="10.7109375" style="187"/>
    <col min="8705" max="8705" width="72" style="187" bestFit="1" customWidth="1"/>
    <col min="8706" max="8706" width="78.5703125" style="187" customWidth="1"/>
    <col min="8707" max="8707" width="10.7109375" style="187"/>
    <col min="8708" max="8708" width="31.28515625" style="187" customWidth="1"/>
    <col min="8709" max="8709" width="70.28515625" style="187" customWidth="1"/>
    <col min="8710" max="8710" width="17.42578125" style="187" customWidth="1"/>
    <col min="8711" max="8712" width="21.7109375" style="187" customWidth="1"/>
    <col min="8713" max="8713" width="19.42578125" style="187" customWidth="1"/>
    <col min="8714" max="8714" width="42" style="187" customWidth="1"/>
    <col min="8715" max="8960" width="10.7109375" style="187"/>
    <col min="8961" max="8961" width="72" style="187" bestFit="1" customWidth="1"/>
    <col min="8962" max="8962" width="78.5703125" style="187" customWidth="1"/>
    <col min="8963" max="8963" width="10.7109375" style="187"/>
    <col min="8964" max="8964" width="31.28515625" style="187" customWidth="1"/>
    <col min="8965" max="8965" width="70.28515625" style="187" customWidth="1"/>
    <col min="8966" max="8966" width="17.42578125" style="187" customWidth="1"/>
    <col min="8967" max="8968" width="21.7109375" style="187" customWidth="1"/>
    <col min="8969" max="8969" width="19.42578125" style="187" customWidth="1"/>
    <col min="8970" max="8970" width="42" style="187" customWidth="1"/>
    <col min="8971" max="9216" width="10.7109375" style="187"/>
    <col min="9217" max="9217" width="72" style="187" bestFit="1" customWidth="1"/>
    <col min="9218" max="9218" width="78.5703125" style="187" customWidth="1"/>
    <col min="9219" max="9219" width="10.7109375" style="187"/>
    <col min="9220" max="9220" width="31.28515625" style="187" customWidth="1"/>
    <col min="9221" max="9221" width="70.28515625" style="187" customWidth="1"/>
    <col min="9222" max="9222" width="17.42578125" style="187" customWidth="1"/>
    <col min="9223" max="9224" width="21.7109375" style="187" customWidth="1"/>
    <col min="9225" max="9225" width="19.42578125" style="187" customWidth="1"/>
    <col min="9226" max="9226" width="42" style="187" customWidth="1"/>
    <col min="9227" max="9472" width="10.7109375" style="187"/>
    <col min="9473" max="9473" width="72" style="187" bestFit="1" customWidth="1"/>
    <col min="9474" max="9474" width="78.5703125" style="187" customWidth="1"/>
    <col min="9475" max="9475" width="10.7109375" style="187"/>
    <col min="9476" max="9476" width="31.28515625" style="187" customWidth="1"/>
    <col min="9477" max="9477" width="70.28515625" style="187" customWidth="1"/>
    <col min="9478" max="9478" width="17.42578125" style="187" customWidth="1"/>
    <col min="9479" max="9480" width="21.7109375" style="187" customWidth="1"/>
    <col min="9481" max="9481" width="19.42578125" style="187" customWidth="1"/>
    <col min="9482" max="9482" width="42" style="187" customWidth="1"/>
    <col min="9483" max="9728" width="10.7109375" style="187"/>
    <col min="9729" max="9729" width="72" style="187" bestFit="1" customWidth="1"/>
    <col min="9730" max="9730" width="78.5703125" style="187" customWidth="1"/>
    <col min="9731" max="9731" width="10.7109375" style="187"/>
    <col min="9732" max="9732" width="31.28515625" style="187" customWidth="1"/>
    <col min="9733" max="9733" width="70.28515625" style="187" customWidth="1"/>
    <col min="9734" max="9734" width="17.42578125" style="187" customWidth="1"/>
    <col min="9735" max="9736" width="21.7109375" style="187" customWidth="1"/>
    <col min="9737" max="9737" width="19.42578125" style="187" customWidth="1"/>
    <col min="9738" max="9738" width="42" style="187" customWidth="1"/>
    <col min="9739" max="9984" width="10.7109375" style="187"/>
    <col min="9985" max="9985" width="72" style="187" bestFit="1" customWidth="1"/>
    <col min="9986" max="9986" width="78.5703125" style="187" customWidth="1"/>
    <col min="9987" max="9987" width="10.7109375" style="187"/>
    <col min="9988" max="9988" width="31.28515625" style="187" customWidth="1"/>
    <col min="9989" max="9989" width="70.28515625" style="187" customWidth="1"/>
    <col min="9990" max="9990" width="17.42578125" style="187" customWidth="1"/>
    <col min="9991" max="9992" width="21.7109375" style="187" customWidth="1"/>
    <col min="9993" max="9993" width="19.42578125" style="187" customWidth="1"/>
    <col min="9994" max="9994" width="42" style="187" customWidth="1"/>
    <col min="9995" max="10240" width="10.7109375" style="187"/>
    <col min="10241" max="10241" width="72" style="187" bestFit="1" customWidth="1"/>
    <col min="10242" max="10242" width="78.5703125" style="187" customWidth="1"/>
    <col min="10243" max="10243" width="10.7109375" style="187"/>
    <col min="10244" max="10244" width="31.28515625" style="187" customWidth="1"/>
    <col min="10245" max="10245" width="70.28515625" style="187" customWidth="1"/>
    <col min="10246" max="10246" width="17.42578125" style="187" customWidth="1"/>
    <col min="10247" max="10248" width="21.7109375" style="187" customWidth="1"/>
    <col min="10249" max="10249" width="19.42578125" style="187" customWidth="1"/>
    <col min="10250" max="10250" width="42" style="187" customWidth="1"/>
    <col min="10251" max="10496" width="10.7109375" style="187"/>
    <col min="10497" max="10497" width="72" style="187" bestFit="1" customWidth="1"/>
    <col min="10498" max="10498" width="78.5703125" style="187" customWidth="1"/>
    <col min="10499" max="10499" width="10.7109375" style="187"/>
    <col min="10500" max="10500" width="31.28515625" style="187" customWidth="1"/>
    <col min="10501" max="10501" width="70.28515625" style="187" customWidth="1"/>
    <col min="10502" max="10502" width="17.42578125" style="187" customWidth="1"/>
    <col min="10503" max="10504" width="21.7109375" style="187" customWidth="1"/>
    <col min="10505" max="10505" width="19.42578125" style="187" customWidth="1"/>
    <col min="10506" max="10506" width="42" style="187" customWidth="1"/>
    <col min="10507" max="10752" width="10.7109375" style="187"/>
    <col min="10753" max="10753" width="72" style="187" bestFit="1" customWidth="1"/>
    <col min="10754" max="10754" width="78.5703125" style="187" customWidth="1"/>
    <col min="10755" max="10755" width="10.7109375" style="187"/>
    <col min="10756" max="10756" width="31.28515625" style="187" customWidth="1"/>
    <col min="10757" max="10757" width="70.28515625" style="187" customWidth="1"/>
    <col min="10758" max="10758" width="17.42578125" style="187" customWidth="1"/>
    <col min="10759" max="10760" width="21.7109375" style="187" customWidth="1"/>
    <col min="10761" max="10761" width="19.42578125" style="187" customWidth="1"/>
    <col min="10762" max="10762" width="42" style="187" customWidth="1"/>
    <col min="10763" max="11008" width="10.7109375" style="187"/>
    <col min="11009" max="11009" width="72" style="187" bestFit="1" customWidth="1"/>
    <col min="11010" max="11010" width="78.5703125" style="187" customWidth="1"/>
    <col min="11011" max="11011" width="10.7109375" style="187"/>
    <col min="11012" max="11012" width="31.28515625" style="187" customWidth="1"/>
    <col min="11013" max="11013" width="70.28515625" style="187" customWidth="1"/>
    <col min="11014" max="11014" width="17.42578125" style="187" customWidth="1"/>
    <col min="11015" max="11016" width="21.7109375" style="187" customWidth="1"/>
    <col min="11017" max="11017" width="19.42578125" style="187" customWidth="1"/>
    <col min="11018" max="11018" width="42" style="187" customWidth="1"/>
    <col min="11019" max="11264" width="10.7109375" style="187"/>
    <col min="11265" max="11265" width="72" style="187" bestFit="1" customWidth="1"/>
    <col min="11266" max="11266" width="78.5703125" style="187" customWidth="1"/>
    <col min="11267" max="11267" width="10.7109375" style="187"/>
    <col min="11268" max="11268" width="31.28515625" style="187" customWidth="1"/>
    <col min="11269" max="11269" width="70.28515625" style="187" customWidth="1"/>
    <col min="11270" max="11270" width="17.42578125" style="187" customWidth="1"/>
    <col min="11271" max="11272" width="21.7109375" style="187" customWidth="1"/>
    <col min="11273" max="11273" width="19.42578125" style="187" customWidth="1"/>
    <col min="11274" max="11274" width="42" style="187" customWidth="1"/>
    <col min="11275" max="11520" width="10.7109375" style="187"/>
    <col min="11521" max="11521" width="72" style="187" bestFit="1" customWidth="1"/>
    <col min="11522" max="11522" width="78.5703125" style="187" customWidth="1"/>
    <col min="11523" max="11523" width="10.7109375" style="187"/>
    <col min="11524" max="11524" width="31.28515625" style="187" customWidth="1"/>
    <col min="11525" max="11525" width="70.28515625" style="187" customWidth="1"/>
    <col min="11526" max="11526" width="17.42578125" style="187" customWidth="1"/>
    <col min="11527" max="11528" width="21.7109375" style="187" customWidth="1"/>
    <col min="11529" max="11529" width="19.42578125" style="187" customWidth="1"/>
    <col min="11530" max="11530" width="42" style="187" customWidth="1"/>
    <col min="11531" max="11776" width="10.7109375" style="187"/>
    <col min="11777" max="11777" width="72" style="187" bestFit="1" customWidth="1"/>
    <col min="11778" max="11778" width="78.5703125" style="187" customWidth="1"/>
    <col min="11779" max="11779" width="10.7109375" style="187"/>
    <col min="11780" max="11780" width="31.28515625" style="187" customWidth="1"/>
    <col min="11781" max="11781" width="70.28515625" style="187" customWidth="1"/>
    <col min="11782" max="11782" width="17.42578125" style="187" customWidth="1"/>
    <col min="11783" max="11784" width="21.7109375" style="187" customWidth="1"/>
    <col min="11785" max="11785" width="19.42578125" style="187" customWidth="1"/>
    <col min="11786" max="11786" width="42" style="187" customWidth="1"/>
    <col min="11787" max="12032" width="10.7109375" style="187"/>
    <col min="12033" max="12033" width="72" style="187" bestFit="1" customWidth="1"/>
    <col min="12034" max="12034" width="78.5703125" style="187" customWidth="1"/>
    <col min="12035" max="12035" width="10.7109375" style="187"/>
    <col min="12036" max="12036" width="31.28515625" style="187" customWidth="1"/>
    <col min="12037" max="12037" width="70.28515625" style="187" customWidth="1"/>
    <col min="12038" max="12038" width="17.42578125" style="187" customWidth="1"/>
    <col min="12039" max="12040" width="21.7109375" style="187" customWidth="1"/>
    <col min="12041" max="12041" width="19.42578125" style="187" customWidth="1"/>
    <col min="12042" max="12042" width="42" style="187" customWidth="1"/>
    <col min="12043" max="12288" width="10.7109375" style="187"/>
    <col min="12289" max="12289" width="72" style="187" bestFit="1" customWidth="1"/>
    <col min="12290" max="12290" width="78.5703125" style="187" customWidth="1"/>
    <col min="12291" max="12291" width="10.7109375" style="187"/>
    <col min="12292" max="12292" width="31.28515625" style="187" customWidth="1"/>
    <col min="12293" max="12293" width="70.28515625" style="187" customWidth="1"/>
    <col min="12294" max="12294" width="17.42578125" style="187" customWidth="1"/>
    <col min="12295" max="12296" width="21.7109375" style="187" customWidth="1"/>
    <col min="12297" max="12297" width="19.42578125" style="187" customWidth="1"/>
    <col min="12298" max="12298" width="42" style="187" customWidth="1"/>
    <col min="12299" max="12544" width="10.7109375" style="187"/>
    <col min="12545" max="12545" width="72" style="187" bestFit="1" customWidth="1"/>
    <col min="12546" max="12546" width="78.5703125" style="187" customWidth="1"/>
    <col min="12547" max="12547" width="10.7109375" style="187"/>
    <col min="12548" max="12548" width="31.28515625" style="187" customWidth="1"/>
    <col min="12549" max="12549" width="70.28515625" style="187" customWidth="1"/>
    <col min="12550" max="12550" width="17.42578125" style="187" customWidth="1"/>
    <col min="12551" max="12552" width="21.7109375" style="187" customWidth="1"/>
    <col min="12553" max="12553" width="19.42578125" style="187" customWidth="1"/>
    <col min="12554" max="12554" width="42" style="187" customWidth="1"/>
    <col min="12555" max="12800" width="10.7109375" style="187"/>
    <col min="12801" max="12801" width="72" style="187" bestFit="1" customWidth="1"/>
    <col min="12802" max="12802" width="78.5703125" style="187" customWidth="1"/>
    <col min="12803" max="12803" width="10.7109375" style="187"/>
    <col min="12804" max="12804" width="31.28515625" style="187" customWidth="1"/>
    <col min="12805" max="12805" width="70.28515625" style="187" customWidth="1"/>
    <col min="12806" max="12806" width="17.42578125" style="187" customWidth="1"/>
    <col min="12807" max="12808" width="21.7109375" style="187" customWidth="1"/>
    <col min="12809" max="12809" width="19.42578125" style="187" customWidth="1"/>
    <col min="12810" max="12810" width="42" style="187" customWidth="1"/>
    <col min="12811" max="13056" width="10.7109375" style="187"/>
    <col min="13057" max="13057" width="72" style="187" bestFit="1" customWidth="1"/>
    <col min="13058" max="13058" width="78.5703125" style="187" customWidth="1"/>
    <col min="13059" max="13059" width="10.7109375" style="187"/>
    <col min="13060" max="13060" width="31.28515625" style="187" customWidth="1"/>
    <col min="13061" max="13061" width="70.28515625" style="187" customWidth="1"/>
    <col min="13062" max="13062" width="17.42578125" style="187" customWidth="1"/>
    <col min="13063" max="13064" width="21.7109375" style="187" customWidth="1"/>
    <col min="13065" max="13065" width="19.42578125" style="187" customWidth="1"/>
    <col min="13066" max="13066" width="42" style="187" customWidth="1"/>
    <col min="13067" max="13312" width="10.7109375" style="187"/>
    <col min="13313" max="13313" width="72" style="187" bestFit="1" customWidth="1"/>
    <col min="13314" max="13314" width="78.5703125" style="187" customWidth="1"/>
    <col min="13315" max="13315" width="10.7109375" style="187"/>
    <col min="13316" max="13316" width="31.28515625" style="187" customWidth="1"/>
    <col min="13317" max="13317" width="70.28515625" style="187" customWidth="1"/>
    <col min="13318" max="13318" width="17.42578125" style="187" customWidth="1"/>
    <col min="13319" max="13320" width="21.7109375" style="187" customWidth="1"/>
    <col min="13321" max="13321" width="19.42578125" style="187" customWidth="1"/>
    <col min="13322" max="13322" width="42" style="187" customWidth="1"/>
    <col min="13323" max="13568" width="10.7109375" style="187"/>
    <col min="13569" max="13569" width="72" style="187" bestFit="1" customWidth="1"/>
    <col min="13570" max="13570" width="78.5703125" style="187" customWidth="1"/>
    <col min="13571" max="13571" width="10.7109375" style="187"/>
    <col min="13572" max="13572" width="31.28515625" style="187" customWidth="1"/>
    <col min="13573" max="13573" width="70.28515625" style="187" customWidth="1"/>
    <col min="13574" max="13574" width="17.42578125" style="187" customWidth="1"/>
    <col min="13575" max="13576" width="21.7109375" style="187" customWidth="1"/>
    <col min="13577" max="13577" width="19.42578125" style="187" customWidth="1"/>
    <col min="13578" max="13578" width="42" style="187" customWidth="1"/>
    <col min="13579" max="13824" width="10.7109375" style="187"/>
    <col min="13825" max="13825" width="72" style="187" bestFit="1" customWidth="1"/>
    <col min="13826" max="13826" width="78.5703125" style="187" customWidth="1"/>
    <col min="13827" max="13827" width="10.7109375" style="187"/>
    <col min="13828" max="13828" width="31.28515625" style="187" customWidth="1"/>
    <col min="13829" max="13829" width="70.28515625" style="187" customWidth="1"/>
    <col min="13830" max="13830" width="17.42578125" style="187" customWidth="1"/>
    <col min="13831" max="13832" width="21.7109375" style="187" customWidth="1"/>
    <col min="13833" max="13833" width="19.42578125" style="187" customWidth="1"/>
    <col min="13834" max="13834" width="42" style="187" customWidth="1"/>
    <col min="13835" max="14080" width="10.7109375" style="187"/>
    <col min="14081" max="14081" width="72" style="187" bestFit="1" customWidth="1"/>
    <col min="14082" max="14082" width="78.5703125" style="187" customWidth="1"/>
    <col min="14083" max="14083" width="10.7109375" style="187"/>
    <col min="14084" max="14084" width="31.28515625" style="187" customWidth="1"/>
    <col min="14085" max="14085" width="70.28515625" style="187" customWidth="1"/>
    <col min="14086" max="14086" width="17.42578125" style="187" customWidth="1"/>
    <col min="14087" max="14088" width="21.7109375" style="187" customWidth="1"/>
    <col min="14089" max="14089" width="19.42578125" style="187" customWidth="1"/>
    <col min="14090" max="14090" width="42" style="187" customWidth="1"/>
    <col min="14091" max="14336" width="10.7109375" style="187"/>
    <col min="14337" max="14337" width="72" style="187" bestFit="1" customWidth="1"/>
    <col min="14338" max="14338" width="78.5703125" style="187" customWidth="1"/>
    <col min="14339" max="14339" width="10.7109375" style="187"/>
    <col min="14340" max="14340" width="31.28515625" style="187" customWidth="1"/>
    <col min="14341" max="14341" width="70.28515625" style="187" customWidth="1"/>
    <col min="14342" max="14342" width="17.42578125" style="187" customWidth="1"/>
    <col min="14343" max="14344" width="21.7109375" style="187" customWidth="1"/>
    <col min="14345" max="14345" width="19.42578125" style="187" customWidth="1"/>
    <col min="14346" max="14346" width="42" style="187" customWidth="1"/>
    <col min="14347" max="14592" width="10.7109375" style="187"/>
    <col min="14593" max="14593" width="72" style="187" bestFit="1" customWidth="1"/>
    <col min="14594" max="14594" width="78.5703125" style="187" customWidth="1"/>
    <col min="14595" max="14595" width="10.7109375" style="187"/>
    <col min="14596" max="14596" width="31.28515625" style="187" customWidth="1"/>
    <col min="14597" max="14597" width="70.28515625" style="187" customWidth="1"/>
    <col min="14598" max="14598" width="17.42578125" style="187" customWidth="1"/>
    <col min="14599" max="14600" width="21.7109375" style="187" customWidth="1"/>
    <col min="14601" max="14601" width="19.42578125" style="187" customWidth="1"/>
    <col min="14602" max="14602" width="42" style="187" customWidth="1"/>
    <col min="14603" max="14848" width="10.7109375" style="187"/>
    <col min="14849" max="14849" width="72" style="187" bestFit="1" customWidth="1"/>
    <col min="14850" max="14850" width="78.5703125" style="187" customWidth="1"/>
    <col min="14851" max="14851" width="10.7109375" style="187"/>
    <col min="14852" max="14852" width="31.28515625" style="187" customWidth="1"/>
    <col min="14853" max="14853" width="70.28515625" style="187" customWidth="1"/>
    <col min="14854" max="14854" width="17.42578125" style="187" customWidth="1"/>
    <col min="14855" max="14856" width="21.7109375" style="187" customWidth="1"/>
    <col min="14857" max="14857" width="19.42578125" style="187" customWidth="1"/>
    <col min="14858" max="14858" width="42" style="187" customWidth="1"/>
    <col min="14859" max="15104" width="10.7109375" style="187"/>
    <col min="15105" max="15105" width="72" style="187" bestFit="1" customWidth="1"/>
    <col min="15106" max="15106" width="78.5703125" style="187" customWidth="1"/>
    <col min="15107" max="15107" width="10.7109375" style="187"/>
    <col min="15108" max="15108" width="31.28515625" style="187" customWidth="1"/>
    <col min="15109" max="15109" width="70.28515625" style="187" customWidth="1"/>
    <col min="15110" max="15110" width="17.42578125" style="187" customWidth="1"/>
    <col min="15111" max="15112" width="21.7109375" style="187" customWidth="1"/>
    <col min="15113" max="15113" width="19.42578125" style="187" customWidth="1"/>
    <col min="15114" max="15114" width="42" style="187" customWidth="1"/>
    <col min="15115" max="15360" width="10.7109375" style="187"/>
    <col min="15361" max="15361" width="72" style="187" bestFit="1" customWidth="1"/>
    <col min="15362" max="15362" width="78.5703125" style="187" customWidth="1"/>
    <col min="15363" max="15363" width="10.7109375" style="187"/>
    <col min="15364" max="15364" width="31.28515625" style="187" customWidth="1"/>
    <col min="15365" max="15365" width="70.28515625" style="187" customWidth="1"/>
    <col min="15366" max="15366" width="17.42578125" style="187" customWidth="1"/>
    <col min="15367" max="15368" width="21.7109375" style="187" customWidth="1"/>
    <col min="15369" max="15369" width="19.42578125" style="187" customWidth="1"/>
    <col min="15370" max="15370" width="42" style="187" customWidth="1"/>
    <col min="15371" max="15616" width="10.7109375" style="187"/>
    <col min="15617" max="15617" width="72" style="187" bestFit="1" customWidth="1"/>
    <col min="15618" max="15618" width="78.5703125" style="187" customWidth="1"/>
    <col min="15619" max="15619" width="10.7109375" style="187"/>
    <col min="15620" max="15620" width="31.28515625" style="187" customWidth="1"/>
    <col min="15621" max="15621" width="70.28515625" style="187" customWidth="1"/>
    <col min="15622" max="15622" width="17.42578125" style="187" customWidth="1"/>
    <col min="15623" max="15624" width="21.7109375" style="187" customWidth="1"/>
    <col min="15625" max="15625" width="19.42578125" style="187" customWidth="1"/>
    <col min="15626" max="15626" width="42" style="187" customWidth="1"/>
    <col min="15627" max="15872" width="10.7109375" style="187"/>
    <col min="15873" max="15873" width="72" style="187" bestFit="1" customWidth="1"/>
    <col min="15874" max="15874" width="78.5703125" style="187" customWidth="1"/>
    <col min="15875" max="15875" width="10.7109375" style="187"/>
    <col min="15876" max="15876" width="31.28515625" style="187" customWidth="1"/>
    <col min="15877" max="15877" width="70.28515625" style="187" customWidth="1"/>
    <col min="15878" max="15878" width="17.42578125" style="187" customWidth="1"/>
    <col min="15879" max="15880" width="21.7109375" style="187" customWidth="1"/>
    <col min="15881" max="15881" width="19.42578125" style="187" customWidth="1"/>
    <col min="15882" max="15882" width="42" style="187" customWidth="1"/>
    <col min="15883" max="16128" width="10.7109375" style="187"/>
    <col min="16129" max="16129" width="72" style="187" bestFit="1" customWidth="1"/>
    <col min="16130" max="16130" width="78.5703125" style="187" customWidth="1"/>
    <col min="16131" max="16131" width="10.7109375" style="187"/>
    <col min="16132" max="16132" width="31.28515625" style="187" customWidth="1"/>
    <col min="16133" max="16133" width="70.28515625" style="187" customWidth="1"/>
    <col min="16134" max="16134" width="17.42578125" style="187" customWidth="1"/>
    <col min="16135" max="16136" width="21.7109375" style="187" customWidth="1"/>
    <col min="16137" max="16137" width="19.42578125" style="187" customWidth="1"/>
    <col min="16138" max="16138" width="42" style="187" customWidth="1"/>
    <col min="16139" max="16384" width="10.7109375" style="187"/>
  </cols>
  <sheetData>
    <row r="1" spans="1:2" ht="25.5" customHeight="1" x14ac:dyDescent="0.25">
      <c r="A1" s="428" t="s">
        <v>0</v>
      </c>
      <c r="B1" s="429"/>
    </row>
    <row r="2" spans="1:2" ht="25.5" customHeight="1" x14ac:dyDescent="0.25">
      <c r="A2" s="430" t="s">
        <v>1</v>
      </c>
      <c r="B2" s="431"/>
    </row>
    <row r="3" spans="1:2" ht="15" x14ac:dyDescent="0.25">
      <c r="A3" s="210" t="s">
        <v>2</v>
      </c>
      <c r="B3" s="211" t="s">
        <v>3</v>
      </c>
    </row>
    <row r="4" spans="1:2" ht="40.5" customHeight="1" x14ac:dyDescent="0.25">
      <c r="A4" s="191" t="s">
        <v>4</v>
      </c>
      <c r="B4" s="192" t="s">
        <v>5</v>
      </c>
    </row>
    <row r="5" spans="1:2" ht="28.5" x14ac:dyDescent="0.25">
      <c r="A5" s="191" t="s">
        <v>6</v>
      </c>
      <c r="B5" s="193" t="s">
        <v>7</v>
      </c>
    </row>
    <row r="6" spans="1:2" ht="124.5" customHeight="1" x14ac:dyDescent="0.25">
      <c r="A6" s="191" t="s">
        <v>8</v>
      </c>
      <c r="B6" s="188" t="s">
        <v>9</v>
      </c>
    </row>
    <row r="7" spans="1:2" ht="26.65" customHeight="1" x14ac:dyDescent="0.25">
      <c r="A7" s="424" t="s">
        <v>10</v>
      </c>
      <c r="B7" s="425"/>
    </row>
    <row r="8" spans="1:2" ht="42.75" x14ac:dyDescent="0.25">
      <c r="A8" s="191" t="s">
        <v>11</v>
      </c>
      <c r="B8" s="193" t="s">
        <v>12</v>
      </c>
    </row>
    <row r="9" spans="1:2" ht="28.5" x14ac:dyDescent="0.25">
      <c r="A9" s="191" t="s">
        <v>13</v>
      </c>
      <c r="B9" s="193" t="s">
        <v>14</v>
      </c>
    </row>
    <row r="10" spans="1:2" ht="42.75" x14ac:dyDescent="0.25">
      <c r="A10" s="191" t="s">
        <v>15</v>
      </c>
      <c r="B10" s="193" t="s">
        <v>16</v>
      </c>
    </row>
    <row r="11" spans="1:2" ht="40.5" customHeight="1" x14ac:dyDescent="0.25">
      <c r="A11" s="191" t="s">
        <v>17</v>
      </c>
      <c r="B11" s="192" t="s">
        <v>18</v>
      </c>
    </row>
    <row r="12" spans="1:2" ht="38.25" customHeight="1" x14ac:dyDescent="0.25">
      <c r="A12" s="191" t="s">
        <v>19</v>
      </c>
      <c r="B12" s="192" t="s">
        <v>20</v>
      </c>
    </row>
    <row r="13" spans="1:2" ht="42.75" x14ac:dyDescent="0.25">
      <c r="A13" s="191" t="s">
        <v>21</v>
      </c>
      <c r="B13" s="194" t="s">
        <v>22</v>
      </c>
    </row>
    <row r="14" spans="1:2" ht="23.65" customHeight="1" x14ac:dyDescent="0.25">
      <c r="A14" s="195" t="s">
        <v>23</v>
      </c>
      <c r="B14" s="196"/>
    </row>
    <row r="15" spans="1:2" ht="42.75" x14ac:dyDescent="0.25">
      <c r="A15" s="191" t="s">
        <v>24</v>
      </c>
      <c r="B15" s="197" t="s">
        <v>25</v>
      </c>
    </row>
    <row r="16" spans="1:2" ht="42.75" x14ac:dyDescent="0.25">
      <c r="A16" s="191" t="s">
        <v>26</v>
      </c>
      <c r="B16" s="197" t="s">
        <v>27</v>
      </c>
    </row>
    <row r="17" spans="1:3" ht="42.75" x14ac:dyDescent="0.25">
      <c r="A17" s="191" t="s">
        <v>28</v>
      </c>
      <c r="B17" s="197" t="s">
        <v>29</v>
      </c>
    </row>
    <row r="18" spans="1:3" ht="8.25" customHeight="1" x14ac:dyDescent="0.25">
      <c r="A18" s="195"/>
      <c r="B18" s="198"/>
    </row>
    <row r="19" spans="1:3" ht="28.5" x14ac:dyDescent="0.25">
      <c r="A19" s="191" t="s">
        <v>30</v>
      </c>
      <c r="B19" s="197" t="s">
        <v>31</v>
      </c>
    </row>
    <row r="20" spans="1:3" ht="28.5" x14ac:dyDescent="0.25">
      <c r="A20" s="191" t="s">
        <v>32</v>
      </c>
      <c r="B20" s="197" t="s">
        <v>33</v>
      </c>
    </row>
    <row r="21" spans="1:3" ht="42.75" x14ac:dyDescent="0.25">
      <c r="A21" s="191" t="s">
        <v>34</v>
      </c>
      <c r="B21" s="197" t="s">
        <v>35</v>
      </c>
    </row>
    <row r="22" spans="1:3" ht="20.25" customHeight="1" x14ac:dyDescent="0.25">
      <c r="A22" s="422" t="s">
        <v>269</v>
      </c>
      <c r="B22" s="423"/>
    </row>
    <row r="23" spans="1:3" ht="42.75" x14ac:dyDescent="0.25">
      <c r="A23" s="191" t="s">
        <v>36</v>
      </c>
      <c r="B23" s="197" t="s">
        <v>37</v>
      </c>
    </row>
    <row r="24" spans="1:3" ht="54" customHeight="1" x14ac:dyDescent="0.25">
      <c r="A24" s="191" t="s">
        <v>38</v>
      </c>
      <c r="B24" s="197" t="s">
        <v>39</v>
      </c>
    </row>
    <row r="25" spans="1:3" ht="144" customHeight="1" x14ac:dyDescent="0.25">
      <c r="A25" s="191" t="s">
        <v>40</v>
      </c>
      <c r="B25" s="199" t="s">
        <v>41</v>
      </c>
    </row>
    <row r="26" spans="1:3" ht="57" x14ac:dyDescent="0.25">
      <c r="A26" s="191" t="s">
        <v>42</v>
      </c>
      <c r="B26" s="197" t="s">
        <v>43</v>
      </c>
    </row>
    <row r="27" spans="1:3" ht="57" x14ac:dyDescent="0.25">
      <c r="A27" s="191" t="s">
        <v>44</v>
      </c>
      <c r="B27" s="197" t="s">
        <v>45</v>
      </c>
    </row>
    <row r="28" spans="1:3" ht="28.5" x14ac:dyDescent="0.25">
      <c r="A28" s="191" t="s">
        <v>46</v>
      </c>
      <c r="B28" s="197" t="s">
        <v>47</v>
      </c>
    </row>
    <row r="29" spans="1:3" ht="57" x14ac:dyDescent="0.25">
      <c r="A29" s="191" t="s">
        <v>48</v>
      </c>
      <c r="B29" s="197" t="s">
        <v>49</v>
      </c>
      <c r="C29" s="189"/>
    </row>
    <row r="30" spans="1:3" ht="90" customHeight="1" x14ac:dyDescent="0.25">
      <c r="A30" s="200" t="s">
        <v>50</v>
      </c>
      <c r="B30" s="197" t="s">
        <v>51</v>
      </c>
    </row>
    <row r="31" spans="1:3" ht="81.599999999999994" customHeight="1" x14ac:dyDescent="0.25">
      <c r="A31" s="200" t="s">
        <v>52</v>
      </c>
      <c r="B31" s="197" t="s">
        <v>53</v>
      </c>
    </row>
    <row r="32" spans="1:3" ht="54" customHeight="1" x14ac:dyDescent="0.25">
      <c r="A32" s="200" t="s">
        <v>54</v>
      </c>
      <c r="B32" s="197" t="s">
        <v>55</v>
      </c>
    </row>
    <row r="33" spans="1:3" ht="28.5" customHeight="1" x14ac:dyDescent="0.25">
      <c r="A33" s="434" t="s">
        <v>56</v>
      </c>
      <c r="B33" s="435"/>
    </row>
    <row r="34" spans="1:3" ht="71.25" x14ac:dyDescent="0.25">
      <c r="A34" s="200" t="s">
        <v>57</v>
      </c>
      <c r="B34" s="197" t="s">
        <v>58</v>
      </c>
    </row>
    <row r="35" spans="1:3" ht="57" x14ac:dyDescent="0.25">
      <c r="A35" s="200" t="s">
        <v>59</v>
      </c>
      <c r="B35" s="197" t="s">
        <v>60</v>
      </c>
    </row>
    <row r="36" spans="1:3" ht="36" customHeight="1" x14ac:dyDescent="0.25">
      <c r="A36" s="200" t="s">
        <v>61</v>
      </c>
      <c r="B36" s="197" t="s">
        <v>62</v>
      </c>
      <c r="C36" s="190"/>
    </row>
    <row r="37" spans="1:3" ht="28.5" x14ac:dyDescent="0.25">
      <c r="A37" s="200" t="s">
        <v>63</v>
      </c>
      <c r="B37" s="197" t="s">
        <v>64</v>
      </c>
    </row>
    <row r="38" spans="1:3" ht="71.25" x14ac:dyDescent="0.25">
      <c r="A38" s="200" t="s">
        <v>65</v>
      </c>
      <c r="B38" s="197" t="s">
        <v>66</v>
      </c>
    </row>
    <row r="39" spans="1:3" ht="28.5" x14ac:dyDescent="0.25">
      <c r="A39" s="191" t="s">
        <v>67</v>
      </c>
      <c r="B39" s="197" t="s">
        <v>68</v>
      </c>
    </row>
    <row r="40" spans="1:3" ht="25.5" customHeight="1" x14ac:dyDescent="0.25">
      <c r="A40" s="424" t="s">
        <v>69</v>
      </c>
      <c r="B40" s="425"/>
    </row>
    <row r="41" spans="1:3" ht="24" customHeight="1" x14ac:dyDescent="0.25">
      <c r="A41" s="195" t="s">
        <v>2</v>
      </c>
      <c r="B41" s="212" t="s">
        <v>3</v>
      </c>
    </row>
    <row r="42" spans="1:3" ht="28.5" x14ac:dyDescent="0.25">
      <c r="A42" s="191" t="s">
        <v>21</v>
      </c>
      <c r="B42" s="201" t="s">
        <v>70</v>
      </c>
    </row>
    <row r="43" spans="1:3" ht="42.75" x14ac:dyDescent="0.25">
      <c r="A43" s="191" t="s">
        <v>71</v>
      </c>
      <c r="B43" s="201" t="s">
        <v>72</v>
      </c>
    </row>
    <row r="44" spans="1:3" ht="42.75" x14ac:dyDescent="0.25">
      <c r="A44" s="191" t="s">
        <v>73</v>
      </c>
      <c r="B44" s="201" t="s">
        <v>74</v>
      </c>
    </row>
    <row r="45" spans="1:3" ht="42.75" x14ac:dyDescent="0.25">
      <c r="A45" s="191" t="s">
        <v>75</v>
      </c>
      <c r="B45" s="201" t="s">
        <v>76</v>
      </c>
    </row>
    <row r="46" spans="1:3" ht="42.75" x14ac:dyDescent="0.25">
      <c r="A46" s="191" t="s">
        <v>77</v>
      </c>
      <c r="B46" s="201" t="s">
        <v>78</v>
      </c>
    </row>
    <row r="47" spans="1:3" ht="28.5" x14ac:dyDescent="0.25">
      <c r="A47" s="191" t="s">
        <v>79</v>
      </c>
      <c r="B47" s="201" t="s">
        <v>80</v>
      </c>
    </row>
    <row r="48" spans="1:3" ht="152.25" customHeight="1" x14ac:dyDescent="0.25">
      <c r="A48" s="191" t="s">
        <v>81</v>
      </c>
      <c r="B48" s="202" t="s">
        <v>82</v>
      </c>
    </row>
    <row r="49" spans="1:2" ht="22.9" customHeight="1" x14ac:dyDescent="0.25">
      <c r="A49" s="422" t="s">
        <v>83</v>
      </c>
      <c r="B49" s="423"/>
    </row>
    <row r="50" spans="1:2" ht="71.25" x14ac:dyDescent="0.25">
      <c r="A50" s="191" t="s">
        <v>84</v>
      </c>
      <c r="B50" s="197" t="s">
        <v>85</v>
      </c>
    </row>
    <row r="51" spans="1:2" ht="28.5" x14ac:dyDescent="0.25">
      <c r="A51" s="191" t="s">
        <v>86</v>
      </c>
      <c r="B51" s="197" t="s">
        <v>87</v>
      </c>
    </row>
    <row r="52" spans="1:2" ht="57" x14ac:dyDescent="0.25">
      <c r="A52" s="191" t="s">
        <v>88</v>
      </c>
      <c r="B52" s="197" t="s">
        <v>89</v>
      </c>
    </row>
    <row r="53" spans="1:2" ht="99.75" x14ac:dyDescent="0.25">
      <c r="A53" s="191" t="s">
        <v>90</v>
      </c>
      <c r="B53" s="197" t="s">
        <v>91</v>
      </c>
    </row>
    <row r="54" spans="1:2" ht="85.5" x14ac:dyDescent="0.25">
      <c r="A54" s="191" t="s">
        <v>92</v>
      </c>
      <c r="B54" s="197" t="s">
        <v>53</v>
      </c>
    </row>
    <row r="55" spans="1:2" ht="71.25" x14ac:dyDescent="0.25">
      <c r="A55" s="191" t="s">
        <v>93</v>
      </c>
      <c r="B55" s="197" t="s">
        <v>94</v>
      </c>
    </row>
    <row r="56" spans="1:2" ht="28.5" x14ac:dyDescent="0.25">
      <c r="A56" s="191" t="s">
        <v>95</v>
      </c>
      <c r="B56" s="197" t="s">
        <v>96</v>
      </c>
    </row>
    <row r="57" spans="1:2" ht="24" customHeight="1" x14ac:dyDescent="0.25">
      <c r="A57" s="436" t="s">
        <v>97</v>
      </c>
      <c r="B57" s="437"/>
    </row>
    <row r="58" spans="1:2" ht="23.65" customHeight="1" x14ac:dyDescent="0.25">
      <c r="A58" s="422" t="s">
        <v>98</v>
      </c>
      <c r="B58" s="423"/>
    </row>
    <row r="59" spans="1:2" ht="42.75" x14ac:dyDescent="0.25">
      <c r="A59" s="191" t="s">
        <v>99</v>
      </c>
      <c r="B59" s="201" t="s">
        <v>100</v>
      </c>
    </row>
    <row r="60" spans="1:2" ht="28.5" x14ac:dyDescent="0.25">
      <c r="A60" s="191" t="s">
        <v>101</v>
      </c>
      <c r="B60" s="201" t="s">
        <v>102</v>
      </c>
    </row>
    <row r="61" spans="1:2" ht="42.75" x14ac:dyDescent="0.25">
      <c r="A61" s="191" t="s">
        <v>13</v>
      </c>
      <c r="B61" s="201" t="s">
        <v>103</v>
      </c>
    </row>
    <row r="62" spans="1:2" ht="57" x14ac:dyDescent="0.25">
      <c r="A62" s="191" t="s">
        <v>26</v>
      </c>
      <c r="B62" s="197" t="s">
        <v>104</v>
      </c>
    </row>
    <row r="63" spans="1:2" ht="57" x14ac:dyDescent="0.25">
      <c r="A63" s="191" t="s">
        <v>28</v>
      </c>
      <c r="B63" s="197" t="s">
        <v>105</v>
      </c>
    </row>
    <row r="64" spans="1:2" ht="42.75" x14ac:dyDescent="0.25">
      <c r="A64" s="191" t="s">
        <v>106</v>
      </c>
      <c r="B64" s="201" t="s">
        <v>107</v>
      </c>
    </row>
    <row r="65" spans="1:2" ht="25.5" customHeight="1" x14ac:dyDescent="0.25">
      <c r="A65" s="424" t="s">
        <v>108</v>
      </c>
      <c r="B65" s="425"/>
    </row>
    <row r="66" spans="1:2" ht="22.9" customHeight="1" x14ac:dyDescent="0.25">
      <c r="A66" s="432" t="s">
        <v>109</v>
      </c>
      <c r="B66" s="433"/>
    </row>
    <row r="67" spans="1:2" ht="94.15" customHeight="1" x14ac:dyDescent="0.25">
      <c r="A67" s="426" t="s">
        <v>110</v>
      </c>
      <c r="B67" s="427"/>
    </row>
    <row r="68" spans="1:2" ht="39.75" customHeight="1" x14ac:dyDescent="0.25">
      <c r="A68" s="191" t="s">
        <v>111</v>
      </c>
      <c r="B68" s="203" t="s">
        <v>112</v>
      </c>
    </row>
    <row r="69" spans="1:2" ht="42.75" x14ac:dyDescent="0.25">
      <c r="A69" s="191" t="s">
        <v>113</v>
      </c>
      <c r="B69" s="204" t="s">
        <v>114</v>
      </c>
    </row>
    <row r="70" spans="1:2" ht="37.5" customHeight="1" x14ac:dyDescent="0.25">
      <c r="A70" s="200" t="s">
        <v>115</v>
      </c>
      <c r="B70" s="204" t="s">
        <v>116</v>
      </c>
    </row>
    <row r="71" spans="1:2" ht="37.5" customHeight="1" x14ac:dyDescent="0.25">
      <c r="A71" s="191" t="s">
        <v>117</v>
      </c>
      <c r="B71" s="204" t="s">
        <v>118</v>
      </c>
    </row>
    <row r="72" spans="1:2" ht="37.5" customHeight="1" x14ac:dyDescent="0.25">
      <c r="A72" s="200" t="s">
        <v>119</v>
      </c>
      <c r="B72" s="204" t="s">
        <v>120</v>
      </c>
    </row>
    <row r="73" spans="1:2" ht="25.5" customHeight="1" x14ac:dyDescent="0.25">
      <c r="A73" s="424" t="s">
        <v>121</v>
      </c>
      <c r="B73" s="425"/>
    </row>
    <row r="74" spans="1:2" ht="28.5" x14ac:dyDescent="0.25">
      <c r="A74" s="191" t="s">
        <v>122</v>
      </c>
      <c r="B74" s="201" t="s">
        <v>123</v>
      </c>
    </row>
    <row r="75" spans="1:2" ht="28.5" x14ac:dyDescent="0.25">
      <c r="A75" s="191" t="s">
        <v>124</v>
      </c>
      <c r="B75" s="201" t="s">
        <v>125</v>
      </c>
    </row>
    <row r="76" spans="1:2" ht="28.5" x14ac:dyDescent="0.25">
      <c r="A76" s="191" t="s">
        <v>126</v>
      </c>
      <c r="B76" s="201" t="s">
        <v>127</v>
      </c>
    </row>
    <row r="77" spans="1:2" ht="28.5" x14ac:dyDescent="0.25">
      <c r="A77" s="191" t="s">
        <v>128</v>
      </c>
      <c r="B77" s="201" t="s">
        <v>129</v>
      </c>
    </row>
    <row r="78" spans="1:2" ht="28.5" x14ac:dyDescent="0.25">
      <c r="A78" s="191" t="s">
        <v>130</v>
      </c>
      <c r="B78" s="201" t="s">
        <v>131</v>
      </c>
    </row>
    <row r="79" spans="1:2" ht="42.75" x14ac:dyDescent="0.25">
      <c r="A79" s="191" t="s">
        <v>132</v>
      </c>
      <c r="B79" s="201" t="s">
        <v>133</v>
      </c>
    </row>
    <row r="80" spans="1:2" ht="28.5" x14ac:dyDescent="0.25">
      <c r="A80" s="191" t="s">
        <v>134</v>
      </c>
      <c r="B80" s="201" t="s">
        <v>135</v>
      </c>
    </row>
    <row r="81" spans="1:2" ht="15" x14ac:dyDescent="0.25">
      <c r="A81" s="191" t="s">
        <v>136</v>
      </c>
      <c r="B81" s="201" t="s">
        <v>137</v>
      </c>
    </row>
    <row r="82" spans="1:2" ht="42.75" x14ac:dyDescent="0.25">
      <c r="A82" s="208" t="s">
        <v>138</v>
      </c>
      <c r="B82" s="201" t="s">
        <v>139</v>
      </c>
    </row>
    <row r="83" spans="1:2" ht="42.75" x14ac:dyDescent="0.25">
      <c r="A83" s="200" t="s">
        <v>140</v>
      </c>
      <c r="B83" s="201" t="s">
        <v>141</v>
      </c>
    </row>
    <row r="84" spans="1:2" ht="42.75" x14ac:dyDescent="0.25">
      <c r="A84" s="191" t="s">
        <v>142</v>
      </c>
      <c r="B84" s="201" t="s">
        <v>143</v>
      </c>
    </row>
    <row r="85" spans="1:2" ht="28.5" x14ac:dyDescent="0.25">
      <c r="A85" s="191" t="s">
        <v>44</v>
      </c>
      <c r="B85" s="201" t="s">
        <v>144</v>
      </c>
    </row>
    <row r="86" spans="1:2" ht="28.5" x14ac:dyDescent="0.25">
      <c r="A86" s="191" t="s">
        <v>145</v>
      </c>
      <c r="B86" s="201" t="s">
        <v>146</v>
      </c>
    </row>
    <row r="87" spans="1:2" ht="42.75" x14ac:dyDescent="0.25">
      <c r="A87" s="191" t="s">
        <v>147</v>
      </c>
      <c r="B87" s="201" t="s">
        <v>148</v>
      </c>
    </row>
    <row r="88" spans="1:2" ht="18.600000000000001" customHeight="1" x14ac:dyDescent="0.25">
      <c r="A88" s="424" t="s">
        <v>264</v>
      </c>
      <c r="B88" s="425"/>
    </row>
    <row r="89" spans="1:2" ht="28.5" x14ac:dyDescent="0.25">
      <c r="A89" s="209" t="s">
        <v>260</v>
      </c>
      <c r="B89" s="207" t="s">
        <v>265</v>
      </c>
    </row>
    <row r="90" spans="1:2" ht="15" x14ac:dyDescent="0.25">
      <c r="A90" s="209" t="s">
        <v>261</v>
      </c>
      <c r="B90" s="207" t="s">
        <v>266</v>
      </c>
    </row>
    <row r="91" spans="1:2" ht="15" x14ac:dyDescent="0.25">
      <c r="A91" s="209" t="s">
        <v>262</v>
      </c>
      <c r="B91" s="207" t="s">
        <v>267</v>
      </c>
    </row>
    <row r="92" spans="1:2" ht="15" x14ac:dyDescent="0.25">
      <c r="A92" s="209" t="s">
        <v>263</v>
      </c>
      <c r="B92" s="207" t="s">
        <v>268</v>
      </c>
    </row>
    <row r="93" spans="1:2" ht="15" x14ac:dyDescent="0.25">
      <c r="A93" s="420" t="s">
        <v>149</v>
      </c>
      <c r="B93" s="421"/>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F37"/>
  <sheetViews>
    <sheetView view="pageBreakPreview" topLeftCell="A14" zoomScale="70" zoomScaleNormal="70" zoomScaleSheetLayoutView="70" workbookViewId="0">
      <selection activeCell="A20" sqref="A20"/>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761"/>
      <c r="B1" s="762" t="s">
        <v>150</v>
      </c>
      <c r="C1" s="762"/>
      <c r="D1" s="762"/>
      <c r="E1" s="501" t="s">
        <v>270</v>
      </c>
      <c r="F1" s="502"/>
      <c r="G1" s="503"/>
    </row>
    <row r="2" spans="1:84" ht="22.5" customHeight="1" thickBot="1" x14ac:dyDescent="0.3">
      <c r="A2" s="761"/>
      <c r="B2" s="763" t="s">
        <v>151</v>
      </c>
      <c r="C2" s="763"/>
      <c r="D2" s="763"/>
      <c r="E2" s="501" t="s">
        <v>271</v>
      </c>
      <c r="F2" s="502"/>
      <c r="G2" s="503"/>
    </row>
    <row r="3" spans="1:84" ht="31.5" customHeight="1" thickBot="1" x14ac:dyDescent="0.3">
      <c r="A3" s="761"/>
      <c r="B3" s="519" t="s">
        <v>0</v>
      </c>
      <c r="C3" s="520"/>
      <c r="D3" s="521"/>
      <c r="E3" s="501" t="s">
        <v>272</v>
      </c>
      <c r="F3" s="502"/>
      <c r="G3" s="503"/>
    </row>
    <row r="4" spans="1:84" ht="22.5" customHeight="1" thickBot="1" x14ac:dyDescent="0.3">
      <c r="A4" s="761"/>
      <c r="B4" s="522" t="s">
        <v>258</v>
      </c>
      <c r="C4" s="523"/>
      <c r="D4" s="524"/>
      <c r="E4" s="501" t="s">
        <v>278</v>
      </c>
      <c r="F4" s="502"/>
      <c r="G4" s="503"/>
    </row>
    <row r="5" spans="1:84" ht="15.75" thickBot="1" x14ac:dyDescent="0.3">
      <c r="A5" s="57"/>
      <c r="B5" s="57"/>
      <c r="C5" s="205"/>
      <c r="D5" s="205"/>
      <c r="E5" s="205"/>
      <c r="F5" s="206"/>
      <c r="G5" s="206"/>
      <c r="H5" s="206"/>
      <c r="I5" s="206"/>
      <c r="J5" s="206"/>
      <c r="K5" s="206"/>
    </row>
    <row r="6" spans="1:84" ht="52.5" customHeight="1" x14ac:dyDescent="0.25">
      <c r="A6" s="664" t="s">
        <v>154</v>
      </c>
      <c r="B6" s="661"/>
      <c r="C6" s="765" t="str">
        <f>+PMR!C6</f>
        <v>8219 - Fortalecimiento a la implementación, seguimiento y coordinación del Sistema Distrital de Cuidado en Bogotá D.C.</v>
      </c>
      <c r="D6" s="765"/>
      <c r="E6" s="671"/>
      <c r="F6" s="7"/>
      <c r="G6" s="7"/>
      <c r="H6" s="7"/>
      <c r="I6" s="7"/>
      <c r="J6" s="7"/>
      <c r="K6" s="7"/>
      <c r="L6" s="1"/>
      <c r="M6" s="154"/>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764" t="s">
        <v>259</v>
      </c>
      <c r="B7" s="666"/>
      <c r="C7" s="666"/>
      <c r="D7" s="666"/>
      <c r="E7" s="760"/>
      <c r="F7" s="206"/>
      <c r="G7" s="206"/>
      <c r="H7" s="206"/>
      <c r="I7" s="206"/>
      <c r="J7" s="206"/>
      <c r="K7" s="206"/>
    </row>
    <row r="8" spans="1:84" ht="45.75" customHeight="1" x14ac:dyDescent="0.25">
      <c r="A8" s="350" t="s">
        <v>260</v>
      </c>
      <c r="B8" s="348" t="s">
        <v>261</v>
      </c>
      <c r="C8" s="348" t="s">
        <v>262</v>
      </c>
      <c r="D8" s="666" t="s">
        <v>263</v>
      </c>
      <c r="E8" s="760"/>
    </row>
    <row r="9" spans="1:84" ht="149.44999999999999" customHeight="1" x14ac:dyDescent="0.25">
      <c r="A9" s="345">
        <v>45736</v>
      </c>
      <c r="B9" s="351">
        <v>45741</v>
      </c>
      <c r="C9" s="64" t="s">
        <v>375</v>
      </c>
      <c r="D9" s="766" t="s">
        <v>376</v>
      </c>
      <c r="E9" s="767"/>
    </row>
    <row r="10" spans="1:84" ht="82.9" customHeight="1" x14ac:dyDescent="0.25">
      <c r="A10" s="345">
        <v>45784</v>
      </c>
      <c r="B10" s="352"/>
      <c r="C10" s="64" t="s">
        <v>408</v>
      </c>
      <c r="D10" s="768" t="s">
        <v>407</v>
      </c>
      <c r="E10" s="769"/>
    </row>
    <row r="11" spans="1:84" ht="313.89999999999998" customHeight="1" x14ac:dyDescent="0.25">
      <c r="A11" s="345">
        <v>45877</v>
      </c>
      <c r="B11" s="351">
        <v>45880</v>
      </c>
      <c r="C11" s="64" t="s">
        <v>486</v>
      </c>
      <c r="D11" s="768" t="s">
        <v>485</v>
      </c>
      <c r="E11" s="769"/>
    </row>
    <row r="12" spans="1:84" ht="48.6" customHeight="1" x14ac:dyDescent="0.25">
      <c r="A12" s="345">
        <v>45915</v>
      </c>
      <c r="B12" s="353">
        <v>45915</v>
      </c>
      <c r="C12" s="64" t="s">
        <v>531</v>
      </c>
      <c r="D12" s="768" t="s">
        <v>530</v>
      </c>
      <c r="E12" s="769"/>
    </row>
    <row r="13" spans="1:84" ht="157.15" customHeight="1" x14ac:dyDescent="0.25">
      <c r="A13" s="345">
        <v>45930</v>
      </c>
      <c r="B13" s="353">
        <v>45930</v>
      </c>
      <c r="C13" s="64" t="s">
        <v>528</v>
      </c>
      <c r="D13" s="768" t="s">
        <v>529</v>
      </c>
      <c r="E13" s="769"/>
    </row>
    <row r="14" spans="1:84" ht="28.5" x14ac:dyDescent="0.25">
      <c r="A14" s="345">
        <v>45937</v>
      </c>
      <c r="B14" s="353">
        <v>45937</v>
      </c>
      <c r="C14" s="64" t="s">
        <v>519</v>
      </c>
      <c r="D14" s="766" t="s">
        <v>520</v>
      </c>
      <c r="E14" s="767"/>
    </row>
    <row r="15" spans="1:84" ht="28.5" x14ac:dyDescent="0.25">
      <c r="A15" s="345">
        <v>45937</v>
      </c>
      <c r="B15" s="353">
        <v>45937</v>
      </c>
      <c r="C15" s="65" t="s">
        <v>532</v>
      </c>
      <c r="D15" s="768" t="s">
        <v>533</v>
      </c>
      <c r="E15" s="769"/>
    </row>
    <row r="16" spans="1:84" ht="163.9" customHeight="1" x14ac:dyDescent="0.25">
      <c r="A16" s="345">
        <v>45961</v>
      </c>
      <c r="B16" s="354">
        <v>45961</v>
      </c>
      <c r="C16" s="64" t="s">
        <v>547</v>
      </c>
      <c r="D16" s="768" t="s">
        <v>556</v>
      </c>
      <c r="E16" s="769"/>
    </row>
    <row r="17" spans="1:5" ht="99" customHeight="1" x14ac:dyDescent="0.25">
      <c r="A17" s="345">
        <v>45961</v>
      </c>
      <c r="B17" s="354">
        <v>45961</v>
      </c>
      <c r="C17" s="64" t="s">
        <v>548</v>
      </c>
      <c r="D17" s="768" t="s">
        <v>557</v>
      </c>
      <c r="E17" s="769"/>
    </row>
    <row r="18" spans="1:5" ht="42.75" x14ac:dyDescent="0.25">
      <c r="A18" s="345">
        <v>45989</v>
      </c>
      <c r="B18" s="354">
        <v>45989</v>
      </c>
      <c r="C18" s="64" t="s">
        <v>531</v>
      </c>
      <c r="D18" s="768" t="s">
        <v>530</v>
      </c>
      <c r="E18" s="769"/>
    </row>
    <row r="19" spans="1:5" ht="42.75" x14ac:dyDescent="0.25">
      <c r="A19" s="345">
        <v>46008</v>
      </c>
      <c r="B19" s="354">
        <v>46008</v>
      </c>
      <c r="C19" s="64" t="s">
        <v>607</v>
      </c>
      <c r="D19" s="768" t="s">
        <v>608</v>
      </c>
      <c r="E19" s="769"/>
    </row>
    <row r="20" spans="1:5" x14ac:dyDescent="0.25">
      <c r="A20" s="58"/>
      <c r="B20" s="59"/>
      <c r="C20" s="61"/>
      <c r="D20" s="768"/>
      <c r="E20" s="769"/>
    </row>
    <row r="21" spans="1:5" x14ac:dyDescent="0.25">
      <c r="A21" s="60"/>
      <c r="B21" s="61"/>
      <c r="C21" s="61"/>
      <c r="D21" s="768"/>
      <c r="E21" s="769"/>
    </row>
    <row r="22" spans="1:5" x14ac:dyDescent="0.25">
      <c r="A22" s="60"/>
      <c r="B22" s="61"/>
      <c r="C22" s="61"/>
      <c r="D22" s="768"/>
      <c r="E22" s="769"/>
    </row>
    <row r="23" spans="1:5" x14ac:dyDescent="0.25">
      <c r="A23" s="60"/>
      <c r="B23" s="61"/>
      <c r="C23" s="61"/>
      <c r="D23" s="768"/>
      <c r="E23" s="769"/>
    </row>
    <row r="24" spans="1:5" x14ac:dyDescent="0.25">
      <c r="A24" s="60"/>
      <c r="B24" s="61"/>
      <c r="C24" s="61"/>
      <c r="D24" s="768"/>
      <c r="E24" s="769"/>
    </row>
    <row r="25" spans="1:5" x14ac:dyDescent="0.25">
      <c r="A25" s="60"/>
      <c r="B25" s="61"/>
      <c r="C25" s="61"/>
      <c r="D25" s="768"/>
      <c r="E25" s="769"/>
    </row>
    <row r="26" spans="1:5" x14ac:dyDescent="0.25">
      <c r="A26" s="60"/>
      <c r="B26" s="61"/>
      <c r="C26" s="61"/>
      <c r="D26" s="768"/>
      <c r="E26" s="769"/>
    </row>
    <row r="27" spans="1:5" x14ac:dyDescent="0.25">
      <c r="A27" s="60"/>
      <c r="B27" s="61"/>
      <c r="C27" s="61"/>
      <c r="D27" s="768"/>
      <c r="E27" s="769"/>
    </row>
    <row r="28" spans="1:5" x14ac:dyDescent="0.25">
      <c r="A28" s="60"/>
      <c r="B28" s="61"/>
      <c r="C28" s="61"/>
      <c r="D28" s="768"/>
      <c r="E28" s="769"/>
    </row>
    <row r="29" spans="1:5" x14ac:dyDescent="0.25">
      <c r="A29" s="60"/>
      <c r="B29" s="61"/>
      <c r="C29" s="61"/>
      <c r="D29" s="768"/>
      <c r="E29" s="769"/>
    </row>
    <row r="30" spans="1:5" x14ac:dyDescent="0.25">
      <c r="A30" s="60"/>
      <c r="B30" s="61"/>
      <c r="C30" s="61"/>
      <c r="D30" s="768"/>
      <c r="E30" s="769"/>
    </row>
    <row r="31" spans="1:5" x14ac:dyDescent="0.25">
      <c r="A31" s="60"/>
      <c r="B31" s="61"/>
      <c r="C31" s="61"/>
      <c r="D31" s="768"/>
      <c r="E31" s="769"/>
    </row>
    <row r="32" spans="1:5" x14ac:dyDescent="0.25">
      <c r="A32" s="60"/>
      <c r="B32" s="61"/>
      <c r="C32" s="61"/>
      <c r="D32" s="768"/>
      <c r="E32" s="769"/>
    </row>
    <row r="33" spans="1:5" x14ac:dyDescent="0.25">
      <c r="A33" s="60"/>
      <c r="B33" s="61"/>
      <c r="C33" s="61"/>
      <c r="D33" s="768"/>
      <c r="E33" s="769"/>
    </row>
    <row r="34" spans="1:5" x14ac:dyDescent="0.25">
      <c r="A34" s="60"/>
      <c r="B34" s="61"/>
      <c r="C34" s="61"/>
      <c r="D34" s="768"/>
      <c r="E34" s="769"/>
    </row>
    <row r="35" spans="1:5" x14ac:dyDescent="0.25">
      <c r="A35" s="60"/>
      <c r="B35" s="61"/>
      <c r="C35" s="61"/>
      <c r="D35" s="768"/>
      <c r="E35" s="769"/>
    </row>
    <row r="36" spans="1:5" x14ac:dyDescent="0.25">
      <c r="A36" s="60"/>
      <c r="B36" s="61"/>
      <c r="C36" s="61"/>
      <c r="D36" s="768"/>
      <c r="E36" s="769"/>
    </row>
    <row r="37" spans="1:5" ht="15.75" thickBot="1" x14ac:dyDescent="0.3">
      <c r="A37" s="62"/>
      <c r="B37" s="63"/>
      <c r="C37" s="63"/>
      <c r="D37" s="770"/>
      <c r="E37" s="771"/>
    </row>
  </sheetData>
  <mergeCells count="42">
    <mergeCell ref="D25:E25"/>
    <mergeCell ref="D26:E26"/>
    <mergeCell ref="D27:E27"/>
    <mergeCell ref="D28:E28"/>
    <mergeCell ref="D29:E29"/>
    <mergeCell ref="D35:E35"/>
    <mergeCell ref="D36:E36"/>
    <mergeCell ref="D37:E37"/>
    <mergeCell ref="D30:E30"/>
    <mergeCell ref="D31:E31"/>
    <mergeCell ref="D32:E32"/>
    <mergeCell ref="D33:E33"/>
    <mergeCell ref="D34:E34"/>
    <mergeCell ref="D22:E22"/>
    <mergeCell ref="D23:E23"/>
    <mergeCell ref="D24:E24"/>
    <mergeCell ref="D15:E15"/>
    <mergeCell ref="D16:E16"/>
    <mergeCell ref="D17:E17"/>
    <mergeCell ref="D19:E19"/>
    <mergeCell ref="D20:E20"/>
    <mergeCell ref="D21:E21"/>
    <mergeCell ref="D18:E18"/>
    <mergeCell ref="D9:E9"/>
    <mergeCell ref="D10:E10"/>
    <mergeCell ref="D11:E11"/>
    <mergeCell ref="D12:E12"/>
    <mergeCell ref="D14:E14"/>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paperSize="9" scale="42"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O126"/>
  <sheetViews>
    <sheetView showGridLines="0" view="pageBreakPreview" topLeftCell="C52" zoomScale="70" zoomScaleNormal="70" zoomScaleSheetLayoutView="70" workbookViewId="0">
      <selection activeCell="D59" sqref="D59:E59"/>
    </sheetView>
  </sheetViews>
  <sheetFormatPr baseColWidth="10" defaultColWidth="10.7109375" defaultRowHeight="14.25" x14ac:dyDescent="0.25"/>
  <cols>
    <col min="1" max="1" width="49.7109375" style="1" customWidth="1"/>
    <col min="2" max="2" width="35.7109375" style="1" customWidth="1"/>
    <col min="3" max="3" width="38.7109375" style="1" customWidth="1"/>
    <col min="4" max="4" width="35.7109375" style="1" customWidth="1"/>
    <col min="5" max="5" width="57.5703125" style="1" customWidth="1"/>
    <col min="6" max="6" width="43" style="1" customWidth="1"/>
    <col min="7" max="7" width="29.7109375" style="1" bestFit="1" customWidth="1"/>
    <col min="8" max="8" width="35.7109375" style="1" customWidth="1"/>
    <col min="9" max="9" width="66.8554687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3" customFormat="1" ht="22.15" customHeight="1" thickBot="1" x14ac:dyDescent="0.3">
      <c r="A1" s="526"/>
      <c r="B1" s="504" t="s">
        <v>150</v>
      </c>
      <c r="C1" s="505"/>
      <c r="D1" s="505"/>
      <c r="E1" s="505"/>
      <c r="F1" s="505"/>
      <c r="G1" s="505"/>
      <c r="H1" s="505"/>
      <c r="I1" s="505"/>
      <c r="J1" s="505"/>
      <c r="K1" s="505"/>
      <c r="L1" s="506"/>
      <c r="M1" s="501" t="s">
        <v>270</v>
      </c>
      <c r="N1" s="502"/>
      <c r="O1" s="503"/>
    </row>
    <row r="2" spans="1:15" s="73" customFormat="1" ht="18" customHeight="1" thickBot="1" x14ac:dyDescent="0.3">
      <c r="A2" s="527"/>
      <c r="B2" s="507" t="s">
        <v>151</v>
      </c>
      <c r="C2" s="508"/>
      <c r="D2" s="508"/>
      <c r="E2" s="508"/>
      <c r="F2" s="508"/>
      <c r="G2" s="508"/>
      <c r="H2" s="508"/>
      <c r="I2" s="508"/>
      <c r="J2" s="508"/>
      <c r="K2" s="508"/>
      <c r="L2" s="509"/>
      <c r="M2" s="501" t="s">
        <v>271</v>
      </c>
      <c r="N2" s="502"/>
      <c r="O2" s="503"/>
    </row>
    <row r="3" spans="1:15" s="73" customFormat="1" ht="19.899999999999999" customHeight="1" thickBot="1" x14ac:dyDescent="0.3">
      <c r="A3" s="527"/>
      <c r="B3" s="507" t="s">
        <v>0</v>
      </c>
      <c r="C3" s="508"/>
      <c r="D3" s="508"/>
      <c r="E3" s="508"/>
      <c r="F3" s="508"/>
      <c r="G3" s="508"/>
      <c r="H3" s="508"/>
      <c r="I3" s="508"/>
      <c r="J3" s="508"/>
      <c r="K3" s="508"/>
      <c r="L3" s="509"/>
      <c r="M3" s="501" t="s">
        <v>272</v>
      </c>
      <c r="N3" s="502"/>
      <c r="O3" s="503"/>
    </row>
    <row r="4" spans="1:15" s="73" customFormat="1" ht="21.75" customHeight="1" thickBot="1" x14ac:dyDescent="0.3">
      <c r="A4" s="528"/>
      <c r="B4" s="510" t="s">
        <v>152</v>
      </c>
      <c r="C4" s="511"/>
      <c r="D4" s="511"/>
      <c r="E4" s="511"/>
      <c r="F4" s="511"/>
      <c r="G4" s="511"/>
      <c r="H4" s="511"/>
      <c r="I4" s="511"/>
      <c r="J4" s="511"/>
      <c r="K4" s="511"/>
      <c r="L4" s="512"/>
      <c r="M4" s="501" t="s">
        <v>273</v>
      </c>
      <c r="N4" s="502"/>
      <c r="O4" s="503"/>
    </row>
    <row r="5" spans="1:15" s="73" customFormat="1" ht="16.149999999999999" customHeight="1" thickBot="1" x14ac:dyDescent="0.3">
      <c r="A5" s="74"/>
      <c r="B5" s="75"/>
      <c r="C5" s="75"/>
      <c r="D5" s="75"/>
      <c r="E5" s="75"/>
      <c r="F5" s="75"/>
      <c r="G5" s="75"/>
      <c r="H5" s="75"/>
      <c r="I5" s="75"/>
      <c r="J5" s="75"/>
      <c r="K5" s="75"/>
      <c r="L5" s="75"/>
      <c r="M5" s="76"/>
      <c r="N5" s="76"/>
      <c r="O5" s="76"/>
    </row>
    <row r="6" spans="1:15" ht="40.35" customHeight="1" thickBot="1" x14ac:dyDescent="0.3">
      <c r="A6" s="55" t="s">
        <v>154</v>
      </c>
      <c r="B6" s="536" t="s">
        <v>307</v>
      </c>
      <c r="C6" s="537"/>
      <c r="D6" s="537"/>
      <c r="E6" s="537"/>
      <c r="F6" s="537"/>
      <c r="G6" s="537"/>
      <c r="H6" s="537"/>
      <c r="I6" s="537"/>
      <c r="J6" s="537"/>
      <c r="K6" s="538"/>
      <c r="L6" s="145" t="s">
        <v>155</v>
      </c>
      <c r="M6" s="539">
        <v>2024110010309</v>
      </c>
      <c r="N6" s="540"/>
      <c r="O6" s="541"/>
    </row>
    <row r="7" spans="1:15" s="73" customFormat="1" ht="18" customHeight="1" thickBot="1" x14ac:dyDescent="0.3">
      <c r="A7" s="74"/>
      <c r="B7" s="75"/>
      <c r="C7" s="75"/>
      <c r="D7" s="75"/>
      <c r="E7" s="75"/>
      <c r="F7" s="75"/>
      <c r="G7" s="75"/>
      <c r="H7" s="75"/>
      <c r="I7" s="75"/>
      <c r="J7" s="75"/>
      <c r="K7" s="75"/>
      <c r="L7" s="75"/>
      <c r="M7" s="76"/>
      <c r="N7" s="76"/>
      <c r="O7" s="76"/>
    </row>
    <row r="8" spans="1:15" s="73" customFormat="1" ht="21.75" customHeight="1" thickBot="1" x14ac:dyDescent="0.3">
      <c r="A8" s="530" t="s">
        <v>6</v>
      </c>
      <c r="B8" s="145" t="s">
        <v>156</v>
      </c>
      <c r="C8" s="115"/>
      <c r="D8" s="145" t="s">
        <v>157</v>
      </c>
      <c r="E8" s="115"/>
      <c r="F8" s="145" t="s">
        <v>158</v>
      </c>
      <c r="G8" s="115"/>
      <c r="H8" s="145" t="s">
        <v>159</v>
      </c>
      <c r="I8" s="117"/>
      <c r="J8" s="515" t="s">
        <v>8</v>
      </c>
      <c r="K8" s="529"/>
      <c r="L8" s="144" t="s">
        <v>160</v>
      </c>
      <c r="M8" s="546"/>
      <c r="N8" s="546"/>
      <c r="O8" s="546"/>
    </row>
    <row r="9" spans="1:15" s="73" customFormat="1" ht="21.75" customHeight="1" thickBot="1" x14ac:dyDescent="0.3">
      <c r="A9" s="530"/>
      <c r="B9" s="146" t="s">
        <v>161</v>
      </c>
      <c r="C9" s="118"/>
      <c r="D9" s="145" t="s">
        <v>162</v>
      </c>
      <c r="E9" s="118"/>
      <c r="F9" s="145" t="s">
        <v>163</v>
      </c>
      <c r="G9" s="118"/>
      <c r="H9" s="145" t="s">
        <v>164</v>
      </c>
      <c r="I9" s="117"/>
      <c r="J9" s="515"/>
      <c r="K9" s="529"/>
      <c r="L9" s="144" t="s">
        <v>165</v>
      </c>
      <c r="M9" s="546" t="s">
        <v>280</v>
      </c>
      <c r="N9" s="546"/>
      <c r="O9" s="546"/>
    </row>
    <row r="10" spans="1:15" s="73" customFormat="1" ht="21.75" customHeight="1" thickBot="1" x14ac:dyDescent="0.3">
      <c r="A10" s="530"/>
      <c r="B10" s="145" t="s">
        <v>166</v>
      </c>
      <c r="C10" s="115"/>
      <c r="D10" s="145" t="s">
        <v>167</v>
      </c>
      <c r="E10" s="118"/>
      <c r="F10" s="145" t="s">
        <v>168</v>
      </c>
      <c r="G10" s="118"/>
      <c r="H10" s="145" t="s">
        <v>169</v>
      </c>
      <c r="I10" s="118" t="s">
        <v>280</v>
      </c>
      <c r="J10" s="515"/>
      <c r="K10" s="529"/>
      <c r="L10" s="144" t="s">
        <v>170</v>
      </c>
      <c r="M10" s="546" t="s">
        <v>280</v>
      </c>
      <c r="N10" s="546"/>
      <c r="O10" s="546"/>
    </row>
    <row r="11" spans="1:15" ht="15" customHeight="1" thickBot="1" x14ac:dyDescent="0.3">
      <c r="A11" s="6"/>
      <c r="B11" s="7"/>
      <c r="C11" s="7"/>
      <c r="D11" s="9"/>
      <c r="E11" s="8"/>
      <c r="F11" s="8"/>
      <c r="G11" s="184"/>
      <c r="H11" s="184"/>
      <c r="I11" s="10"/>
      <c r="J11" s="10"/>
      <c r="K11" s="7"/>
      <c r="L11" s="7"/>
      <c r="M11" s="7"/>
      <c r="N11" s="7"/>
      <c r="O11" s="7"/>
    </row>
    <row r="12" spans="1:15" ht="15" customHeight="1" x14ac:dyDescent="0.25">
      <c r="A12" s="533" t="s">
        <v>171</v>
      </c>
      <c r="B12" s="516" t="s">
        <v>281</v>
      </c>
      <c r="C12" s="517"/>
      <c r="D12" s="517"/>
      <c r="E12" s="517"/>
      <c r="F12" s="517"/>
      <c r="G12" s="517"/>
      <c r="H12" s="517"/>
      <c r="I12" s="517"/>
      <c r="J12" s="517"/>
      <c r="K12" s="517"/>
      <c r="L12" s="517"/>
      <c r="M12" s="517"/>
      <c r="N12" s="517"/>
      <c r="O12" s="518"/>
    </row>
    <row r="13" spans="1:15" ht="15" customHeight="1" x14ac:dyDescent="0.25">
      <c r="A13" s="534"/>
      <c r="B13" s="519"/>
      <c r="C13" s="520"/>
      <c r="D13" s="520"/>
      <c r="E13" s="520"/>
      <c r="F13" s="520"/>
      <c r="G13" s="520"/>
      <c r="H13" s="520"/>
      <c r="I13" s="520"/>
      <c r="J13" s="520"/>
      <c r="K13" s="520"/>
      <c r="L13" s="520"/>
      <c r="M13" s="520"/>
      <c r="N13" s="520"/>
      <c r="O13" s="521"/>
    </row>
    <row r="14" spans="1:15" ht="15" customHeight="1" thickBot="1" x14ac:dyDescent="0.3">
      <c r="A14" s="535"/>
      <c r="B14" s="522"/>
      <c r="C14" s="523"/>
      <c r="D14" s="523"/>
      <c r="E14" s="523"/>
      <c r="F14" s="523"/>
      <c r="G14" s="523"/>
      <c r="H14" s="523"/>
      <c r="I14" s="523"/>
      <c r="J14" s="523"/>
      <c r="K14" s="523"/>
      <c r="L14" s="523"/>
      <c r="M14" s="523"/>
      <c r="N14" s="523"/>
      <c r="O14" s="524"/>
    </row>
    <row r="15" spans="1:15" ht="9" customHeight="1" thickBot="1" x14ac:dyDescent="0.3">
      <c r="A15" s="14"/>
      <c r="B15" s="72"/>
      <c r="C15" s="15"/>
      <c r="D15" s="15"/>
      <c r="E15" s="15"/>
      <c r="F15" s="15"/>
      <c r="G15" s="16"/>
      <c r="H15" s="16"/>
      <c r="I15" s="16"/>
      <c r="J15" s="16"/>
      <c r="K15" s="16"/>
      <c r="L15" s="17"/>
      <c r="M15" s="17"/>
      <c r="N15" s="17"/>
      <c r="O15" s="17"/>
    </row>
    <row r="16" spans="1:15" s="18" customFormat="1" ht="37.5" customHeight="1" thickBot="1" x14ac:dyDescent="0.3">
      <c r="A16" s="55" t="s">
        <v>13</v>
      </c>
      <c r="B16" s="525" t="s">
        <v>282</v>
      </c>
      <c r="C16" s="525"/>
      <c r="D16" s="525"/>
      <c r="E16" s="525"/>
      <c r="F16" s="525"/>
      <c r="G16" s="530" t="s">
        <v>15</v>
      </c>
      <c r="H16" s="530"/>
      <c r="I16" s="525" t="s">
        <v>283</v>
      </c>
      <c r="J16" s="525"/>
      <c r="K16" s="525"/>
      <c r="L16" s="525"/>
      <c r="M16" s="525"/>
      <c r="N16" s="525"/>
      <c r="O16" s="525"/>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525" t="s">
        <v>284</v>
      </c>
      <c r="C18" s="525"/>
      <c r="D18" s="525"/>
      <c r="E18" s="525"/>
      <c r="F18" s="55" t="s">
        <v>19</v>
      </c>
      <c r="G18" s="531" t="s">
        <v>285</v>
      </c>
      <c r="H18" s="531"/>
      <c r="I18" s="531"/>
      <c r="J18" s="55" t="s">
        <v>21</v>
      </c>
      <c r="K18" s="525" t="s">
        <v>286</v>
      </c>
      <c r="L18" s="525"/>
      <c r="M18" s="525"/>
      <c r="N18" s="525"/>
      <c r="O18" s="525"/>
    </row>
    <row r="19" spans="1:15" ht="9" customHeight="1" x14ac:dyDescent="0.25">
      <c r="A19" s="5"/>
      <c r="B19" s="2"/>
      <c r="C19" s="532"/>
      <c r="D19" s="532"/>
      <c r="E19" s="532"/>
      <c r="F19" s="532"/>
      <c r="G19" s="532"/>
      <c r="H19" s="532"/>
      <c r="I19" s="532"/>
      <c r="J19" s="532"/>
      <c r="K19" s="532"/>
      <c r="L19" s="532"/>
      <c r="M19" s="532"/>
      <c r="N19" s="532"/>
      <c r="O19" s="532"/>
    </row>
    <row r="20" spans="1:15" ht="16.5" customHeight="1" thickBot="1" x14ac:dyDescent="0.3">
      <c r="A20" s="70"/>
      <c r="B20" s="71"/>
      <c r="C20" s="71"/>
      <c r="D20" s="71"/>
      <c r="E20" s="71"/>
      <c r="F20" s="71"/>
      <c r="G20" s="71"/>
      <c r="H20" s="71"/>
      <c r="I20" s="71"/>
      <c r="J20" s="71"/>
      <c r="K20" s="71"/>
      <c r="L20" s="71"/>
      <c r="M20" s="71"/>
      <c r="N20" s="71"/>
      <c r="O20" s="71"/>
    </row>
    <row r="21" spans="1:15" ht="32.1" customHeight="1" thickBot="1" x14ac:dyDescent="0.3">
      <c r="A21" s="513" t="s">
        <v>23</v>
      </c>
      <c r="B21" s="514"/>
      <c r="C21" s="514"/>
      <c r="D21" s="514"/>
      <c r="E21" s="514"/>
      <c r="F21" s="514"/>
      <c r="G21" s="514"/>
      <c r="H21" s="514"/>
      <c r="I21" s="514"/>
      <c r="J21" s="514"/>
      <c r="K21" s="514"/>
      <c r="L21" s="514"/>
      <c r="M21" s="514"/>
      <c r="N21" s="514"/>
      <c r="O21" s="515"/>
    </row>
    <row r="22" spans="1:15" ht="32.1" customHeight="1" thickBot="1" x14ac:dyDescent="0.3">
      <c r="A22" s="513" t="s">
        <v>172</v>
      </c>
      <c r="B22" s="514"/>
      <c r="C22" s="514"/>
      <c r="D22" s="514"/>
      <c r="E22" s="514"/>
      <c r="F22" s="514"/>
      <c r="G22" s="514"/>
      <c r="H22" s="514"/>
      <c r="I22" s="514"/>
      <c r="J22" s="514"/>
      <c r="K22" s="514"/>
      <c r="L22" s="514"/>
      <c r="M22" s="514"/>
      <c r="N22" s="514"/>
      <c r="O22" s="515"/>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
        <v>1076004000</v>
      </c>
      <c r="C24" s="22">
        <v>4144401000</v>
      </c>
      <c r="D24" s="214">
        <v>202530937</v>
      </c>
      <c r="E24" s="22">
        <v>597420000</v>
      </c>
      <c r="F24" s="22">
        <v>152772000</v>
      </c>
      <c r="G24" s="22">
        <v>2311231000</v>
      </c>
      <c r="H24" s="324">
        <v>95474266</v>
      </c>
      <c r="I24" s="215"/>
      <c r="J24" s="341">
        <v>-45892680</v>
      </c>
      <c r="K24" s="324">
        <v>-65210722</v>
      </c>
      <c r="L24" s="341">
        <v>46908525</v>
      </c>
      <c r="M24" s="341">
        <v>-188263606</v>
      </c>
      <c r="N24" s="346">
        <f>SUM(B24:M24)</f>
        <v>8327374720</v>
      </c>
      <c r="O24" s="216"/>
    </row>
    <row r="25" spans="1:15" ht="32.1" customHeight="1" x14ac:dyDescent="0.25">
      <c r="A25" s="21" t="s">
        <v>26</v>
      </c>
      <c r="B25" s="217">
        <v>1075999750</v>
      </c>
      <c r="C25" s="217">
        <v>3854788144</v>
      </c>
      <c r="D25" s="217">
        <v>57378586</v>
      </c>
      <c r="E25" s="217">
        <v>-56643194</v>
      </c>
      <c r="F25" s="217">
        <v>391411001</v>
      </c>
      <c r="G25" s="300">
        <v>-15236636</v>
      </c>
      <c r="H25" s="325">
        <v>2085337916</v>
      </c>
      <c r="I25" s="300">
        <v>408838889</v>
      </c>
      <c r="J25" s="300">
        <v>146495063</v>
      </c>
      <c r="K25" s="300">
        <v>-43664136</v>
      </c>
      <c r="L25" s="300">
        <v>80449607</v>
      </c>
      <c r="M25" s="300">
        <v>327765931</v>
      </c>
      <c r="N25" s="346">
        <f t="shared" ref="N25:N29" si="0">SUM(B25:M25)</f>
        <v>8312920921</v>
      </c>
      <c r="O25" s="218">
        <f>+(B25+C25+D25+E25+F25+G25+H25+I25+J25+K25+L25+M25)/N24</f>
        <v>0.99826430303835301</v>
      </c>
    </row>
    <row r="26" spans="1:15" ht="32.1" customHeight="1" x14ac:dyDescent="0.25">
      <c r="A26" s="21" t="s">
        <v>28</v>
      </c>
      <c r="B26" s="219">
        <v>0</v>
      </c>
      <c r="C26" s="217">
        <v>2996364</v>
      </c>
      <c r="D26" s="217">
        <v>284490908</v>
      </c>
      <c r="E26" s="217">
        <v>497059052</v>
      </c>
      <c r="F26" s="217">
        <v>465516700</v>
      </c>
      <c r="G26" s="300">
        <v>462802598</v>
      </c>
      <c r="H26" s="300">
        <v>765624111</v>
      </c>
      <c r="I26" s="300">
        <v>495010089</v>
      </c>
      <c r="J26" s="300">
        <v>495432944</v>
      </c>
      <c r="K26" s="300">
        <v>576929237</v>
      </c>
      <c r="L26" s="300">
        <v>573951651</v>
      </c>
      <c r="M26" s="325">
        <v>2321308479</v>
      </c>
      <c r="N26" s="346">
        <f t="shared" si="0"/>
        <v>6941122133</v>
      </c>
      <c r="O26" s="218"/>
    </row>
    <row r="27" spans="1:15" ht="32.1" customHeight="1" x14ac:dyDescent="0.25">
      <c r="A27" s="21" t="s">
        <v>175</v>
      </c>
      <c r="B27" s="217">
        <v>323745281</v>
      </c>
      <c r="C27" s="217">
        <v>295554336</v>
      </c>
      <c r="D27" s="217">
        <v>125358769</v>
      </c>
      <c r="E27" s="219"/>
      <c r="F27" s="22"/>
      <c r="G27" s="301"/>
      <c r="H27" s="22"/>
      <c r="I27" s="22"/>
      <c r="J27" s="22"/>
      <c r="K27" s="301" t="s">
        <v>287</v>
      </c>
      <c r="L27" s="301"/>
      <c r="M27" s="346"/>
      <c r="N27" s="346">
        <f t="shared" si="0"/>
        <v>744658386</v>
      </c>
      <c r="O27" s="23"/>
    </row>
    <row r="28" spans="1:15" ht="32.1" customHeight="1" x14ac:dyDescent="0.25">
      <c r="A28" s="21" t="s">
        <v>176</v>
      </c>
      <c r="B28" s="219">
        <v>0</v>
      </c>
      <c r="C28" s="219">
        <v>0</v>
      </c>
      <c r="D28" s="219">
        <v>0</v>
      </c>
      <c r="E28" s="219" t="s">
        <v>287</v>
      </c>
      <c r="F28" s="22"/>
      <c r="G28" s="301" t="s">
        <v>287</v>
      </c>
      <c r="H28" s="22"/>
      <c r="I28" s="22"/>
      <c r="J28" s="300">
        <v>3359517</v>
      </c>
      <c r="K28" s="301" t="s">
        <v>287</v>
      </c>
      <c r="L28" s="300">
        <v>20660139</v>
      </c>
      <c r="M28" s="346"/>
      <c r="N28" s="346">
        <f t="shared" si="0"/>
        <v>24019656</v>
      </c>
      <c r="O28" s="23"/>
    </row>
    <row r="29" spans="1:15" ht="32.1" customHeight="1" thickBot="1" x14ac:dyDescent="0.3">
      <c r="A29" s="24" t="s">
        <v>34</v>
      </c>
      <c r="B29" s="220">
        <v>323745281</v>
      </c>
      <c r="C29" s="220">
        <v>203692800</v>
      </c>
      <c r="D29" s="220">
        <v>125358769</v>
      </c>
      <c r="E29" s="220">
        <v>42282073</v>
      </c>
      <c r="F29" s="25"/>
      <c r="G29" s="302">
        <v>1944983</v>
      </c>
      <c r="H29" s="302">
        <v>23614824</v>
      </c>
      <c r="I29" s="25"/>
      <c r="J29" s="25"/>
      <c r="K29" s="355" t="s">
        <v>287</v>
      </c>
      <c r="L29" s="339"/>
      <c r="M29" s="339"/>
      <c r="N29" s="339">
        <f t="shared" si="0"/>
        <v>720638730</v>
      </c>
      <c r="O29" s="28"/>
    </row>
    <row r="30" spans="1:15" s="26" customFormat="1" ht="16.5" customHeight="1" x14ac:dyDescent="0.2">
      <c r="N30" s="369"/>
    </row>
    <row r="31" spans="1:15" s="26" customFormat="1" ht="17.25" customHeight="1" x14ac:dyDescent="0.2"/>
    <row r="32" spans="1:15" ht="5.25" customHeight="1" thickBot="1" x14ac:dyDescent="0.3"/>
    <row r="33" spans="1:13" ht="48" customHeight="1" thickBot="1" x14ac:dyDescent="0.3">
      <c r="A33" s="478" t="s">
        <v>177</v>
      </c>
      <c r="B33" s="479"/>
      <c r="C33" s="479"/>
      <c r="D33" s="479"/>
      <c r="E33" s="479"/>
      <c r="F33" s="479"/>
      <c r="G33" s="479"/>
      <c r="H33" s="479"/>
      <c r="I33" s="480"/>
      <c r="J33" s="31"/>
    </row>
    <row r="34" spans="1:13" ht="50.25" customHeight="1" thickBot="1" x14ac:dyDescent="0.3">
      <c r="A34" s="40" t="s">
        <v>178</v>
      </c>
      <c r="B34" s="481" t="str">
        <f>+B12</f>
        <v>Implementar cuatro (4) modelos de operación (a nivel urbano y rural) que fortalezcan el cumplimiento de los objetivos del Sistema de Cuidado de acuerdo a su marco normativo Distrital y las necesidades identificadas a nivel social, cultural, ecónómicas, formativas y políticas.</v>
      </c>
      <c r="C34" s="482"/>
      <c r="D34" s="482"/>
      <c r="E34" s="482"/>
      <c r="F34" s="482"/>
      <c r="G34" s="482"/>
      <c r="H34" s="482"/>
      <c r="I34" s="483"/>
      <c r="J34" s="29"/>
      <c r="M34" s="170"/>
    </row>
    <row r="35" spans="1:13" ht="18.75" customHeight="1" thickBot="1" x14ac:dyDescent="0.3">
      <c r="A35" s="473" t="s">
        <v>38</v>
      </c>
      <c r="B35" s="79">
        <v>2024</v>
      </c>
      <c r="C35" s="79">
        <v>2025</v>
      </c>
      <c r="D35" s="79">
        <v>2026</v>
      </c>
      <c r="E35" s="79">
        <v>2027</v>
      </c>
      <c r="F35" s="79" t="s">
        <v>179</v>
      </c>
      <c r="G35" s="493" t="s">
        <v>40</v>
      </c>
      <c r="H35" s="494" t="s">
        <v>288</v>
      </c>
      <c r="I35" s="494"/>
      <c r="J35" s="29"/>
      <c r="M35" s="170"/>
    </row>
    <row r="36" spans="1:13" ht="50.25" customHeight="1" thickBot="1" x14ac:dyDescent="0.3">
      <c r="A36" s="474"/>
      <c r="B36" s="221">
        <v>0.5</v>
      </c>
      <c r="C36" s="221">
        <v>2</v>
      </c>
      <c r="D36" s="221">
        <v>1</v>
      </c>
      <c r="E36" s="221">
        <v>0.5</v>
      </c>
      <c r="F36" s="166">
        <f>B36+C36+D36+E36</f>
        <v>4</v>
      </c>
      <c r="G36" s="493"/>
      <c r="H36" s="494"/>
      <c r="I36" s="494"/>
      <c r="J36" s="29"/>
      <c r="M36" s="171"/>
    </row>
    <row r="37" spans="1:13" ht="52.5" customHeight="1" thickBot="1" x14ac:dyDescent="0.3">
      <c r="A37" s="41" t="s">
        <v>42</v>
      </c>
      <c r="B37" s="484" t="s">
        <v>289</v>
      </c>
      <c r="C37" s="485"/>
      <c r="D37" s="490" t="s">
        <v>180</v>
      </c>
      <c r="E37" s="491"/>
      <c r="F37" s="491"/>
      <c r="G37" s="491"/>
      <c r="H37" s="491"/>
      <c r="I37" s="492"/>
    </row>
    <row r="38" spans="1:13" s="30" customFormat="1" ht="39" customHeight="1" thickBot="1" x14ac:dyDescent="0.3">
      <c r="A38" s="473" t="s">
        <v>181</v>
      </c>
      <c r="B38" s="41" t="s">
        <v>182</v>
      </c>
      <c r="C38" s="40" t="s">
        <v>86</v>
      </c>
      <c r="D38" s="458" t="s">
        <v>88</v>
      </c>
      <c r="E38" s="459"/>
      <c r="F38" s="458" t="s">
        <v>90</v>
      </c>
      <c r="G38" s="459"/>
      <c r="H38" s="42" t="s">
        <v>92</v>
      </c>
      <c r="I38" s="44" t="s">
        <v>93</v>
      </c>
      <c r="M38" s="172"/>
    </row>
    <row r="39" spans="1:13" ht="39" customHeight="1" x14ac:dyDescent="0.25">
      <c r="A39" s="474"/>
      <c r="B39" s="167">
        <v>0</v>
      </c>
      <c r="C39" s="35">
        <v>0</v>
      </c>
      <c r="D39" s="486"/>
      <c r="E39" s="487"/>
      <c r="F39" s="463"/>
      <c r="G39" s="475"/>
      <c r="H39" s="183"/>
      <c r="I39" s="33"/>
      <c r="M39" s="170"/>
    </row>
    <row r="40" spans="1:13" s="30" customFormat="1" ht="39" customHeight="1" x14ac:dyDescent="0.25">
      <c r="A40" s="473" t="s">
        <v>183</v>
      </c>
      <c r="B40" s="43" t="s">
        <v>182</v>
      </c>
      <c r="C40" s="42" t="s">
        <v>86</v>
      </c>
      <c r="D40" s="458" t="s">
        <v>88</v>
      </c>
      <c r="E40" s="459"/>
      <c r="F40" s="458" t="s">
        <v>90</v>
      </c>
      <c r="G40" s="459"/>
      <c r="H40" s="42" t="s">
        <v>92</v>
      </c>
      <c r="I40" s="44" t="s">
        <v>93</v>
      </c>
    </row>
    <row r="41" spans="1:13" ht="39" customHeight="1" x14ac:dyDescent="0.25">
      <c r="A41" s="474"/>
      <c r="B41" s="174">
        <v>0</v>
      </c>
      <c r="C41" s="35">
        <v>0</v>
      </c>
      <c r="D41" s="488"/>
      <c r="E41" s="489"/>
      <c r="F41" s="463"/>
      <c r="G41" s="475"/>
      <c r="H41" s="183"/>
      <c r="I41" s="33"/>
    </row>
    <row r="42" spans="1:13" s="30" customFormat="1" ht="39" customHeight="1" thickBot="1" x14ac:dyDescent="0.3">
      <c r="A42" s="473" t="s">
        <v>184</v>
      </c>
      <c r="B42" s="43" t="s">
        <v>182</v>
      </c>
      <c r="C42" s="42" t="s">
        <v>86</v>
      </c>
      <c r="D42" s="458" t="s">
        <v>88</v>
      </c>
      <c r="E42" s="459"/>
      <c r="F42" s="458" t="s">
        <v>90</v>
      </c>
      <c r="G42" s="459"/>
      <c r="H42" s="42" t="s">
        <v>92</v>
      </c>
      <c r="I42" s="44" t="s">
        <v>93</v>
      </c>
    </row>
    <row r="43" spans="1:13" ht="39" customHeight="1" thickBot="1" x14ac:dyDescent="0.3">
      <c r="A43" s="474"/>
      <c r="B43" s="173">
        <v>0</v>
      </c>
      <c r="C43" s="173">
        <v>0</v>
      </c>
      <c r="D43" s="488"/>
      <c r="E43" s="489"/>
      <c r="F43" s="463"/>
      <c r="G43" s="475"/>
      <c r="H43" s="183"/>
      <c r="I43" s="33"/>
    </row>
    <row r="44" spans="1:13" s="30" customFormat="1" ht="39" customHeight="1" thickBot="1" x14ac:dyDescent="0.3">
      <c r="A44" s="473" t="s">
        <v>185</v>
      </c>
      <c r="B44" s="43" t="s">
        <v>182</v>
      </c>
      <c r="C44" s="43" t="s">
        <v>86</v>
      </c>
      <c r="D44" s="458" t="s">
        <v>88</v>
      </c>
      <c r="E44" s="459"/>
      <c r="F44" s="458" t="s">
        <v>90</v>
      </c>
      <c r="G44" s="459"/>
      <c r="H44" s="42" t="s">
        <v>92</v>
      </c>
      <c r="I44" s="42" t="s">
        <v>93</v>
      </c>
    </row>
    <row r="45" spans="1:13" ht="39" customHeight="1" thickBot="1" x14ac:dyDescent="0.3">
      <c r="A45" s="474"/>
      <c r="B45" s="173">
        <v>0</v>
      </c>
      <c r="C45" s="35">
        <v>0</v>
      </c>
      <c r="D45" s="476"/>
      <c r="E45" s="477"/>
      <c r="F45" s="476"/>
      <c r="G45" s="477"/>
      <c r="H45" s="50"/>
      <c r="I45" s="51"/>
    </row>
    <row r="46" spans="1:13" s="30" customFormat="1" ht="39" customHeight="1" thickBot="1" x14ac:dyDescent="0.3">
      <c r="A46" s="473" t="s">
        <v>186</v>
      </c>
      <c r="B46" s="43" t="s">
        <v>182</v>
      </c>
      <c r="C46" s="42" t="s">
        <v>86</v>
      </c>
      <c r="D46" s="458" t="s">
        <v>88</v>
      </c>
      <c r="E46" s="459"/>
      <c r="F46" s="458" t="s">
        <v>90</v>
      </c>
      <c r="G46" s="459"/>
      <c r="H46" s="42" t="s">
        <v>92</v>
      </c>
      <c r="I46" s="44" t="s">
        <v>93</v>
      </c>
    </row>
    <row r="47" spans="1:13" ht="39" customHeight="1" thickBot="1" x14ac:dyDescent="0.3">
      <c r="A47" s="474"/>
      <c r="B47" s="173">
        <v>0</v>
      </c>
      <c r="C47" s="35">
        <v>0</v>
      </c>
      <c r="D47" s="460"/>
      <c r="E47" s="462"/>
      <c r="F47" s="460"/>
      <c r="G47" s="462"/>
      <c r="H47" s="32"/>
      <c r="I47" s="34"/>
    </row>
    <row r="48" spans="1:13" s="30" customFormat="1" ht="39" customHeight="1" thickBot="1" x14ac:dyDescent="0.3">
      <c r="A48" s="473" t="s">
        <v>187</v>
      </c>
      <c r="B48" s="43" t="s">
        <v>182</v>
      </c>
      <c r="C48" s="42" t="s">
        <v>86</v>
      </c>
      <c r="D48" s="458" t="s">
        <v>88</v>
      </c>
      <c r="E48" s="459"/>
      <c r="F48" s="458" t="s">
        <v>90</v>
      </c>
      <c r="G48" s="459"/>
      <c r="H48" s="42" t="s">
        <v>92</v>
      </c>
      <c r="I48" s="44" t="s">
        <v>93</v>
      </c>
    </row>
    <row r="49" spans="1:9" ht="39" customHeight="1" thickBot="1" x14ac:dyDescent="0.3">
      <c r="A49" s="474"/>
      <c r="B49" s="173">
        <v>0</v>
      </c>
      <c r="C49" s="36">
        <v>0</v>
      </c>
      <c r="D49" s="460"/>
      <c r="E49" s="462"/>
      <c r="F49" s="460"/>
      <c r="G49" s="462"/>
      <c r="H49" s="32"/>
      <c r="I49" s="34"/>
    </row>
    <row r="50" spans="1:9" ht="39" customHeight="1" thickBot="1" x14ac:dyDescent="0.3">
      <c r="A50" s="473" t="s">
        <v>188</v>
      </c>
      <c r="B50" s="41" t="s">
        <v>182</v>
      </c>
      <c r="C50" s="40" t="s">
        <v>86</v>
      </c>
      <c r="D50" s="458" t="s">
        <v>88</v>
      </c>
      <c r="E50" s="459"/>
      <c r="F50" s="458" t="s">
        <v>90</v>
      </c>
      <c r="G50" s="459"/>
      <c r="H50" s="42" t="s">
        <v>92</v>
      </c>
      <c r="I50" s="44" t="s">
        <v>93</v>
      </c>
    </row>
    <row r="51" spans="1:9" ht="39" customHeight="1" thickBot="1" x14ac:dyDescent="0.3">
      <c r="A51" s="474"/>
      <c r="B51" s="335">
        <v>0</v>
      </c>
      <c r="C51" s="36">
        <v>0</v>
      </c>
      <c r="D51" s="460"/>
      <c r="E51" s="461"/>
      <c r="F51" s="460"/>
      <c r="G51" s="462"/>
      <c r="H51" s="32"/>
      <c r="I51" s="34"/>
    </row>
    <row r="52" spans="1:9" ht="39" customHeight="1" thickBot="1" x14ac:dyDescent="0.3">
      <c r="A52" s="473" t="s">
        <v>189</v>
      </c>
      <c r="B52" s="41" t="s">
        <v>182</v>
      </c>
      <c r="C52" s="40" t="s">
        <v>86</v>
      </c>
      <c r="D52" s="458" t="s">
        <v>88</v>
      </c>
      <c r="E52" s="459"/>
      <c r="F52" s="458" t="s">
        <v>90</v>
      </c>
      <c r="G52" s="459"/>
      <c r="H52" s="42" t="s">
        <v>92</v>
      </c>
      <c r="I52" s="44" t="s">
        <v>93</v>
      </c>
    </row>
    <row r="53" spans="1:9" ht="39" customHeight="1" thickBot="1" x14ac:dyDescent="0.3">
      <c r="A53" s="474"/>
      <c r="B53" s="356">
        <v>0</v>
      </c>
      <c r="C53" s="36">
        <v>0</v>
      </c>
      <c r="D53" s="460"/>
      <c r="E53" s="461"/>
      <c r="F53" s="460"/>
      <c r="G53" s="462"/>
      <c r="H53" s="52"/>
      <c r="I53" s="34"/>
    </row>
    <row r="54" spans="1:9" ht="39" customHeight="1" thickBot="1" x14ac:dyDescent="0.3">
      <c r="A54" s="473" t="s">
        <v>190</v>
      </c>
      <c r="B54" s="41" t="s">
        <v>182</v>
      </c>
      <c r="C54" s="40" t="s">
        <v>86</v>
      </c>
      <c r="D54" s="458" t="s">
        <v>88</v>
      </c>
      <c r="E54" s="459"/>
      <c r="F54" s="458" t="s">
        <v>90</v>
      </c>
      <c r="G54" s="459"/>
      <c r="H54" s="42" t="s">
        <v>92</v>
      </c>
      <c r="I54" s="44" t="s">
        <v>93</v>
      </c>
    </row>
    <row r="55" spans="1:9" ht="39" customHeight="1" thickBot="1" x14ac:dyDescent="0.3">
      <c r="A55" s="474"/>
      <c r="B55" s="356">
        <v>0</v>
      </c>
      <c r="C55" s="36">
        <v>0</v>
      </c>
      <c r="D55" s="460"/>
      <c r="E55" s="462"/>
      <c r="F55" s="460"/>
      <c r="G55" s="462"/>
      <c r="H55" s="32"/>
      <c r="I55" s="32"/>
    </row>
    <row r="56" spans="1:9" ht="39" customHeight="1" thickBot="1" x14ac:dyDescent="0.3">
      <c r="A56" s="473" t="s">
        <v>191</v>
      </c>
      <c r="B56" s="41" t="s">
        <v>182</v>
      </c>
      <c r="C56" s="40">
        <v>0</v>
      </c>
      <c r="D56" s="458" t="s">
        <v>88</v>
      </c>
      <c r="E56" s="459"/>
      <c r="F56" s="458" t="s">
        <v>90</v>
      </c>
      <c r="G56" s="459"/>
      <c r="H56" s="42" t="s">
        <v>92</v>
      </c>
      <c r="I56" s="44" t="s">
        <v>93</v>
      </c>
    </row>
    <row r="57" spans="1:9" ht="39" customHeight="1" thickBot="1" x14ac:dyDescent="0.3">
      <c r="A57" s="474"/>
      <c r="B57" s="357">
        <v>0</v>
      </c>
      <c r="C57" s="36">
        <v>0</v>
      </c>
      <c r="D57" s="460"/>
      <c r="E57" s="462"/>
      <c r="F57" s="460"/>
      <c r="G57" s="462"/>
      <c r="H57" s="32"/>
      <c r="I57" s="34"/>
    </row>
    <row r="58" spans="1:9" ht="52.9" customHeight="1" thickBot="1" x14ac:dyDescent="0.3">
      <c r="A58" s="473" t="s">
        <v>192</v>
      </c>
      <c r="B58" s="41" t="s">
        <v>182</v>
      </c>
      <c r="C58" s="40" t="s">
        <v>86</v>
      </c>
      <c r="D58" s="458" t="s">
        <v>88</v>
      </c>
      <c r="E58" s="459"/>
      <c r="F58" s="458" t="s">
        <v>90</v>
      </c>
      <c r="G58" s="459"/>
      <c r="H58" s="42" t="s">
        <v>92</v>
      </c>
      <c r="I58" s="44" t="s">
        <v>93</v>
      </c>
    </row>
    <row r="59" spans="1:9" ht="381" customHeight="1" thickBot="1" x14ac:dyDescent="0.3">
      <c r="A59" s="474"/>
      <c r="B59" s="356">
        <v>1</v>
      </c>
      <c r="C59" s="36">
        <v>1.5</v>
      </c>
      <c r="D59" s="463" t="s">
        <v>572</v>
      </c>
      <c r="E59" s="475"/>
      <c r="F59" s="464" t="s">
        <v>573</v>
      </c>
      <c r="G59" s="464"/>
      <c r="H59" s="32" t="s">
        <v>318</v>
      </c>
      <c r="I59" s="183" t="s">
        <v>348</v>
      </c>
    </row>
    <row r="60" spans="1:9" ht="39" customHeight="1" thickBot="1" x14ac:dyDescent="0.3">
      <c r="A60" s="473" t="s">
        <v>193</v>
      </c>
      <c r="B60" s="41" t="s">
        <v>182</v>
      </c>
      <c r="C60" s="40" t="s">
        <v>86</v>
      </c>
      <c r="D60" s="458" t="s">
        <v>88</v>
      </c>
      <c r="E60" s="459"/>
      <c r="F60" s="458" t="s">
        <v>90</v>
      </c>
      <c r="G60" s="459"/>
      <c r="H60" s="42" t="s">
        <v>92</v>
      </c>
      <c r="I60" s="44" t="s">
        <v>93</v>
      </c>
    </row>
    <row r="61" spans="1:9" ht="297.60000000000002" customHeight="1" thickBot="1" x14ac:dyDescent="0.3">
      <c r="A61" s="474"/>
      <c r="B61" s="356">
        <v>1</v>
      </c>
      <c r="C61" s="36">
        <v>0.5</v>
      </c>
      <c r="D61" s="463" t="s">
        <v>580</v>
      </c>
      <c r="E61" s="475"/>
      <c r="F61" s="463" t="s">
        <v>581</v>
      </c>
      <c r="G61" s="462"/>
      <c r="H61" s="32" t="s">
        <v>318</v>
      </c>
      <c r="I61" s="183" t="s">
        <v>348</v>
      </c>
    </row>
    <row r="62" spans="1:9" x14ac:dyDescent="0.25">
      <c r="B62" s="168">
        <f>+B47+B43+B41+B45+B49+B51+B53+B55+B57+B59+B61</f>
        <v>2</v>
      </c>
      <c r="C62" s="168">
        <f>+C47+C43+C41+C45+C49+C51+C53+C55+C57+C59+C61</f>
        <v>2</v>
      </c>
    </row>
    <row r="64" spans="1:9" s="29" customFormat="1" ht="30" customHeight="1" x14ac:dyDescent="0.25">
      <c r="A64" s="1"/>
      <c r="B64" s="1"/>
      <c r="C64" s="1"/>
      <c r="D64" s="1"/>
      <c r="E64" s="1"/>
      <c r="F64" s="1"/>
      <c r="G64" s="1"/>
      <c r="H64" s="1"/>
      <c r="I64" s="1"/>
    </row>
    <row r="65" spans="1:9" ht="34.5" customHeight="1" x14ac:dyDescent="0.25">
      <c r="A65" s="547" t="s">
        <v>56</v>
      </c>
      <c r="B65" s="547"/>
      <c r="C65" s="547"/>
      <c r="D65" s="547"/>
      <c r="E65" s="547"/>
      <c r="F65" s="547"/>
      <c r="G65" s="547"/>
      <c r="H65" s="547"/>
      <c r="I65" s="547"/>
    </row>
    <row r="66" spans="1:9" ht="90" customHeight="1" x14ac:dyDescent="0.25">
      <c r="A66" s="45" t="s">
        <v>57</v>
      </c>
      <c r="B66" s="467" t="s">
        <v>377</v>
      </c>
      <c r="C66" s="468"/>
      <c r="D66" s="469" t="s">
        <v>378</v>
      </c>
      <c r="E66" s="470"/>
      <c r="F66" s="469" t="s">
        <v>379</v>
      </c>
      <c r="G66" s="470"/>
      <c r="H66" s="469" t="s">
        <v>380</v>
      </c>
      <c r="I66" s="470"/>
    </row>
    <row r="67" spans="1:9" ht="45.75" customHeight="1" x14ac:dyDescent="0.25">
      <c r="A67" s="45" t="s">
        <v>194</v>
      </c>
      <c r="B67" s="550">
        <v>8.3350000000000009</v>
      </c>
      <c r="C67" s="551"/>
      <c r="D67" s="550">
        <v>8.3350000000000009</v>
      </c>
      <c r="E67" s="551"/>
      <c r="F67" s="550">
        <v>8.3350000000000009</v>
      </c>
      <c r="G67" s="551"/>
      <c r="H67" s="550">
        <v>8.3350000000000009</v>
      </c>
      <c r="I67" s="551"/>
    </row>
    <row r="68" spans="1:9" ht="30" customHeight="1" x14ac:dyDescent="0.25">
      <c r="A68" s="544" t="s">
        <v>156</v>
      </c>
      <c r="B68" s="84" t="s">
        <v>84</v>
      </c>
      <c r="C68" s="84" t="s">
        <v>86</v>
      </c>
      <c r="D68" s="84" t="s">
        <v>84</v>
      </c>
      <c r="E68" s="84" t="s">
        <v>86</v>
      </c>
      <c r="F68" s="84" t="s">
        <v>84</v>
      </c>
      <c r="G68" s="84" t="s">
        <v>86</v>
      </c>
      <c r="H68" s="84" t="s">
        <v>84</v>
      </c>
      <c r="I68" s="84" t="s">
        <v>86</v>
      </c>
    </row>
    <row r="69" spans="1:9" ht="30" customHeight="1" x14ac:dyDescent="0.25">
      <c r="A69" s="545"/>
      <c r="B69" s="222">
        <v>0.05</v>
      </c>
      <c r="C69" s="223">
        <v>0.05</v>
      </c>
      <c r="D69" s="222">
        <v>0.03</v>
      </c>
      <c r="E69" s="223">
        <v>0.03</v>
      </c>
      <c r="F69" s="53">
        <v>0.05</v>
      </c>
      <c r="G69" s="223">
        <v>0.05</v>
      </c>
      <c r="H69" s="53">
        <v>0</v>
      </c>
      <c r="I69" s="223"/>
    </row>
    <row r="70" spans="1:9" ht="276.75" customHeight="1" x14ac:dyDescent="0.25">
      <c r="A70" s="45" t="s">
        <v>195</v>
      </c>
      <c r="B70" s="465" t="s">
        <v>290</v>
      </c>
      <c r="C70" s="466"/>
      <c r="D70" s="452" t="s">
        <v>291</v>
      </c>
      <c r="E70" s="453"/>
      <c r="F70" s="452" t="s">
        <v>292</v>
      </c>
      <c r="G70" s="453"/>
      <c r="H70" s="548"/>
      <c r="I70" s="549"/>
    </row>
    <row r="71" spans="1:9" ht="167.25" customHeight="1" x14ac:dyDescent="0.25">
      <c r="A71" s="45" t="s">
        <v>196</v>
      </c>
      <c r="B71" s="465" t="s">
        <v>293</v>
      </c>
      <c r="C71" s="466"/>
      <c r="D71" s="452" t="s">
        <v>294</v>
      </c>
      <c r="E71" s="453"/>
      <c r="F71" s="452" t="s">
        <v>295</v>
      </c>
      <c r="G71" s="453"/>
      <c r="H71" s="499"/>
      <c r="I71" s="500"/>
    </row>
    <row r="72" spans="1:9" ht="30.75" customHeight="1" x14ac:dyDescent="0.25">
      <c r="A72" s="544" t="s">
        <v>157</v>
      </c>
      <c r="B72" s="84" t="s">
        <v>84</v>
      </c>
      <c r="C72" s="84" t="s">
        <v>86</v>
      </c>
      <c r="D72" s="84" t="s">
        <v>84</v>
      </c>
      <c r="E72" s="84" t="s">
        <v>86</v>
      </c>
      <c r="F72" s="84" t="s">
        <v>84</v>
      </c>
      <c r="G72" s="84" t="s">
        <v>86</v>
      </c>
      <c r="H72" s="84" t="s">
        <v>84</v>
      </c>
      <c r="I72" s="84" t="s">
        <v>86</v>
      </c>
    </row>
    <row r="73" spans="1:9" ht="30.75" customHeight="1" x14ac:dyDescent="0.25">
      <c r="A73" s="545"/>
      <c r="B73" s="223">
        <v>0.1</v>
      </c>
      <c r="C73" s="223">
        <v>0.1</v>
      </c>
      <c r="D73" s="223">
        <v>0.05</v>
      </c>
      <c r="E73" s="223">
        <v>0.05</v>
      </c>
      <c r="F73" s="53">
        <v>0.05</v>
      </c>
      <c r="G73" s="47">
        <v>0.05</v>
      </c>
      <c r="H73" s="53">
        <v>0</v>
      </c>
      <c r="I73" s="47"/>
    </row>
    <row r="74" spans="1:9" ht="271.89999999999998" customHeight="1" x14ac:dyDescent="0.25">
      <c r="A74" s="45" t="s">
        <v>195</v>
      </c>
      <c r="B74" s="465" t="s">
        <v>296</v>
      </c>
      <c r="C74" s="466"/>
      <c r="D74" s="497" t="s">
        <v>297</v>
      </c>
      <c r="E74" s="498"/>
      <c r="F74" s="452" t="s">
        <v>298</v>
      </c>
      <c r="G74" s="453"/>
      <c r="H74" s="495"/>
      <c r="I74" s="496"/>
    </row>
    <row r="75" spans="1:9" ht="84.6" customHeight="1" x14ac:dyDescent="0.25">
      <c r="A75" s="45" t="s">
        <v>196</v>
      </c>
      <c r="B75" s="465" t="s">
        <v>293</v>
      </c>
      <c r="C75" s="466"/>
      <c r="D75" s="452" t="s">
        <v>294</v>
      </c>
      <c r="E75" s="453"/>
      <c r="F75" s="452" t="s">
        <v>299</v>
      </c>
      <c r="G75" s="453"/>
      <c r="H75" s="499"/>
      <c r="I75" s="500"/>
    </row>
    <row r="76" spans="1:9" ht="30.75" customHeight="1" x14ac:dyDescent="0.25">
      <c r="A76" s="544" t="s">
        <v>158</v>
      </c>
      <c r="B76" s="84" t="s">
        <v>84</v>
      </c>
      <c r="C76" s="84" t="s">
        <v>86</v>
      </c>
      <c r="D76" s="84" t="s">
        <v>84</v>
      </c>
      <c r="E76" s="84" t="s">
        <v>86</v>
      </c>
      <c r="F76" s="84" t="s">
        <v>84</v>
      </c>
      <c r="G76" s="84" t="s">
        <v>86</v>
      </c>
      <c r="H76" s="84" t="s">
        <v>84</v>
      </c>
      <c r="I76" s="84" t="s">
        <v>86</v>
      </c>
    </row>
    <row r="77" spans="1:9" ht="30.75" customHeight="1" x14ac:dyDescent="0.25">
      <c r="A77" s="545"/>
      <c r="B77" s="222">
        <v>7.0000000000000007E-2</v>
      </c>
      <c r="C77" s="222">
        <v>7.0000000000000007E-2</v>
      </c>
      <c r="D77" s="222">
        <v>0.05</v>
      </c>
      <c r="E77" s="222">
        <v>0.05</v>
      </c>
      <c r="F77" s="222">
        <v>0.09</v>
      </c>
      <c r="G77" s="222">
        <v>0.09</v>
      </c>
      <c r="H77" s="222">
        <v>0.1</v>
      </c>
      <c r="I77" s="222">
        <v>0.1</v>
      </c>
    </row>
    <row r="78" spans="1:9" ht="206.25" customHeight="1" x14ac:dyDescent="0.25">
      <c r="A78" s="45" t="s">
        <v>195</v>
      </c>
      <c r="B78" s="465" t="s">
        <v>300</v>
      </c>
      <c r="C78" s="466"/>
      <c r="D78" s="452" t="s">
        <v>301</v>
      </c>
      <c r="E78" s="453"/>
      <c r="F78" s="452" t="s">
        <v>302</v>
      </c>
      <c r="G78" s="453"/>
      <c r="H78" s="452" t="s">
        <v>303</v>
      </c>
      <c r="I78" s="453"/>
    </row>
    <row r="79" spans="1:9" ht="255.75" customHeight="1" x14ac:dyDescent="0.25">
      <c r="A79" s="45" t="s">
        <v>196</v>
      </c>
      <c r="B79" s="465" t="s">
        <v>304</v>
      </c>
      <c r="C79" s="466"/>
      <c r="D79" s="465" t="s">
        <v>305</v>
      </c>
      <c r="E79" s="466"/>
      <c r="F79" s="452" t="s">
        <v>299</v>
      </c>
      <c r="G79" s="453"/>
      <c r="H79" s="452" t="s">
        <v>306</v>
      </c>
      <c r="I79" s="453"/>
    </row>
    <row r="80" spans="1:9" ht="30.75" customHeight="1" x14ac:dyDescent="0.25">
      <c r="A80" s="544" t="s">
        <v>159</v>
      </c>
      <c r="B80" s="84" t="s">
        <v>84</v>
      </c>
      <c r="C80" s="84" t="s">
        <v>86</v>
      </c>
      <c r="D80" s="84" t="s">
        <v>84</v>
      </c>
      <c r="E80" s="84" t="s">
        <v>86</v>
      </c>
      <c r="F80" s="84" t="s">
        <v>84</v>
      </c>
      <c r="G80" s="84" t="s">
        <v>86</v>
      </c>
      <c r="H80" s="84" t="s">
        <v>84</v>
      </c>
      <c r="I80" s="84" t="s">
        <v>86</v>
      </c>
    </row>
    <row r="81" spans="1:9" ht="30.75" customHeight="1" x14ac:dyDescent="0.25">
      <c r="A81" s="545"/>
      <c r="B81" s="223">
        <v>0.1</v>
      </c>
      <c r="C81" s="223">
        <v>0.1</v>
      </c>
      <c r="D81" s="223">
        <v>0.05</v>
      </c>
      <c r="E81" s="223">
        <v>0.05</v>
      </c>
      <c r="F81" s="48">
        <v>0.09</v>
      </c>
      <c r="G81" s="48">
        <v>0.09</v>
      </c>
      <c r="H81" s="224"/>
      <c r="I81" s="47"/>
    </row>
    <row r="82" spans="1:9" ht="409.6" customHeight="1" x14ac:dyDescent="0.25">
      <c r="A82" s="45" t="s">
        <v>195</v>
      </c>
      <c r="B82" s="454" t="s">
        <v>386</v>
      </c>
      <c r="C82" s="455"/>
      <c r="D82" s="454" t="s">
        <v>387</v>
      </c>
      <c r="E82" s="455"/>
      <c r="F82" s="454" t="s">
        <v>388</v>
      </c>
      <c r="G82" s="455"/>
      <c r="H82" s="456"/>
      <c r="I82" s="457"/>
    </row>
    <row r="83" spans="1:9" ht="117" customHeight="1" x14ac:dyDescent="0.25">
      <c r="A83" s="45" t="s">
        <v>196</v>
      </c>
      <c r="B83" s="439" t="s">
        <v>390</v>
      </c>
      <c r="C83" s="440"/>
      <c r="D83" s="439" t="s">
        <v>391</v>
      </c>
      <c r="E83" s="440"/>
      <c r="F83" s="439" t="s">
        <v>389</v>
      </c>
      <c r="G83" s="440"/>
      <c r="H83" s="456"/>
      <c r="I83" s="457"/>
    </row>
    <row r="84" spans="1:9" ht="30" customHeight="1" x14ac:dyDescent="0.25">
      <c r="A84" s="544" t="s">
        <v>161</v>
      </c>
      <c r="B84" s="84" t="s">
        <v>84</v>
      </c>
      <c r="C84" s="84" t="s">
        <v>86</v>
      </c>
      <c r="D84" s="84" t="s">
        <v>84</v>
      </c>
      <c r="E84" s="84" t="s">
        <v>86</v>
      </c>
      <c r="F84" s="84" t="s">
        <v>84</v>
      </c>
      <c r="G84" s="84" t="s">
        <v>86</v>
      </c>
      <c r="H84" s="84" t="s">
        <v>84</v>
      </c>
      <c r="I84" s="84" t="s">
        <v>86</v>
      </c>
    </row>
    <row r="85" spans="1:9" ht="30" customHeight="1" x14ac:dyDescent="0.25">
      <c r="A85" s="545"/>
      <c r="B85" s="222">
        <v>7.0000000000000007E-2</v>
      </c>
      <c r="C85" s="223">
        <v>7.0000000000000007E-2</v>
      </c>
      <c r="D85" s="222">
        <v>0.05</v>
      </c>
      <c r="E85" s="223">
        <v>0.05</v>
      </c>
      <c r="F85" s="224">
        <v>0.09</v>
      </c>
      <c r="G85" s="47">
        <v>0.09</v>
      </c>
      <c r="H85" s="224"/>
      <c r="I85" s="47"/>
    </row>
    <row r="86" spans="1:9" ht="368.65" customHeight="1" x14ac:dyDescent="0.25">
      <c r="A86" s="45" t="s">
        <v>195</v>
      </c>
      <c r="B86" s="542" t="s">
        <v>424</v>
      </c>
      <c r="C86" s="543"/>
      <c r="D86" s="471" t="s">
        <v>409</v>
      </c>
      <c r="E86" s="472"/>
      <c r="F86" s="454" t="s">
        <v>425</v>
      </c>
      <c r="G86" s="455"/>
      <c r="H86" s="472"/>
      <c r="I86" s="472"/>
    </row>
    <row r="87" spans="1:9" ht="80.25" customHeight="1" x14ac:dyDescent="0.25">
      <c r="A87" s="45" t="s">
        <v>196</v>
      </c>
      <c r="B87" s="439" t="s">
        <v>428</v>
      </c>
      <c r="C87" s="440"/>
      <c r="D87" s="439" t="s">
        <v>429</v>
      </c>
      <c r="E87" s="440"/>
      <c r="F87" s="439" t="s">
        <v>389</v>
      </c>
      <c r="G87" s="440"/>
      <c r="H87" s="441"/>
      <c r="I87" s="442"/>
    </row>
    <row r="88" spans="1:9" ht="29.25" customHeight="1" x14ac:dyDescent="0.25">
      <c r="A88" s="544" t="s">
        <v>162</v>
      </c>
      <c r="B88" s="84" t="s">
        <v>84</v>
      </c>
      <c r="C88" s="84" t="s">
        <v>86</v>
      </c>
      <c r="D88" s="84" t="s">
        <v>84</v>
      </c>
      <c r="E88" s="84" t="s">
        <v>86</v>
      </c>
      <c r="F88" s="84" t="s">
        <v>84</v>
      </c>
      <c r="G88" s="84" t="s">
        <v>86</v>
      </c>
      <c r="H88" s="84" t="s">
        <v>84</v>
      </c>
      <c r="I88" s="84" t="s">
        <v>86</v>
      </c>
    </row>
    <row r="89" spans="1:9" ht="29.25" customHeight="1" x14ac:dyDescent="0.25">
      <c r="A89" s="545"/>
      <c r="B89" s="224">
        <v>0.1</v>
      </c>
      <c r="C89" s="48">
        <v>0.1</v>
      </c>
      <c r="D89" s="224">
        <v>0.11</v>
      </c>
      <c r="E89" s="48">
        <v>0.11</v>
      </c>
      <c r="F89" s="222">
        <v>0.09</v>
      </c>
      <c r="G89" s="47">
        <v>0.09</v>
      </c>
      <c r="H89" s="222">
        <v>0.3</v>
      </c>
      <c r="I89" s="47">
        <v>0.3</v>
      </c>
    </row>
    <row r="90" spans="1:9" ht="409.15" customHeight="1" x14ac:dyDescent="0.25">
      <c r="A90" s="45" t="s">
        <v>195</v>
      </c>
      <c r="B90" s="443" t="s">
        <v>464</v>
      </c>
      <c r="C90" s="438"/>
      <c r="D90" s="443" t="s">
        <v>435</v>
      </c>
      <c r="E90" s="438"/>
      <c r="F90" s="450" t="s">
        <v>436</v>
      </c>
      <c r="G90" s="451"/>
      <c r="H90" s="443" t="s">
        <v>437</v>
      </c>
      <c r="I90" s="438"/>
    </row>
    <row r="91" spans="1:9" ht="75.599999999999994" customHeight="1" x14ac:dyDescent="0.25">
      <c r="A91" s="45" t="s">
        <v>196</v>
      </c>
      <c r="B91" s="439" t="s">
        <v>448</v>
      </c>
      <c r="C91" s="440"/>
      <c r="D91" s="439" t="s">
        <v>449</v>
      </c>
      <c r="E91" s="440"/>
      <c r="F91" s="439" t="s">
        <v>389</v>
      </c>
      <c r="G91" s="440"/>
      <c r="H91" s="439" t="s">
        <v>450</v>
      </c>
      <c r="I91" s="440"/>
    </row>
    <row r="92" spans="1:9" ht="25.15" customHeight="1" x14ac:dyDescent="0.25">
      <c r="A92" s="544" t="s">
        <v>163</v>
      </c>
      <c r="B92" s="84" t="s">
        <v>84</v>
      </c>
      <c r="C92" s="84" t="s">
        <v>86</v>
      </c>
      <c r="D92" s="84" t="s">
        <v>84</v>
      </c>
      <c r="E92" s="84" t="s">
        <v>86</v>
      </c>
      <c r="F92" s="84" t="s">
        <v>84</v>
      </c>
      <c r="G92" s="84" t="s">
        <v>86</v>
      </c>
      <c r="H92" s="84" t="s">
        <v>84</v>
      </c>
      <c r="I92" s="84" t="s">
        <v>86</v>
      </c>
    </row>
    <row r="93" spans="1:9" ht="25.15" customHeight="1" x14ac:dyDescent="0.25">
      <c r="A93" s="545"/>
      <c r="B93" s="224">
        <v>7.0000000000000007E-2</v>
      </c>
      <c r="C93" s="48">
        <v>7.0000000000000007E-2</v>
      </c>
      <c r="D93" s="224">
        <v>0.11</v>
      </c>
      <c r="E93" s="224">
        <v>0.11</v>
      </c>
      <c r="F93" s="224">
        <v>0.09</v>
      </c>
      <c r="G93" s="224">
        <v>0.09</v>
      </c>
      <c r="H93" s="224"/>
      <c r="I93" s="47"/>
    </row>
    <row r="94" spans="1:9" ht="408.6" customHeight="1" x14ac:dyDescent="0.25">
      <c r="A94" s="45" t="s">
        <v>195</v>
      </c>
      <c r="B94" s="443" t="s">
        <v>468</v>
      </c>
      <c r="C94" s="438"/>
      <c r="D94" s="443" t="s">
        <v>470</v>
      </c>
      <c r="E94" s="438"/>
      <c r="F94" s="450" t="s">
        <v>471</v>
      </c>
      <c r="G94" s="451"/>
      <c r="H94" s="438"/>
      <c r="I94" s="438"/>
    </row>
    <row r="95" spans="1:9" ht="51.6" customHeight="1" x14ac:dyDescent="0.25">
      <c r="A95" s="45" t="s">
        <v>196</v>
      </c>
      <c r="B95" s="439" t="s">
        <v>482</v>
      </c>
      <c r="C95" s="440"/>
      <c r="D95" s="439" t="s">
        <v>469</v>
      </c>
      <c r="E95" s="440"/>
      <c r="F95" s="439" t="s">
        <v>389</v>
      </c>
      <c r="G95" s="440"/>
      <c r="H95" s="441"/>
      <c r="I95" s="442"/>
    </row>
    <row r="96" spans="1:9" ht="25.15" customHeight="1" x14ac:dyDescent="0.25">
      <c r="A96" s="544" t="s">
        <v>164</v>
      </c>
      <c r="B96" s="84" t="s">
        <v>84</v>
      </c>
      <c r="C96" s="84" t="s">
        <v>86</v>
      </c>
      <c r="D96" s="84" t="s">
        <v>84</v>
      </c>
      <c r="E96" s="84" t="s">
        <v>86</v>
      </c>
      <c r="F96" s="84" t="s">
        <v>84</v>
      </c>
      <c r="G96" s="84" t="s">
        <v>86</v>
      </c>
      <c r="H96" s="84" t="s">
        <v>84</v>
      </c>
      <c r="I96" s="84" t="s">
        <v>86</v>
      </c>
    </row>
    <row r="97" spans="1:9" ht="25.15" customHeight="1" x14ac:dyDescent="0.25">
      <c r="A97" s="545"/>
      <c r="B97" s="224">
        <v>0.1</v>
      </c>
      <c r="C97" s="48">
        <v>0.1</v>
      </c>
      <c r="D97" s="224">
        <v>0.11</v>
      </c>
      <c r="E97" s="48">
        <v>0.11</v>
      </c>
      <c r="F97" s="224">
        <v>0.09</v>
      </c>
      <c r="G97" s="47">
        <v>0.09</v>
      </c>
      <c r="H97" s="224"/>
      <c r="I97" s="47"/>
    </row>
    <row r="98" spans="1:9" ht="409.15" customHeight="1" x14ac:dyDescent="0.25">
      <c r="A98" s="45" t="s">
        <v>195</v>
      </c>
      <c r="B98" s="443" t="s">
        <v>487</v>
      </c>
      <c r="C98" s="438"/>
      <c r="D98" s="443" t="s">
        <v>490</v>
      </c>
      <c r="E98" s="438"/>
      <c r="F98" s="444" t="s">
        <v>491</v>
      </c>
      <c r="G98" s="444"/>
      <c r="H98" s="438"/>
      <c r="I98" s="438"/>
    </row>
    <row r="99" spans="1:9" ht="43.9" customHeight="1" x14ac:dyDescent="0.25">
      <c r="A99" s="45" t="s">
        <v>196</v>
      </c>
      <c r="B99" s="439" t="s">
        <v>488</v>
      </c>
      <c r="C99" s="440"/>
      <c r="D99" s="439" t="s">
        <v>489</v>
      </c>
      <c r="E99" s="440"/>
      <c r="F99" s="439" t="s">
        <v>389</v>
      </c>
      <c r="G99" s="440"/>
      <c r="H99" s="441"/>
      <c r="I99" s="442"/>
    </row>
    <row r="100" spans="1:9" ht="25.15" customHeight="1" x14ac:dyDescent="0.25">
      <c r="A100" s="544" t="s">
        <v>166</v>
      </c>
      <c r="B100" s="84" t="s">
        <v>84</v>
      </c>
      <c r="C100" s="84" t="s">
        <v>86</v>
      </c>
      <c r="D100" s="84" t="s">
        <v>84</v>
      </c>
      <c r="E100" s="84" t="s">
        <v>86</v>
      </c>
      <c r="F100" s="84" t="s">
        <v>84</v>
      </c>
      <c r="G100" s="84" t="s">
        <v>86</v>
      </c>
      <c r="H100" s="84" t="s">
        <v>84</v>
      </c>
      <c r="I100" s="84" t="s">
        <v>86</v>
      </c>
    </row>
    <row r="101" spans="1:9" ht="25.15" customHeight="1" x14ac:dyDescent="0.25">
      <c r="A101" s="545"/>
      <c r="B101" s="224">
        <v>7.0000000000000007E-2</v>
      </c>
      <c r="C101" s="224">
        <v>7.0000000000000007E-2</v>
      </c>
      <c r="D101" s="224">
        <v>0.11</v>
      </c>
      <c r="E101" s="224">
        <v>0.11</v>
      </c>
      <c r="F101" s="222">
        <v>0.09</v>
      </c>
      <c r="G101" s="222">
        <v>0.09</v>
      </c>
      <c r="H101" s="222">
        <v>0.3</v>
      </c>
      <c r="I101" s="222">
        <v>0.3</v>
      </c>
    </row>
    <row r="102" spans="1:9" ht="408.6" customHeight="1" x14ac:dyDescent="0.25">
      <c r="A102" s="45" t="s">
        <v>195</v>
      </c>
      <c r="B102" s="443" t="s">
        <v>503</v>
      </c>
      <c r="C102" s="438"/>
      <c r="D102" s="443" t="s">
        <v>512</v>
      </c>
      <c r="E102" s="438"/>
      <c r="F102" s="444" t="s">
        <v>505</v>
      </c>
      <c r="G102" s="444"/>
      <c r="H102" s="444" t="s">
        <v>506</v>
      </c>
      <c r="I102" s="445"/>
    </row>
    <row r="103" spans="1:9" ht="75" customHeight="1" x14ac:dyDescent="0.25">
      <c r="A103" s="45" t="s">
        <v>196</v>
      </c>
      <c r="B103" s="439" t="s">
        <v>504</v>
      </c>
      <c r="C103" s="440"/>
      <c r="D103" s="439" t="s">
        <v>514</v>
      </c>
      <c r="E103" s="440"/>
      <c r="F103" s="444" t="s">
        <v>389</v>
      </c>
      <c r="G103" s="444"/>
      <c r="H103" s="439" t="s">
        <v>507</v>
      </c>
      <c r="I103" s="440"/>
    </row>
    <row r="104" spans="1:9" ht="25.15" customHeight="1" x14ac:dyDescent="0.25">
      <c r="A104" s="544" t="s">
        <v>167</v>
      </c>
      <c r="B104" s="84" t="s">
        <v>84</v>
      </c>
      <c r="C104" s="84" t="s">
        <v>86</v>
      </c>
      <c r="D104" s="84" t="s">
        <v>84</v>
      </c>
      <c r="E104" s="84" t="s">
        <v>86</v>
      </c>
      <c r="F104" s="84" t="s">
        <v>84</v>
      </c>
      <c r="G104" s="84" t="s">
        <v>86</v>
      </c>
      <c r="H104" s="84" t="s">
        <v>84</v>
      </c>
      <c r="I104" s="84" t="s">
        <v>86</v>
      </c>
    </row>
    <row r="105" spans="1:9" ht="25.15" customHeight="1" x14ac:dyDescent="0.25">
      <c r="A105" s="545"/>
      <c r="B105" s="224">
        <v>0.1</v>
      </c>
      <c r="C105" s="48">
        <v>0.1</v>
      </c>
      <c r="D105" s="224">
        <v>0.11</v>
      </c>
      <c r="E105" s="48">
        <v>0.11</v>
      </c>
      <c r="F105" s="224">
        <v>0.09</v>
      </c>
      <c r="G105" s="47">
        <v>0.09</v>
      </c>
      <c r="H105" s="224"/>
      <c r="I105" s="47"/>
    </row>
    <row r="106" spans="1:9" ht="408.6" customHeight="1" x14ac:dyDescent="0.25">
      <c r="A106" s="45" t="s">
        <v>195</v>
      </c>
      <c r="B106" s="443" t="s">
        <v>552</v>
      </c>
      <c r="C106" s="438"/>
      <c r="D106" s="443" t="s">
        <v>549</v>
      </c>
      <c r="E106" s="438"/>
      <c r="F106" s="444" t="s">
        <v>535</v>
      </c>
      <c r="G106" s="444"/>
      <c r="H106" s="438"/>
      <c r="I106" s="438"/>
    </row>
    <row r="107" spans="1:9" ht="69" customHeight="1" x14ac:dyDescent="0.25">
      <c r="A107" s="45" t="s">
        <v>196</v>
      </c>
      <c r="B107" s="439" t="s">
        <v>534</v>
      </c>
      <c r="C107" s="440"/>
      <c r="D107" s="439" t="s">
        <v>554</v>
      </c>
      <c r="E107" s="440"/>
      <c r="F107" s="441" t="s">
        <v>389</v>
      </c>
      <c r="G107" s="442"/>
      <c r="H107" s="441"/>
      <c r="I107" s="442"/>
    </row>
    <row r="108" spans="1:9" ht="25.15" customHeight="1" x14ac:dyDescent="0.25">
      <c r="A108" s="544" t="s">
        <v>168</v>
      </c>
      <c r="B108" s="84" t="s">
        <v>84</v>
      </c>
      <c r="C108" s="84" t="s">
        <v>86</v>
      </c>
      <c r="D108" s="84" t="s">
        <v>84</v>
      </c>
      <c r="E108" s="84" t="s">
        <v>86</v>
      </c>
      <c r="F108" s="84" t="s">
        <v>84</v>
      </c>
      <c r="G108" s="84" t="s">
        <v>86</v>
      </c>
      <c r="H108" s="84" t="s">
        <v>84</v>
      </c>
      <c r="I108" s="84" t="s">
        <v>86</v>
      </c>
    </row>
    <row r="109" spans="1:9" ht="25.15" customHeight="1" x14ac:dyDescent="0.25">
      <c r="A109" s="545"/>
      <c r="B109" s="224">
        <v>7.0000000000000007E-2</v>
      </c>
      <c r="C109" s="48">
        <v>7.0000000000000007E-2</v>
      </c>
      <c r="D109" s="224">
        <v>0.11</v>
      </c>
      <c r="E109" s="48">
        <v>0.11</v>
      </c>
      <c r="F109" s="224">
        <v>0.09</v>
      </c>
      <c r="G109" s="47">
        <v>0.09</v>
      </c>
      <c r="H109" s="225"/>
      <c r="I109" s="47"/>
    </row>
    <row r="110" spans="1:9" ht="409.15" customHeight="1" x14ac:dyDescent="0.25">
      <c r="A110" s="45" t="s">
        <v>195</v>
      </c>
      <c r="B110" s="443" t="s">
        <v>571</v>
      </c>
      <c r="C110" s="438"/>
      <c r="D110" s="443" t="s">
        <v>559</v>
      </c>
      <c r="E110" s="438"/>
      <c r="F110" s="444" t="s">
        <v>561</v>
      </c>
      <c r="G110" s="445"/>
      <c r="H110" s="438"/>
      <c r="I110" s="438"/>
    </row>
    <row r="111" spans="1:9" ht="51" customHeight="1" x14ac:dyDescent="0.25">
      <c r="A111" s="45" t="s">
        <v>196</v>
      </c>
      <c r="B111" s="439" t="s">
        <v>558</v>
      </c>
      <c r="C111" s="440"/>
      <c r="D111" s="439" t="s">
        <v>560</v>
      </c>
      <c r="E111" s="440"/>
      <c r="F111" s="441" t="s">
        <v>389</v>
      </c>
      <c r="G111" s="442"/>
      <c r="H111" s="441"/>
      <c r="I111" s="442"/>
    </row>
    <row r="112" spans="1:9" ht="25.15" customHeight="1" x14ac:dyDescent="0.25">
      <c r="A112" s="544" t="s">
        <v>169</v>
      </c>
      <c r="B112" s="84" t="s">
        <v>84</v>
      </c>
      <c r="C112" s="84" t="s">
        <v>86</v>
      </c>
      <c r="D112" s="84" t="s">
        <v>84</v>
      </c>
      <c r="E112" s="84" t="s">
        <v>86</v>
      </c>
      <c r="F112" s="84" t="s">
        <v>84</v>
      </c>
      <c r="G112" s="84" t="s">
        <v>86</v>
      </c>
      <c r="H112" s="84" t="s">
        <v>84</v>
      </c>
      <c r="I112" s="84" t="s">
        <v>86</v>
      </c>
    </row>
    <row r="113" spans="1:9" ht="25.15" customHeight="1" x14ac:dyDescent="0.25">
      <c r="A113" s="545"/>
      <c r="B113" s="224">
        <v>0.1</v>
      </c>
      <c r="C113" s="224">
        <v>0.1</v>
      </c>
      <c r="D113" s="224">
        <v>0.11</v>
      </c>
      <c r="E113" s="224">
        <v>0.11</v>
      </c>
      <c r="F113" s="224">
        <v>0.09</v>
      </c>
      <c r="G113" s="224">
        <v>0.09</v>
      </c>
      <c r="H113" s="224">
        <v>0.3</v>
      </c>
      <c r="I113" s="224">
        <v>0.3</v>
      </c>
    </row>
    <row r="114" spans="1:9" ht="408.6" customHeight="1" x14ac:dyDescent="0.25">
      <c r="A114" s="45" t="s">
        <v>195</v>
      </c>
      <c r="B114" s="446" t="s">
        <v>582</v>
      </c>
      <c r="C114" s="447"/>
      <c r="D114" s="446" t="s">
        <v>584</v>
      </c>
      <c r="E114" s="447"/>
      <c r="F114" s="448" t="s">
        <v>602</v>
      </c>
      <c r="G114" s="449"/>
      <c r="H114" s="448" t="s">
        <v>586</v>
      </c>
      <c r="I114" s="449"/>
    </row>
    <row r="115" spans="1:9" ht="48.6" customHeight="1" x14ac:dyDescent="0.25">
      <c r="A115" s="45" t="s">
        <v>196</v>
      </c>
      <c r="B115" s="439" t="s">
        <v>583</v>
      </c>
      <c r="C115" s="440"/>
      <c r="D115" s="439" t="s">
        <v>585</v>
      </c>
      <c r="E115" s="440"/>
      <c r="F115" s="441" t="s">
        <v>389</v>
      </c>
      <c r="G115" s="442"/>
      <c r="H115" s="439" t="s">
        <v>587</v>
      </c>
      <c r="I115" s="440"/>
    </row>
    <row r="116" spans="1:9" ht="16.5" x14ac:dyDescent="0.25">
      <c r="A116" s="46" t="s">
        <v>197</v>
      </c>
      <c r="B116" s="49">
        <f t="shared" ref="B116:I116" si="1">(B69+B73+B77+B81+B85+B89+B93+B97+B101+B105+B109+B113)</f>
        <v>0.99999999999999989</v>
      </c>
      <c r="C116" s="49">
        <f t="shared" si="1"/>
        <v>0.99999999999999989</v>
      </c>
      <c r="D116" s="49">
        <f t="shared" si="1"/>
        <v>0.99999999999999989</v>
      </c>
      <c r="E116" s="49">
        <f t="shared" si="1"/>
        <v>0.99999999999999989</v>
      </c>
      <c r="F116" s="49">
        <f t="shared" si="1"/>
        <v>0.99999999999999978</v>
      </c>
      <c r="G116" s="49">
        <f t="shared" si="1"/>
        <v>0.99999999999999978</v>
      </c>
      <c r="H116" s="49">
        <f t="shared" si="1"/>
        <v>1</v>
      </c>
      <c r="I116" s="49">
        <f t="shared" si="1"/>
        <v>1</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hyperlinks>
    <hyperlink ref="B91" r:id="rId1" display="https://secretariadistritald.sharepoint.com/:f:/s/ContratacinSPI-2022/EiwrQ0E27s9IhC76QZMwHvYB5qPap6dX8cG6WWBdnLBEbw?e=2dRCGJ" xr:uid="{00000000-0004-0000-0100-000000000000}"/>
    <hyperlink ref="D91" r:id="rId2" display="https://secretariadistritald.sharepoint.com/:f:/s/ContratacinSPI-2022/EiwrQ0E27s9IhC76QZMwHvYB5qPap6dX8cG6WWBdnLBEbw?e=2dRCGJ" xr:uid="{00000000-0004-0000-0100-000001000000}"/>
    <hyperlink ref="H91" r:id="rId3" display="https://secretariadistritald.sharepoint.com/:f:/s/ContratacinSPI-2022/EiwrQ0E27s9IhC76QZMwHvYB5qPap6dX8cG6WWBdnLBEbw?e=2dRCGJ" xr:uid="{00000000-0004-0000-0100-000002000000}"/>
  </hyperlinks>
  <pageMargins left="0.25" right="0.25" top="0.75" bottom="0.75" header="0.3" footer="0.3"/>
  <pageSetup paperSize="9" scale="16" fitToHeight="0" orientation="portrait" r:id="rId4"/>
  <rowBreaks count="1" manualBreakCount="1">
    <brk id="81" max="14" man="1"/>
  </rowBreak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view="pageBreakPreview" topLeftCell="A59" zoomScale="70" zoomScaleNormal="70" zoomScaleSheetLayoutView="70" workbookViewId="0">
      <selection activeCell="F61" sqref="F61:G61"/>
    </sheetView>
  </sheetViews>
  <sheetFormatPr baseColWidth="10" defaultColWidth="10.7109375" defaultRowHeight="14.25" x14ac:dyDescent="0.25"/>
  <cols>
    <col min="1" max="1" width="49.7109375" style="1" customWidth="1"/>
    <col min="2" max="3" width="46.7109375" style="1" customWidth="1"/>
    <col min="4" max="4" width="36.7109375" style="1" customWidth="1"/>
    <col min="5" max="5" width="48.7109375" style="1" customWidth="1"/>
    <col min="6" max="6" width="43" style="1" customWidth="1"/>
    <col min="7" max="7" width="41.28515625" style="1" customWidth="1"/>
    <col min="8" max="8" width="38" style="1" customWidth="1"/>
    <col min="9" max="9" width="66.28515625" style="1" customWidth="1"/>
    <col min="10" max="14" width="25.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3" customFormat="1" ht="22.15" customHeight="1" thickBot="1" x14ac:dyDescent="0.3">
      <c r="A1" s="526"/>
      <c r="B1" s="504" t="s">
        <v>150</v>
      </c>
      <c r="C1" s="505"/>
      <c r="D1" s="505"/>
      <c r="E1" s="505"/>
      <c r="F1" s="505"/>
      <c r="G1" s="505"/>
      <c r="H1" s="505"/>
      <c r="I1" s="505"/>
      <c r="J1" s="505"/>
      <c r="K1" s="505"/>
      <c r="L1" s="506"/>
      <c r="M1" s="501" t="s">
        <v>270</v>
      </c>
      <c r="N1" s="502"/>
      <c r="O1" s="503"/>
    </row>
    <row r="2" spans="1:15" s="73" customFormat="1" ht="18" customHeight="1" thickBot="1" x14ac:dyDescent="0.3">
      <c r="A2" s="527"/>
      <c r="B2" s="507" t="s">
        <v>151</v>
      </c>
      <c r="C2" s="508"/>
      <c r="D2" s="508"/>
      <c r="E2" s="508"/>
      <c r="F2" s="508"/>
      <c r="G2" s="508"/>
      <c r="H2" s="508"/>
      <c r="I2" s="508"/>
      <c r="J2" s="508"/>
      <c r="K2" s="508"/>
      <c r="L2" s="509"/>
      <c r="M2" s="501" t="s">
        <v>271</v>
      </c>
      <c r="N2" s="502"/>
      <c r="O2" s="503"/>
    </row>
    <row r="3" spans="1:15" s="73" customFormat="1" ht="19.899999999999999" customHeight="1" thickBot="1" x14ac:dyDescent="0.3">
      <c r="A3" s="527"/>
      <c r="B3" s="507" t="s">
        <v>0</v>
      </c>
      <c r="C3" s="508"/>
      <c r="D3" s="508"/>
      <c r="E3" s="508"/>
      <c r="F3" s="508"/>
      <c r="G3" s="508"/>
      <c r="H3" s="508"/>
      <c r="I3" s="508"/>
      <c r="J3" s="508"/>
      <c r="K3" s="508"/>
      <c r="L3" s="509"/>
      <c r="M3" s="501" t="s">
        <v>272</v>
      </c>
      <c r="N3" s="502"/>
      <c r="O3" s="503"/>
    </row>
    <row r="4" spans="1:15" s="73" customFormat="1" ht="21.75" customHeight="1" thickBot="1" x14ac:dyDescent="0.3">
      <c r="A4" s="528"/>
      <c r="B4" s="510" t="s">
        <v>152</v>
      </c>
      <c r="C4" s="511"/>
      <c r="D4" s="511"/>
      <c r="E4" s="511"/>
      <c r="F4" s="511"/>
      <c r="G4" s="511"/>
      <c r="H4" s="511"/>
      <c r="I4" s="511"/>
      <c r="J4" s="511"/>
      <c r="K4" s="511"/>
      <c r="L4" s="512"/>
      <c r="M4" s="501" t="s">
        <v>273</v>
      </c>
      <c r="N4" s="502"/>
      <c r="O4" s="503"/>
    </row>
    <row r="5" spans="1:15" s="73" customFormat="1" ht="16.149999999999999" customHeight="1" thickBot="1" x14ac:dyDescent="0.3">
      <c r="A5" s="74"/>
      <c r="B5" s="75"/>
      <c r="C5" s="75"/>
      <c r="D5" s="75"/>
      <c r="E5" s="75"/>
      <c r="F5" s="75"/>
      <c r="G5" s="75"/>
      <c r="H5" s="75"/>
      <c r="I5" s="75"/>
      <c r="J5" s="75"/>
      <c r="K5" s="75"/>
      <c r="L5" s="75"/>
      <c r="M5" s="76"/>
      <c r="N5" s="76"/>
      <c r="O5" s="76"/>
    </row>
    <row r="6" spans="1:15" ht="40.35" customHeight="1" thickBot="1" x14ac:dyDescent="0.3">
      <c r="A6" s="55" t="s">
        <v>154</v>
      </c>
      <c r="B6" s="536" t="s">
        <v>307</v>
      </c>
      <c r="C6" s="537"/>
      <c r="D6" s="537"/>
      <c r="E6" s="537"/>
      <c r="F6" s="537"/>
      <c r="G6" s="537"/>
      <c r="H6" s="537"/>
      <c r="I6" s="537"/>
      <c r="J6" s="537"/>
      <c r="K6" s="538"/>
      <c r="L6" s="145" t="s">
        <v>155</v>
      </c>
      <c r="M6" s="539">
        <v>2024110010309</v>
      </c>
      <c r="N6" s="540"/>
      <c r="O6" s="541"/>
    </row>
    <row r="7" spans="1:15" s="73" customFormat="1" ht="18" customHeight="1" thickBot="1" x14ac:dyDescent="0.3">
      <c r="A7" s="74"/>
      <c r="B7" s="75"/>
      <c r="C7" s="75"/>
      <c r="D7" s="75"/>
      <c r="E7" s="75"/>
      <c r="F7" s="75"/>
      <c r="G7" s="75"/>
      <c r="H7" s="75"/>
      <c r="I7" s="75"/>
      <c r="J7" s="75"/>
      <c r="K7" s="75"/>
      <c r="L7" s="75"/>
      <c r="M7" s="76"/>
      <c r="N7" s="76"/>
      <c r="O7" s="76"/>
    </row>
    <row r="8" spans="1:15" s="73" customFormat="1" ht="21.75" customHeight="1" thickBot="1" x14ac:dyDescent="0.3">
      <c r="A8" s="530" t="s">
        <v>6</v>
      </c>
      <c r="B8" s="145" t="s">
        <v>156</v>
      </c>
      <c r="C8" s="115"/>
      <c r="D8" s="145" t="s">
        <v>157</v>
      </c>
      <c r="E8" s="115"/>
      <c r="F8" s="145" t="s">
        <v>158</v>
      </c>
      <c r="G8" s="115"/>
      <c r="H8" s="145" t="s">
        <v>159</v>
      </c>
      <c r="I8" s="117"/>
      <c r="J8" s="515" t="s">
        <v>8</v>
      </c>
      <c r="K8" s="529"/>
      <c r="L8" s="144" t="s">
        <v>160</v>
      </c>
      <c r="M8" s="546"/>
      <c r="N8" s="546"/>
      <c r="O8" s="546"/>
    </row>
    <row r="9" spans="1:15" s="73" customFormat="1" ht="21.75" customHeight="1" thickBot="1" x14ac:dyDescent="0.3">
      <c r="A9" s="530"/>
      <c r="B9" s="146" t="s">
        <v>161</v>
      </c>
      <c r="C9" s="118"/>
      <c r="D9" s="145" t="s">
        <v>162</v>
      </c>
      <c r="E9" s="118"/>
      <c r="F9" s="145" t="s">
        <v>163</v>
      </c>
      <c r="G9" s="118"/>
      <c r="H9" s="145" t="s">
        <v>164</v>
      </c>
      <c r="I9" s="117"/>
      <c r="J9" s="515"/>
      <c r="K9" s="529"/>
      <c r="L9" s="144" t="s">
        <v>165</v>
      </c>
      <c r="M9" s="546" t="s">
        <v>280</v>
      </c>
      <c r="N9" s="546"/>
      <c r="O9" s="546"/>
    </row>
    <row r="10" spans="1:15" s="73" customFormat="1" ht="21.75" customHeight="1" thickBot="1" x14ac:dyDescent="0.3">
      <c r="A10" s="530"/>
      <c r="B10" s="145" t="s">
        <v>166</v>
      </c>
      <c r="C10" s="115"/>
      <c r="D10" s="145" t="s">
        <v>167</v>
      </c>
      <c r="E10" s="118"/>
      <c r="F10" s="145" t="s">
        <v>168</v>
      </c>
      <c r="G10" s="118"/>
      <c r="H10" s="145" t="s">
        <v>169</v>
      </c>
      <c r="I10" s="118" t="s">
        <v>280</v>
      </c>
      <c r="J10" s="515"/>
      <c r="K10" s="529"/>
      <c r="L10" s="144" t="s">
        <v>170</v>
      </c>
      <c r="M10" s="546" t="s">
        <v>280</v>
      </c>
      <c r="N10" s="546"/>
      <c r="O10" s="546"/>
    </row>
    <row r="11" spans="1:15" ht="15" customHeight="1" thickBot="1" x14ac:dyDescent="0.3">
      <c r="A11" s="6"/>
      <c r="B11" s="7"/>
      <c r="C11" s="7"/>
      <c r="D11" s="9"/>
      <c r="E11" s="8"/>
      <c r="F11" s="8"/>
      <c r="G11" s="184"/>
      <c r="H11" s="184"/>
      <c r="I11" s="10"/>
      <c r="J11" s="10"/>
      <c r="K11" s="7"/>
      <c r="L11" s="7"/>
      <c r="M11" s="7"/>
      <c r="N11" s="7"/>
      <c r="O11" s="7"/>
    </row>
    <row r="12" spans="1:15" ht="15" customHeight="1" x14ac:dyDescent="0.25">
      <c r="A12" s="533" t="s">
        <v>171</v>
      </c>
      <c r="B12" s="516" t="s">
        <v>310</v>
      </c>
      <c r="C12" s="517"/>
      <c r="D12" s="517"/>
      <c r="E12" s="517"/>
      <c r="F12" s="517"/>
      <c r="G12" s="517"/>
      <c r="H12" s="517"/>
      <c r="I12" s="517"/>
      <c r="J12" s="517"/>
      <c r="K12" s="517"/>
      <c r="L12" s="517"/>
      <c r="M12" s="517"/>
      <c r="N12" s="517"/>
      <c r="O12" s="518"/>
    </row>
    <row r="13" spans="1:15" ht="15" customHeight="1" x14ac:dyDescent="0.25">
      <c r="A13" s="534"/>
      <c r="B13" s="519"/>
      <c r="C13" s="520"/>
      <c r="D13" s="520"/>
      <c r="E13" s="520"/>
      <c r="F13" s="520"/>
      <c r="G13" s="520"/>
      <c r="H13" s="520"/>
      <c r="I13" s="520"/>
      <c r="J13" s="520"/>
      <c r="K13" s="520"/>
      <c r="L13" s="520"/>
      <c r="M13" s="520"/>
      <c r="N13" s="520"/>
      <c r="O13" s="521"/>
    </row>
    <row r="14" spans="1:15" ht="15" customHeight="1" thickBot="1" x14ac:dyDescent="0.3">
      <c r="A14" s="535"/>
      <c r="B14" s="522"/>
      <c r="C14" s="523"/>
      <c r="D14" s="523"/>
      <c r="E14" s="523"/>
      <c r="F14" s="523"/>
      <c r="G14" s="523"/>
      <c r="H14" s="523"/>
      <c r="I14" s="523"/>
      <c r="J14" s="523"/>
      <c r="K14" s="523"/>
      <c r="L14" s="523"/>
      <c r="M14" s="523"/>
      <c r="N14" s="523"/>
      <c r="O14" s="524"/>
    </row>
    <row r="15" spans="1:15" ht="9" customHeight="1" thickBot="1" x14ac:dyDescent="0.3">
      <c r="A15" s="14"/>
      <c r="B15" s="72"/>
      <c r="C15" s="15"/>
      <c r="D15" s="15"/>
      <c r="E15" s="15"/>
      <c r="F15" s="15"/>
      <c r="G15" s="16"/>
      <c r="H15" s="16"/>
      <c r="I15" s="16"/>
      <c r="J15" s="16"/>
      <c r="K15" s="16"/>
      <c r="L15" s="17"/>
      <c r="M15" s="17"/>
      <c r="N15" s="17"/>
      <c r="O15" s="17"/>
    </row>
    <row r="16" spans="1:15" s="18" customFormat="1" ht="37.5" customHeight="1" thickBot="1" x14ac:dyDescent="0.3">
      <c r="A16" s="55" t="s">
        <v>13</v>
      </c>
      <c r="B16" s="525" t="s">
        <v>282</v>
      </c>
      <c r="C16" s="525"/>
      <c r="D16" s="525"/>
      <c r="E16" s="525"/>
      <c r="F16" s="525"/>
      <c r="G16" s="530" t="s">
        <v>15</v>
      </c>
      <c r="H16" s="530"/>
      <c r="I16" s="525" t="s">
        <v>314</v>
      </c>
      <c r="J16" s="525"/>
      <c r="K16" s="525"/>
      <c r="L16" s="525"/>
      <c r="M16" s="525"/>
      <c r="N16" s="525"/>
      <c r="O16" s="525"/>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525" t="s">
        <v>284</v>
      </c>
      <c r="C18" s="525"/>
      <c r="D18" s="525"/>
      <c r="E18" s="525"/>
      <c r="F18" s="55" t="s">
        <v>19</v>
      </c>
      <c r="G18" s="531" t="s">
        <v>285</v>
      </c>
      <c r="H18" s="531"/>
      <c r="I18" s="531"/>
      <c r="J18" s="55" t="s">
        <v>21</v>
      </c>
      <c r="K18" s="525" t="s">
        <v>286</v>
      </c>
      <c r="L18" s="525"/>
      <c r="M18" s="525"/>
      <c r="N18" s="525"/>
      <c r="O18" s="525"/>
    </row>
    <row r="19" spans="1:15" ht="9" customHeight="1" x14ac:dyDescent="0.25">
      <c r="A19" s="5"/>
      <c r="B19" s="2"/>
      <c r="C19" s="532"/>
      <c r="D19" s="532"/>
      <c r="E19" s="532"/>
      <c r="F19" s="532"/>
      <c r="G19" s="532"/>
      <c r="H19" s="532"/>
      <c r="I19" s="532"/>
      <c r="J19" s="532"/>
      <c r="K19" s="532"/>
      <c r="L19" s="532"/>
      <c r="M19" s="532"/>
      <c r="N19" s="532"/>
      <c r="O19" s="532"/>
    </row>
    <row r="20" spans="1:15" ht="16.5" customHeight="1" thickBot="1" x14ac:dyDescent="0.3">
      <c r="A20" s="70"/>
      <c r="B20" s="71"/>
      <c r="C20" s="71"/>
      <c r="D20" s="71"/>
      <c r="E20" s="71"/>
      <c r="F20" s="71"/>
      <c r="G20" s="71"/>
      <c r="H20" s="71"/>
      <c r="I20" s="71"/>
      <c r="J20" s="71"/>
      <c r="K20" s="71"/>
      <c r="L20" s="71"/>
      <c r="M20" s="71"/>
      <c r="N20" s="71"/>
      <c r="O20" s="71"/>
    </row>
    <row r="21" spans="1:15" ht="32.1" customHeight="1" thickBot="1" x14ac:dyDescent="0.3">
      <c r="A21" s="513" t="s">
        <v>23</v>
      </c>
      <c r="B21" s="514"/>
      <c r="C21" s="514"/>
      <c r="D21" s="514"/>
      <c r="E21" s="514"/>
      <c r="F21" s="514"/>
      <c r="G21" s="514"/>
      <c r="H21" s="514"/>
      <c r="I21" s="514"/>
      <c r="J21" s="514"/>
      <c r="K21" s="514"/>
      <c r="L21" s="514"/>
      <c r="M21" s="514"/>
      <c r="N21" s="514"/>
      <c r="O21" s="515"/>
    </row>
    <row r="22" spans="1:15" ht="32.1" customHeight="1" thickBot="1" x14ac:dyDescent="0.3">
      <c r="A22" s="513" t="s">
        <v>172</v>
      </c>
      <c r="B22" s="514"/>
      <c r="C22" s="514"/>
      <c r="D22" s="514"/>
      <c r="E22" s="514"/>
      <c r="F22" s="514"/>
      <c r="G22" s="514"/>
      <c r="H22" s="514"/>
      <c r="I22" s="514"/>
      <c r="J22" s="514"/>
      <c r="K22" s="514"/>
      <c r="L22" s="514"/>
      <c r="M22" s="514"/>
      <c r="N22" s="514"/>
      <c r="O22" s="515"/>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7">
        <v>1019185000</v>
      </c>
      <c r="C24" s="217">
        <v>786017000</v>
      </c>
      <c r="D24" s="236">
        <v>33828063</v>
      </c>
      <c r="E24" s="219"/>
      <c r="F24" s="22"/>
      <c r="G24" s="22"/>
      <c r="H24" s="326">
        <v>68439734</v>
      </c>
      <c r="I24" s="215"/>
      <c r="J24" s="326">
        <v>45892680</v>
      </c>
      <c r="K24" s="326">
        <v>65210722</v>
      </c>
      <c r="L24" s="326">
        <v>-27600001</v>
      </c>
      <c r="M24" s="326">
        <v>-1018211</v>
      </c>
      <c r="N24" s="346">
        <f>SUM(B24:M24)</f>
        <v>1989954987</v>
      </c>
      <c r="O24" s="358"/>
    </row>
    <row r="25" spans="1:15" ht="32.1" customHeight="1" x14ac:dyDescent="0.25">
      <c r="A25" s="21" t="s">
        <v>26</v>
      </c>
      <c r="B25" s="217">
        <v>1019184190</v>
      </c>
      <c r="C25" s="217">
        <v>786482624</v>
      </c>
      <c r="D25" s="219">
        <v>0</v>
      </c>
      <c r="E25" s="217">
        <v>-5676039</v>
      </c>
      <c r="F25" s="217">
        <v>-764878</v>
      </c>
      <c r="G25" s="22"/>
      <c r="H25" s="22"/>
      <c r="I25" s="300">
        <v>40000000</v>
      </c>
      <c r="J25" s="300">
        <v>68243900</v>
      </c>
      <c r="K25" s="300">
        <v>18292680</v>
      </c>
      <c r="L25" s="300">
        <v>27070316</v>
      </c>
      <c r="M25" s="300">
        <v>37122194</v>
      </c>
      <c r="N25" s="346">
        <f t="shared" ref="N25:N29" si="0">SUM(B25:M25)</f>
        <v>1989954987</v>
      </c>
      <c r="O25" s="359">
        <f>+(B25+C25+D25+E25+F25+G25+H25+I25+J25+K25+L25+M25)/N24</f>
        <v>1</v>
      </c>
    </row>
    <row r="26" spans="1:15" ht="32.1" customHeight="1" x14ac:dyDescent="0.25">
      <c r="A26" s="21" t="s">
        <v>28</v>
      </c>
      <c r="B26" s="219">
        <v>0</v>
      </c>
      <c r="C26" s="217">
        <v>7821677</v>
      </c>
      <c r="D26" s="217">
        <v>122502612</v>
      </c>
      <c r="E26" s="217">
        <v>176141402</v>
      </c>
      <c r="F26" s="217">
        <v>173591808</v>
      </c>
      <c r="G26" s="300">
        <v>173591808</v>
      </c>
      <c r="H26" s="300">
        <v>171491808</v>
      </c>
      <c r="I26" s="300">
        <v>172225141</v>
      </c>
      <c r="J26" s="300">
        <v>175640588</v>
      </c>
      <c r="K26" s="300">
        <v>168622377</v>
      </c>
      <c r="L26" s="300">
        <v>189144327</v>
      </c>
      <c r="M26" s="300">
        <v>349068766</v>
      </c>
      <c r="N26" s="346">
        <f t="shared" si="0"/>
        <v>1879842314</v>
      </c>
      <c r="O26" s="360"/>
    </row>
    <row r="27" spans="1:15" ht="32.1" customHeight="1" x14ac:dyDescent="0.25">
      <c r="A27" s="21" t="s">
        <v>175</v>
      </c>
      <c r="B27" s="217">
        <v>8400000</v>
      </c>
      <c r="C27" s="217">
        <v>51833333</v>
      </c>
      <c r="D27" s="219"/>
      <c r="E27" s="219"/>
      <c r="F27" s="22"/>
      <c r="G27" s="22"/>
      <c r="H27" s="22"/>
      <c r="I27" s="22"/>
      <c r="J27" s="22"/>
      <c r="K27" s="301" t="s">
        <v>287</v>
      </c>
      <c r="L27" s="346"/>
      <c r="M27" s="346"/>
      <c r="N27" s="346">
        <f t="shared" si="0"/>
        <v>60233333</v>
      </c>
      <c r="O27" s="361"/>
    </row>
    <row r="28" spans="1:15" ht="32.1" customHeight="1" x14ac:dyDescent="0.25">
      <c r="A28" s="21" t="s">
        <v>176</v>
      </c>
      <c r="B28" s="219">
        <v>0</v>
      </c>
      <c r="C28" s="217">
        <v>8400000</v>
      </c>
      <c r="D28" s="219">
        <v>0</v>
      </c>
      <c r="E28" s="219" t="s">
        <v>287</v>
      </c>
      <c r="F28" s="22"/>
      <c r="G28" s="22"/>
      <c r="H28" s="22"/>
      <c r="I28" s="22"/>
      <c r="J28" s="22"/>
      <c r="K28" s="301" t="s">
        <v>287</v>
      </c>
      <c r="L28" s="346"/>
      <c r="M28" s="346"/>
      <c r="N28" s="346">
        <f t="shared" si="0"/>
        <v>8400000</v>
      </c>
      <c r="O28" s="361"/>
    </row>
    <row r="29" spans="1:15" ht="32.1" customHeight="1" thickBot="1" x14ac:dyDescent="0.3">
      <c r="A29" s="24" t="s">
        <v>34</v>
      </c>
      <c r="B29" s="220">
        <v>8400000</v>
      </c>
      <c r="C29" s="220">
        <v>35033333</v>
      </c>
      <c r="D29" s="220">
        <v>8400000</v>
      </c>
      <c r="E29" s="242" t="s">
        <v>287</v>
      </c>
      <c r="F29" s="25"/>
      <c r="G29" s="25"/>
      <c r="H29" s="25"/>
      <c r="I29" s="25"/>
      <c r="J29" s="25"/>
      <c r="K29" s="355" t="s">
        <v>287</v>
      </c>
      <c r="L29" s="339"/>
      <c r="M29" s="339"/>
      <c r="N29" s="339">
        <f t="shared" si="0"/>
        <v>51833333</v>
      </c>
      <c r="O29" s="340"/>
    </row>
    <row r="30" spans="1:15" s="26" customFormat="1" ht="16.5" customHeight="1" x14ac:dyDescent="0.2"/>
    <row r="31" spans="1:15" s="26" customFormat="1" ht="17.25" customHeight="1" x14ac:dyDescent="0.2">
      <c r="N31" s="369"/>
    </row>
    <row r="32" spans="1:15" ht="5.25" customHeight="1" thickBot="1" x14ac:dyDescent="0.3"/>
    <row r="33" spans="1:13" ht="48" customHeight="1" thickBot="1" x14ac:dyDescent="0.3">
      <c r="A33" s="478" t="s">
        <v>177</v>
      </c>
      <c r="B33" s="479"/>
      <c r="C33" s="479"/>
      <c r="D33" s="479"/>
      <c r="E33" s="479"/>
      <c r="F33" s="479"/>
      <c r="G33" s="479"/>
      <c r="H33" s="479"/>
      <c r="I33" s="480"/>
      <c r="J33" s="31"/>
    </row>
    <row r="34" spans="1:13" ht="50.25" customHeight="1" thickBot="1" x14ac:dyDescent="0.3">
      <c r="A34" s="40" t="s">
        <v>178</v>
      </c>
      <c r="B34" s="481" t="str">
        <f>+B12</f>
        <v>Coordinar un (1) mecanismo de Gobernanza para la articulación y gestión intersectorial con las entidades e instancias que permita la implementación, seguimiento y evaluación del Sistema Distrital de Cuidado.</v>
      </c>
      <c r="C34" s="482"/>
      <c r="D34" s="482"/>
      <c r="E34" s="482"/>
      <c r="F34" s="482"/>
      <c r="G34" s="482"/>
      <c r="H34" s="482"/>
      <c r="I34" s="483"/>
      <c r="J34" s="29"/>
      <c r="M34" s="170"/>
    </row>
    <row r="35" spans="1:13" ht="18.75" customHeight="1" thickBot="1" x14ac:dyDescent="0.3">
      <c r="A35" s="473" t="s">
        <v>38</v>
      </c>
      <c r="B35" s="79">
        <v>2024</v>
      </c>
      <c r="C35" s="79">
        <v>2025</v>
      </c>
      <c r="D35" s="79">
        <v>2026</v>
      </c>
      <c r="E35" s="79">
        <v>2027</v>
      </c>
      <c r="F35" s="79" t="s">
        <v>179</v>
      </c>
      <c r="G35" s="493" t="s">
        <v>40</v>
      </c>
      <c r="H35" s="571" t="s">
        <v>315</v>
      </c>
      <c r="I35" s="571"/>
      <c r="J35" s="29"/>
      <c r="M35" s="170"/>
    </row>
    <row r="36" spans="1:13" ht="50.25" customHeight="1" thickBot="1" x14ac:dyDescent="0.3">
      <c r="A36" s="474"/>
      <c r="B36" s="221">
        <v>1</v>
      </c>
      <c r="C36" s="221">
        <v>1</v>
      </c>
      <c r="D36" s="221">
        <v>1</v>
      </c>
      <c r="E36" s="221">
        <v>1</v>
      </c>
      <c r="F36" s="237">
        <v>1</v>
      </c>
      <c r="G36" s="493"/>
      <c r="H36" s="571"/>
      <c r="I36" s="571"/>
      <c r="J36" s="29"/>
      <c r="M36" s="171"/>
    </row>
    <row r="37" spans="1:13" ht="52.5" customHeight="1" thickBot="1" x14ac:dyDescent="0.3">
      <c r="A37" s="41" t="s">
        <v>42</v>
      </c>
      <c r="B37" s="484" t="s">
        <v>289</v>
      </c>
      <c r="C37" s="485"/>
      <c r="D37" s="490" t="s">
        <v>180</v>
      </c>
      <c r="E37" s="491"/>
      <c r="F37" s="491"/>
      <c r="G37" s="491"/>
      <c r="H37" s="491"/>
      <c r="I37" s="492"/>
    </row>
    <row r="38" spans="1:13" s="30" customFormat="1" ht="48" customHeight="1" thickBot="1" x14ac:dyDescent="0.3">
      <c r="A38" s="473" t="s">
        <v>181</v>
      </c>
      <c r="B38" s="41" t="s">
        <v>182</v>
      </c>
      <c r="C38" s="40" t="s">
        <v>86</v>
      </c>
      <c r="D38" s="458" t="s">
        <v>88</v>
      </c>
      <c r="E38" s="459"/>
      <c r="F38" s="458" t="s">
        <v>90</v>
      </c>
      <c r="G38" s="459"/>
      <c r="H38" s="42" t="s">
        <v>92</v>
      </c>
      <c r="I38" s="44" t="s">
        <v>93</v>
      </c>
      <c r="M38" s="172"/>
    </row>
    <row r="39" spans="1:13" ht="211.5" customHeight="1" thickBot="1" x14ac:dyDescent="0.3">
      <c r="A39" s="474"/>
      <c r="B39" s="238">
        <v>8.3400000000000002E-2</v>
      </c>
      <c r="C39" s="239">
        <v>8.3400000000000002E-2</v>
      </c>
      <c r="D39" s="565" t="s">
        <v>316</v>
      </c>
      <c r="E39" s="566"/>
      <c r="F39" s="565" t="s">
        <v>317</v>
      </c>
      <c r="G39" s="566"/>
      <c r="H39" s="240" t="s">
        <v>318</v>
      </c>
      <c r="I39" s="241" t="s">
        <v>319</v>
      </c>
      <c r="M39" s="170"/>
    </row>
    <row r="40" spans="1:13" s="30" customFormat="1" ht="54" customHeight="1" thickBot="1" x14ac:dyDescent="0.3">
      <c r="A40" s="473" t="s">
        <v>183</v>
      </c>
      <c r="B40" s="43" t="s">
        <v>182</v>
      </c>
      <c r="C40" s="42" t="s">
        <v>86</v>
      </c>
      <c r="D40" s="458" t="s">
        <v>88</v>
      </c>
      <c r="E40" s="459"/>
      <c r="F40" s="458" t="s">
        <v>90</v>
      </c>
      <c r="G40" s="459"/>
      <c r="H40" s="42" t="s">
        <v>92</v>
      </c>
      <c r="I40" s="44" t="s">
        <v>93</v>
      </c>
    </row>
    <row r="41" spans="1:13" ht="223.5" customHeight="1" thickBot="1" x14ac:dyDescent="0.3">
      <c r="A41" s="474"/>
      <c r="B41" s="238">
        <v>8.3400000000000002E-2</v>
      </c>
      <c r="C41" s="239">
        <v>8.3400000000000002E-2</v>
      </c>
      <c r="D41" s="565" t="s">
        <v>320</v>
      </c>
      <c r="E41" s="566"/>
      <c r="F41" s="567" t="s">
        <v>321</v>
      </c>
      <c r="G41" s="568"/>
      <c r="H41" s="240" t="s">
        <v>318</v>
      </c>
      <c r="I41" s="241" t="s">
        <v>319</v>
      </c>
    </row>
    <row r="42" spans="1:13" s="30" customFormat="1" ht="45" customHeight="1" thickBot="1" x14ac:dyDescent="0.3">
      <c r="A42" s="473" t="s">
        <v>184</v>
      </c>
      <c r="B42" s="43" t="s">
        <v>182</v>
      </c>
      <c r="C42" s="42" t="s">
        <v>86</v>
      </c>
      <c r="D42" s="458" t="s">
        <v>88</v>
      </c>
      <c r="E42" s="459"/>
      <c r="F42" s="458" t="s">
        <v>90</v>
      </c>
      <c r="G42" s="459"/>
      <c r="H42" s="42" t="s">
        <v>92</v>
      </c>
      <c r="I42" s="44" t="s">
        <v>93</v>
      </c>
    </row>
    <row r="43" spans="1:13" ht="205.5" customHeight="1" thickBot="1" x14ac:dyDescent="0.3">
      <c r="A43" s="474"/>
      <c r="B43" s="238">
        <v>8.3400000000000002E-2</v>
      </c>
      <c r="C43" s="238">
        <v>8.3400000000000002E-2</v>
      </c>
      <c r="D43" s="565" t="s">
        <v>322</v>
      </c>
      <c r="E43" s="566"/>
      <c r="F43" s="569" t="s">
        <v>323</v>
      </c>
      <c r="G43" s="570"/>
      <c r="H43" s="240" t="s">
        <v>318</v>
      </c>
      <c r="I43" s="241" t="s">
        <v>319</v>
      </c>
    </row>
    <row r="44" spans="1:13" s="30" customFormat="1" ht="44.25" customHeight="1" thickBot="1" x14ac:dyDescent="0.3">
      <c r="A44" s="473" t="s">
        <v>185</v>
      </c>
      <c r="B44" s="43" t="s">
        <v>182</v>
      </c>
      <c r="C44" s="43" t="s">
        <v>86</v>
      </c>
      <c r="D44" s="458" t="s">
        <v>88</v>
      </c>
      <c r="E44" s="459"/>
      <c r="F44" s="458" t="s">
        <v>90</v>
      </c>
      <c r="G44" s="459"/>
      <c r="H44" s="42" t="s">
        <v>92</v>
      </c>
      <c r="I44" s="42" t="s">
        <v>93</v>
      </c>
    </row>
    <row r="45" spans="1:13" ht="173.65" customHeight="1" thickBot="1" x14ac:dyDescent="0.3">
      <c r="A45" s="474"/>
      <c r="B45" s="238">
        <v>8.3400000000000002E-2</v>
      </c>
      <c r="C45" s="238">
        <v>8.3400000000000002E-2</v>
      </c>
      <c r="D45" s="563" t="s">
        <v>392</v>
      </c>
      <c r="E45" s="564"/>
      <c r="F45" s="563" t="s">
        <v>393</v>
      </c>
      <c r="G45" s="564"/>
      <c r="H45" s="240" t="s">
        <v>318</v>
      </c>
      <c r="I45" s="241" t="s">
        <v>319</v>
      </c>
    </row>
    <row r="46" spans="1:13" s="30" customFormat="1" ht="47.25" customHeight="1" thickBot="1" x14ac:dyDescent="0.3">
      <c r="A46" s="473" t="s">
        <v>186</v>
      </c>
      <c r="B46" s="43" t="s">
        <v>182</v>
      </c>
      <c r="C46" s="42" t="s">
        <v>86</v>
      </c>
      <c r="D46" s="458" t="s">
        <v>88</v>
      </c>
      <c r="E46" s="459"/>
      <c r="F46" s="458" t="s">
        <v>90</v>
      </c>
      <c r="G46" s="459"/>
      <c r="H46" s="42" t="s">
        <v>92</v>
      </c>
      <c r="I46" s="44" t="s">
        <v>93</v>
      </c>
    </row>
    <row r="47" spans="1:13" ht="144" customHeight="1" thickBot="1" x14ac:dyDescent="0.3">
      <c r="A47" s="474"/>
      <c r="B47" s="238">
        <v>8.3400000000000002E-2</v>
      </c>
      <c r="C47" s="238">
        <v>8.3400000000000002E-2</v>
      </c>
      <c r="D47" s="463" t="s">
        <v>419</v>
      </c>
      <c r="E47" s="475"/>
      <c r="F47" s="463" t="s">
        <v>420</v>
      </c>
      <c r="G47" s="475"/>
      <c r="H47" s="240" t="s">
        <v>318</v>
      </c>
      <c r="I47" s="241" t="s">
        <v>319</v>
      </c>
    </row>
    <row r="48" spans="1:13" s="30" customFormat="1" ht="36.6" customHeight="1" thickBot="1" x14ac:dyDescent="0.3">
      <c r="A48" s="473" t="s">
        <v>187</v>
      </c>
      <c r="B48" s="42" t="s">
        <v>182</v>
      </c>
      <c r="C48" s="42" t="s">
        <v>86</v>
      </c>
      <c r="D48" s="458" t="s">
        <v>88</v>
      </c>
      <c r="E48" s="459"/>
      <c r="F48" s="458" t="s">
        <v>90</v>
      </c>
      <c r="G48" s="459"/>
      <c r="H48" s="42" t="s">
        <v>92</v>
      </c>
      <c r="I48" s="44" t="s">
        <v>93</v>
      </c>
    </row>
    <row r="49" spans="1:9" ht="385.9" customHeight="1" thickBot="1" x14ac:dyDescent="0.3">
      <c r="A49" s="474"/>
      <c r="B49" s="36">
        <v>8.3400000000000002E-2</v>
      </c>
      <c r="C49" s="240">
        <v>8.3400000000000002E-2</v>
      </c>
      <c r="D49" s="463" t="s">
        <v>439</v>
      </c>
      <c r="E49" s="462"/>
      <c r="F49" s="463" t="s">
        <v>438</v>
      </c>
      <c r="G49" s="462"/>
      <c r="H49" s="240" t="s">
        <v>318</v>
      </c>
      <c r="I49" s="241" t="s">
        <v>319</v>
      </c>
    </row>
    <row r="50" spans="1:9" ht="36.6" customHeight="1" thickBot="1" x14ac:dyDescent="0.3">
      <c r="A50" s="473" t="s">
        <v>188</v>
      </c>
      <c r="B50" s="40" t="s">
        <v>182</v>
      </c>
      <c r="C50" s="40" t="s">
        <v>86</v>
      </c>
      <c r="D50" s="458" t="s">
        <v>88</v>
      </c>
      <c r="E50" s="459"/>
      <c r="F50" s="458" t="s">
        <v>90</v>
      </c>
      <c r="G50" s="459"/>
      <c r="H50" s="42" t="s">
        <v>92</v>
      </c>
      <c r="I50" s="44" t="s">
        <v>93</v>
      </c>
    </row>
    <row r="51" spans="1:9" ht="234.75" customHeight="1" thickBot="1" x14ac:dyDescent="0.3">
      <c r="A51" s="474"/>
      <c r="B51" s="36">
        <v>8.3400000000000002E-2</v>
      </c>
      <c r="C51" s="36">
        <v>8.3400000000000002E-2</v>
      </c>
      <c r="D51" s="463" t="s">
        <v>472</v>
      </c>
      <c r="E51" s="475"/>
      <c r="F51" s="463" t="s">
        <v>480</v>
      </c>
      <c r="G51" s="475"/>
      <c r="H51" s="240" t="s">
        <v>318</v>
      </c>
      <c r="I51" s="241" t="s">
        <v>319</v>
      </c>
    </row>
    <row r="52" spans="1:9" ht="36.6" customHeight="1" thickBot="1" x14ac:dyDescent="0.3">
      <c r="A52" s="473" t="s">
        <v>189</v>
      </c>
      <c r="B52" s="40" t="s">
        <v>182</v>
      </c>
      <c r="C52" s="40" t="s">
        <v>86</v>
      </c>
      <c r="D52" s="458" t="s">
        <v>88</v>
      </c>
      <c r="E52" s="459"/>
      <c r="F52" s="458" t="s">
        <v>90</v>
      </c>
      <c r="G52" s="459"/>
      <c r="H52" s="42" t="s">
        <v>92</v>
      </c>
      <c r="I52" s="44" t="s">
        <v>93</v>
      </c>
    </row>
    <row r="53" spans="1:9" ht="306.60000000000002" customHeight="1" thickBot="1" x14ac:dyDescent="0.3">
      <c r="A53" s="474"/>
      <c r="B53" s="36">
        <v>8.3400000000000002E-2</v>
      </c>
      <c r="C53" s="36">
        <v>8.3400000000000002E-2</v>
      </c>
      <c r="D53" s="463" t="s">
        <v>492</v>
      </c>
      <c r="E53" s="475"/>
      <c r="F53" s="463" t="s">
        <v>495</v>
      </c>
      <c r="G53" s="475"/>
      <c r="H53" s="240" t="s">
        <v>318</v>
      </c>
      <c r="I53" s="241" t="s">
        <v>319</v>
      </c>
    </row>
    <row r="54" spans="1:9" ht="36.6" customHeight="1" thickBot="1" x14ac:dyDescent="0.3">
      <c r="A54" s="473" t="s">
        <v>190</v>
      </c>
      <c r="B54" s="40" t="s">
        <v>182</v>
      </c>
      <c r="C54" s="40" t="s">
        <v>86</v>
      </c>
      <c r="D54" s="458" t="s">
        <v>88</v>
      </c>
      <c r="E54" s="459"/>
      <c r="F54" s="458" t="s">
        <v>90</v>
      </c>
      <c r="G54" s="459"/>
      <c r="H54" s="42" t="s">
        <v>92</v>
      </c>
      <c r="I54" s="44" t="s">
        <v>93</v>
      </c>
    </row>
    <row r="55" spans="1:9" ht="312.60000000000002" customHeight="1" thickBot="1" x14ac:dyDescent="0.3">
      <c r="A55" s="474"/>
      <c r="B55" s="36">
        <v>8.3400000000000002E-2</v>
      </c>
      <c r="C55" s="36">
        <v>8.3400000000000002E-2</v>
      </c>
      <c r="D55" s="463" t="s">
        <v>511</v>
      </c>
      <c r="E55" s="475"/>
      <c r="F55" s="463" t="s">
        <v>521</v>
      </c>
      <c r="G55" s="462"/>
      <c r="H55" s="240" t="s">
        <v>318</v>
      </c>
      <c r="I55" s="241" t="s">
        <v>319</v>
      </c>
    </row>
    <row r="56" spans="1:9" ht="36.6" customHeight="1" thickBot="1" x14ac:dyDescent="0.3">
      <c r="A56" s="473" t="s">
        <v>191</v>
      </c>
      <c r="B56" s="40" t="s">
        <v>182</v>
      </c>
      <c r="C56" s="40" t="s">
        <v>86</v>
      </c>
      <c r="D56" s="458" t="s">
        <v>88</v>
      </c>
      <c r="E56" s="459"/>
      <c r="F56" s="458" t="s">
        <v>90</v>
      </c>
      <c r="G56" s="459"/>
      <c r="H56" s="42" t="s">
        <v>92</v>
      </c>
      <c r="I56" s="44" t="s">
        <v>93</v>
      </c>
    </row>
    <row r="57" spans="1:9" ht="409.15" customHeight="1" thickBot="1" x14ac:dyDescent="0.3">
      <c r="A57" s="474"/>
      <c r="B57" s="36">
        <v>8.3400000000000002E-2</v>
      </c>
      <c r="C57" s="36">
        <v>8.3400000000000002E-2</v>
      </c>
      <c r="D57" s="463" t="s">
        <v>539</v>
      </c>
      <c r="E57" s="462"/>
      <c r="F57" s="463" t="s">
        <v>536</v>
      </c>
      <c r="G57" s="462"/>
      <c r="H57" s="240" t="s">
        <v>318</v>
      </c>
      <c r="I57" s="241" t="s">
        <v>319</v>
      </c>
    </row>
    <row r="58" spans="1:9" ht="36.6" customHeight="1" thickBot="1" x14ac:dyDescent="0.3">
      <c r="A58" s="473" t="s">
        <v>192</v>
      </c>
      <c r="B58" s="40" t="s">
        <v>182</v>
      </c>
      <c r="C58" s="40" t="s">
        <v>86</v>
      </c>
      <c r="D58" s="458" t="s">
        <v>88</v>
      </c>
      <c r="E58" s="459"/>
      <c r="F58" s="458" t="s">
        <v>90</v>
      </c>
      <c r="G58" s="459"/>
      <c r="H58" s="42" t="s">
        <v>92</v>
      </c>
      <c r="I58" s="44" t="s">
        <v>93</v>
      </c>
    </row>
    <row r="59" spans="1:9" ht="408.6" customHeight="1" thickBot="1" x14ac:dyDescent="0.3">
      <c r="A59" s="474"/>
      <c r="B59" s="36">
        <v>8.3400000000000002E-2</v>
      </c>
      <c r="C59" s="36">
        <v>8.3400000000000002E-2</v>
      </c>
      <c r="D59" s="463" t="s">
        <v>562</v>
      </c>
      <c r="E59" s="462"/>
      <c r="F59" s="464" t="s">
        <v>574</v>
      </c>
      <c r="G59" s="461"/>
      <c r="H59" s="240" t="s">
        <v>318</v>
      </c>
      <c r="I59" s="241" t="s">
        <v>319</v>
      </c>
    </row>
    <row r="60" spans="1:9" ht="54" customHeight="1" thickBot="1" x14ac:dyDescent="0.3">
      <c r="A60" s="473" t="s">
        <v>193</v>
      </c>
      <c r="B60" s="40" t="s">
        <v>182</v>
      </c>
      <c r="C60" s="40" t="s">
        <v>182</v>
      </c>
      <c r="D60" s="458" t="s">
        <v>88</v>
      </c>
      <c r="E60" s="459"/>
      <c r="F60" s="458" t="s">
        <v>90</v>
      </c>
      <c r="G60" s="459"/>
      <c r="H60" s="42" t="s">
        <v>92</v>
      </c>
      <c r="I60" s="44" t="s">
        <v>93</v>
      </c>
    </row>
    <row r="61" spans="1:9" ht="408.6" customHeight="1" thickBot="1" x14ac:dyDescent="0.3">
      <c r="A61" s="474"/>
      <c r="B61" s="36">
        <v>8.3400000000000002E-2</v>
      </c>
      <c r="C61" s="36">
        <v>8.3400000000000002E-2</v>
      </c>
      <c r="D61" s="463" t="s">
        <v>588</v>
      </c>
      <c r="E61" s="462"/>
      <c r="F61" s="463" t="s">
        <v>589</v>
      </c>
      <c r="G61" s="462"/>
      <c r="H61" s="240" t="s">
        <v>318</v>
      </c>
      <c r="I61" s="241" t="s">
        <v>319</v>
      </c>
    </row>
    <row r="62" spans="1:9" x14ac:dyDescent="0.25">
      <c r="B62" s="297">
        <f>+B39+B41+B43+B45+B47+B49+B51+B53+B55+B57+B59+B61</f>
        <v>1.0008000000000001</v>
      </c>
      <c r="C62" s="297">
        <f>+C39+C41+C43+C45+C47+C49+C51+C53+C55+C57+C59+C61</f>
        <v>1.0008000000000001</v>
      </c>
    </row>
    <row r="63" spans="1:9" x14ac:dyDescent="0.25">
      <c r="B63" s="298"/>
    </row>
    <row r="64" spans="1:9" s="29" customFormat="1" ht="30" customHeight="1" x14ac:dyDescent="0.25">
      <c r="A64" s="1"/>
      <c r="B64" s="1"/>
      <c r="C64" s="1"/>
      <c r="D64" s="1"/>
      <c r="E64" s="1"/>
      <c r="F64" s="1"/>
      <c r="G64" s="1"/>
      <c r="H64" s="1"/>
      <c r="I64" s="1"/>
    </row>
    <row r="65" spans="1:9" ht="34.5" customHeight="1" x14ac:dyDescent="0.25">
      <c r="A65" s="547" t="s">
        <v>56</v>
      </c>
      <c r="B65" s="547"/>
      <c r="C65" s="547"/>
      <c r="D65" s="547"/>
      <c r="E65" s="547"/>
      <c r="F65" s="547"/>
      <c r="G65" s="547"/>
      <c r="H65" s="547"/>
      <c r="I65" s="547"/>
    </row>
    <row r="66" spans="1:9" ht="86.65" customHeight="1" x14ac:dyDescent="0.25">
      <c r="A66" s="45" t="s">
        <v>57</v>
      </c>
      <c r="B66" s="467" t="s">
        <v>381</v>
      </c>
      <c r="C66" s="468"/>
      <c r="D66" s="469" t="s">
        <v>382</v>
      </c>
      <c r="E66" s="470"/>
      <c r="F66" s="469" t="s">
        <v>383</v>
      </c>
      <c r="G66" s="470"/>
      <c r="H66" s="561"/>
      <c r="I66" s="562"/>
    </row>
    <row r="67" spans="1:9" ht="45.75" customHeight="1" x14ac:dyDescent="0.25">
      <c r="A67" s="45" t="s">
        <v>194</v>
      </c>
      <c r="B67" s="550">
        <v>8.3350000000000009</v>
      </c>
      <c r="C67" s="551"/>
      <c r="D67" s="550">
        <v>8.3350000000000009</v>
      </c>
      <c r="E67" s="551"/>
      <c r="F67" s="550">
        <v>8.3350000000000009</v>
      </c>
      <c r="G67" s="551"/>
      <c r="H67" s="550"/>
      <c r="I67" s="551"/>
    </row>
    <row r="68" spans="1:9" ht="30" customHeight="1" x14ac:dyDescent="0.25">
      <c r="A68" s="544" t="s">
        <v>156</v>
      </c>
      <c r="B68" s="84" t="s">
        <v>84</v>
      </c>
      <c r="C68" s="84" t="s">
        <v>86</v>
      </c>
      <c r="D68" s="84" t="s">
        <v>84</v>
      </c>
      <c r="E68" s="84" t="s">
        <v>86</v>
      </c>
      <c r="F68" s="84" t="s">
        <v>84</v>
      </c>
      <c r="G68" s="84" t="s">
        <v>86</v>
      </c>
      <c r="H68" s="84" t="s">
        <v>84</v>
      </c>
      <c r="I68" s="84" t="s">
        <v>86</v>
      </c>
    </row>
    <row r="69" spans="1:9" ht="30" customHeight="1" x14ac:dyDescent="0.25">
      <c r="A69" s="545"/>
      <c r="B69" s="293">
        <v>8.3000000000000004E-2</v>
      </c>
      <c r="C69" s="293">
        <v>8.3000000000000004E-2</v>
      </c>
      <c r="D69" s="222"/>
      <c r="E69" s="223"/>
      <c r="F69" s="53"/>
      <c r="G69" s="223"/>
      <c r="H69" s="53">
        <v>0</v>
      </c>
      <c r="I69" s="223"/>
    </row>
    <row r="70" spans="1:9" ht="54.6" customHeight="1" x14ac:dyDescent="0.25">
      <c r="A70" s="45" t="s">
        <v>195</v>
      </c>
      <c r="B70" s="439" t="s">
        <v>411</v>
      </c>
      <c r="C70" s="440"/>
      <c r="D70" s="452"/>
      <c r="E70" s="453"/>
      <c r="F70" s="452"/>
      <c r="G70" s="453"/>
      <c r="H70" s="548"/>
      <c r="I70" s="549"/>
    </row>
    <row r="71" spans="1:9" ht="54.6" customHeight="1" x14ac:dyDescent="0.25">
      <c r="A71" s="45" t="s">
        <v>196</v>
      </c>
      <c r="B71" s="465" t="s">
        <v>412</v>
      </c>
      <c r="C71" s="466"/>
      <c r="D71" s="452"/>
      <c r="E71" s="453"/>
      <c r="F71" s="452"/>
      <c r="G71" s="453"/>
      <c r="H71" s="499"/>
      <c r="I71" s="500"/>
    </row>
    <row r="72" spans="1:9" ht="30.75" customHeight="1" x14ac:dyDescent="0.25">
      <c r="A72" s="544" t="s">
        <v>157</v>
      </c>
      <c r="B72" s="84" t="s">
        <v>84</v>
      </c>
      <c r="C72" s="84" t="s">
        <v>86</v>
      </c>
      <c r="D72" s="84" t="s">
        <v>84</v>
      </c>
      <c r="E72" s="84" t="s">
        <v>86</v>
      </c>
      <c r="F72" s="84" t="s">
        <v>84</v>
      </c>
      <c r="G72" s="84" t="s">
        <v>86</v>
      </c>
      <c r="H72" s="84" t="s">
        <v>84</v>
      </c>
      <c r="I72" s="84" t="s">
        <v>86</v>
      </c>
    </row>
    <row r="73" spans="1:9" ht="30.75" customHeight="1" x14ac:dyDescent="0.25">
      <c r="A73" s="545"/>
      <c r="B73" s="293">
        <v>8.3000000000000004E-2</v>
      </c>
      <c r="C73" s="293">
        <v>8.3000000000000004E-2</v>
      </c>
      <c r="D73" s="222"/>
      <c r="E73" s="223"/>
      <c r="F73" s="53"/>
      <c r="G73" s="47"/>
      <c r="H73" s="53">
        <v>0</v>
      </c>
      <c r="I73" s="47"/>
    </row>
    <row r="74" spans="1:9" ht="94.15" customHeight="1" x14ac:dyDescent="0.25">
      <c r="A74" s="45" t="s">
        <v>195</v>
      </c>
      <c r="B74" s="471" t="s">
        <v>413</v>
      </c>
      <c r="C74" s="471"/>
      <c r="D74" s="557"/>
      <c r="E74" s="496"/>
      <c r="F74" s="548"/>
      <c r="G74" s="558"/>
      <c r="H74" s="495"/>
      <c r="I74" s="496"/>
    </row>
    <row r="75" spans="1:9" ht="94.15" customHeight="1" x14ac:dyDescent="0.25">
      <c r="A75" s="45" t="s">
        <v>196</v>
      </c>
      <c r="B75" s="559" t="s">
        <v>412</v>
      </c>
      <c r="C75" s="560"/>
      <c r="D75" s="465"/>
      <c r="E75" s="466"/>
      <c r="F75" s="499"/>
      <c r="G75" s="500"/>
      <c r="H75" s="499"/>
      <c r="I75" s="500"/>
    </row>
    <row r="76" spans="1:9" ht="30.75" customHeight="1" x14ac:dyDescent="0.25">
      <c r="A76" s="544" t="s">
        <v>158</v>
      </c>
      <c r="B76" s="84" t="s">
        <v>84</v>
      </c>
      <c r="C76" s="84" t="s">
        <v>86</v>
      </c>
      <c r="D76" s="84" t="s">
        <v>84</v>
      </c>
      <c r="E76" s="84" t="s">
        <v>86</v>
      </c>
      <c r="F76" s="84" t="s">
        <v>84</v>
      </c>
      <c r="G76" s="84" t="s">
        <v>86</v>
      </c>
      <c r="H76" s="84" t="s">
        <v>84</v>
      </c>
      <c r="I76" s="84" t="s">
        <v>86</v>
      </c>
    </row>
    <row r="77" spans="1:9" ht="30.75" customHeight="1" x14ac:dyDescent="0.25">
      <c r="A77" s="545"/>
      <c r="B77" s="222">
        <v>8.3000000000000004E-2</v>
      </c>
      <c r="C77" s="222">
        <v>8.3000000000000004E-2</v>
      </c>
      <c r="D77" s="222">
        <v>0.25</v>
      </c>
      <c r="E77" s="222">
        <v>0.25</v>
      </c>
      <c r="F77" s="222">
        <v>0.1</v>
      </c>
      <c r="G77" s="222">
        <v>0.1</v>
      </c>
      <c r="H77" s="222"/>
      <c r="I77" s="222"/>
    </row>
    <row r="78" spans="1:9" ht="235.9" customHeight="1" x14ac:dyDescent="0.25">
      <c r="A78" s="45" t="s">
        <v>195</v>
      </c>
      <c r="B78" s="465" t="s">
        <v>414</v>
      </c>
      <c r="C78" s="466"/>
      <c r="D78" s="452" t="s">
        <v>415</v>
      </c>
      <c r="E78" s="453"/>
      <c r="F78" s="452" t="s">
        <v>416</v>
      </c>
      <c r="G78" s="453"/>
      <c r="H78" s="452"/>
      <c r="I78" s="453"/>
    </row>
    <row r="79" spans="1:9" ht="103.15" customHeight="1" x14ac:dyDescent="0.25">
      <c r="A79" s="45" t="s">
        <v>196</v>
      </c>
      <c r="B79" s="465" t="s">
        <v>417</v>
      </c>
      <c r="C79" s="466"/>
      <c r="D79" s="465" t="s">
        <v>417</v>
      </c>
      <c r="E79" s="466"/>
      <c r="F79" s="465" t="s">
        <v>418</v>
      </c>
      <c r="G79" s="466"/>
      <c r="H79" s="452"/>
      <c r="I79" s="453"/>
    </row>
    <row r="80" spans="1:9" ht="30.75" customHeight="1" x14ac:dyDescent="0.25">
      <c r="A80" s="544" t="s">
        <v>159</v>
      </c>
      <c r="B80" s="84" t="s">
        <v>84</v>
      </c>
      <c r="C80" s="84" t="s">
        <v>86</v>
      </c>
      <c r="D80" s="84" t="s">
        <v>84</v>
      </c>
      <c r="E80" s="84" t="s">
        <v>86</v>
      </c>
      <c r="F80" s="84" t="s">
        <v>84</v>
      </c>
      <c r="G80" s="84" t="s">
        <v>86</v>
      </c>
      <c r="H80" s="84" t="s">
        <v>84</v>
      </c>
      <c r="I80" s="84" t="s">
        <v>86</v>
      </c>
    </row>
    <row r="81" spans="1:9" ht="30.75" customHeight="1" x14ac:dyDescent="0.25">
      <c r="A81" s="545"/>
      <c r="B81" s="293">
        <v>8.3000000000000004E-2</v>
      </c>
      <c r="C81" s="293">
        <v>8.3000000000000004E-2</v>
      </c>
      <c r="D81" s="223"/>
      <c r="E81" s="223"/>
      <c r="F81" s="48">
        <v>0.15</v>
      </c>
      <c r="G81" s="48">
        <v>0.15</v>
      </c>
      <c r="H81" s="224"/>
      <c r="I81" s="47"/>
    </row>
    <row r="82" spans="1:9" ht="148.9" customHeight="1" x14ac:dyDescent="0.25">
      <c r="A82" s="45" t="s">
        <v>195</v>
      </c>
      <c r="B82" s="454" t="s">
        <v>394</v>
      </c>
      <c r="C82" s="455"/>
      <c r="D82" s="454"/>
      <c r="E82" s="455"/>
      <c r="F82" s="553" t="s">
        <v>396</v>
      </c>
      <c r="G82" s="554"/>
      <c r="H82" s="456"/>
      <c r="I82" s="457"/>
    </row>
    <row r="83" spans="1:9" ht="81" customHeight="1" x14ac:dyDescent="0.25">
      <c r="A83" s="45" t="s">
        <v>196</v>
      </c>
      <c r="B83" s="439" t="s">
        <v>395</v>
      </c>
      <c r="C83" s="440"/>
      <c r="D83" s="439"/>
      <c r="E83" s="440"/>
      <c r="F83" s="555" t="s">
        <v>397</v>
      </c>
      <c r="G83" s="556"/>
      <c r="H83" s="456"/>
      <c r="I83" s="457"/>
    </row>
    <row r="84" spans="1:9" ht="30" customHeight="1" x14ac:dyDescent="0.25">
      <c r="A84" s="544" t="s">
        <v>161</v>
      </c>
      <c r="B84" s="84" t="s">
        <v>84</v>
      </c>
      <c r="C84" s="84" t="s">
        <v>86</v>
      </c>
      <c r="D84" s="84" t="s">
        <v>84</v>
      </c>
      <c r="E84" s="84" t="s">
        <v>86</v>
      </c>
      <c r="F84" s="84" t="s">
        <v>84</v>
      </c>
      <c r="G84" s="84" t="s">
        <v>86</v>
      </c>
      <c r="H84" s="84" t="s">
        <v>84</v>
      </c>
      <c r="I84" s="84" t="s">
        <v>86</v>
      </c>
    </row>
    <row r="85" spans="1:9" ht="30" customHeight="1" x14ac:dyDescent="0.25">
      <c r="A85" s="545"/>
      <c r="B85" s="293">
        <v>8.3000000000000004E-2</v>
      </c>
      <c r="C85" s="293">
        <v>8.3000000000000004E-2</v>
      </c>
      <c r="D85" s="222"/>
      <c r="E85" s="223"/>
      <c r="F85" s="224"/>
      <c r="G85" s="47"/>
      <c r="H85" s="224"/>
      <c r="I85" s="47"/>
    </row>
    <row r="86" spans="1:9" ht="360.6" customHeight="1" x14ac:dyDescent="0.25">
      <c r="A86" s="45" t="s">
        <v>195</v>
      </c>
      <c r="B86" s="471" t="s">
        <v>410</v>
      </c>
      <c r="C86" s="472"/>
      <c r="D86" s="471"/>
      <c r="E86" s="472"/>
      <c r="F86" s="471"/>
      <c r="G86" s="472"/>
      <c r="H86" s="472"/>
      <c r="I86" s="472"/>
    </row>
    <row r="87" spans="1:9" ht="80.25" customHeight="1" x14ac:dyDescent="0.25">
      <c r="A87" s="45" t="s">
        <v>196</v>
      </c>
      <c r="B87" s="439" t="s">
        <v>430</v>
      </c>
      <c r="C87" s="440"/>
      <c r="D87" s="441"/>
      <c r="E87" s="442"/>
      <c r="F87" s="441"/>
      <c r="G87" s="442"/>
      <c r="H87" s="441"/>
      <c r="I87" s="442"/>
    </row>
    <row r="88" spans="1:9" ht="29.25" customHeight="1" x14ac:dyDescent="0.25">
      <c r="A88" s="544" t="s">
        <v>162</v>
      </c>
      <c r="B88" s="84" t="s">
        <v>84</v>
      </c>
      <c r="C88" s="84" t="s">
        <v>86</v>
      </c>
      <c r="D88" s="84" t="s">
        <v>84</v>
      </c>
      <c r="E88" s="84" t="s">
        <v>86</v>
      </c>
      <c r="F88" s="84" t="s">
        <v>84</v>
      </c>
      <c r="G88" s="84" t="s">
        <v>86</v>
      </c>
      <c r="H88" s="84" t="s">
        <v>84</v>
      </c>
      <c r="I88" s="84" t="s">
        <v>86</v>
      </c>
    </row>
    <row r="89" spans="1:9" ht="29.25" customHeight="1" x14ac:dyDescent="0.25">
      <c r="A89" s="545"/>
      <c r="B89" s="293">
        <v>8.3000000000000004E-2</v>
      </c>
      <c r="C89" s="293">
        <v>8.3000000000000004E-2</v>
      </c>
      <c r="D89" s="224">
        <v>0.25</v>
      </c>
      <c r="E89" s="224">
        <v>0.25</v>
      </c>
      <c r="F89" s="222">
        <v>0.15</v>
      </c>
      <c r="G89" s="222">
        <v>0.15</v>
      </c>
      <c r="H89" s="222"/>
      <c r="I89" s="222"/>
    </row>
    <row r="90" spans="1:9" ht="186.6" customHeight="1" x14ac:dyDescent="0.25">
      <c r="A90" s="45" t="s">
        <v>195</v>
      </c>
      <c r="B90" s="443" t="s">
        <v>440</v>
      </c>
      <c r="C90" s="438"/>
      <c r="D90" s="444" t="s">
        <v>441</v>
      </c>
      <c r="E90" s="444"/>
      <c r="F90" s="450" t="s">
        <v>452</v>
      </c>
      <c r="G90" s="451"/>
      <c r="H90" s="438"/>
      <c r="I90" s="438"/>
    </row>
    <row r="91" spans="1:9" ht="71.650000000000006" customHeight="1" x14ac:dyDescent="0.25">
      <c r="A91" s="45" t="s">
        <v>196</v>
      </c>
      <c r="B91" s="439" t="s">
        <v>451</v>
      </c>
      <c r="C91" s="440"/>
      <c r="D91" s="439" t="s">
        <v>451</v>
      </c>
      <c r="E91" s="440"/>
      <c r="F91" s="439" t="s">
        <v>451</v>
      </c>
      <c r="G91" s="440"/>
      <c r="H91" s="439"/>
      <c r="I91" s="440"/>
    </row>
    <row r="92" spans="1:9" ht="25.15" customHeight="1" x14ac:dyDescent="0.25">
      <c r="A92" s="544" t="s">
        <v>163</v>
      </c>
      <c r="B92" s="84" t="s">
        <v>84</v>
      </c>
      <c r="C92" s="84" t="s">
        <v>86</v>
      </c>
      <c r="D92" s="84" t="s">
        <v>84</v>
      </c>
      <c r="E92" s="84" t="s">
        <v>86</v>
      </c>
      <c r="F92" s="84" t="s">
        <v>84</v>
      </c>
      <c r="G92" s="84" t="s">
        <v>86</v>
      </c>
      <c r="H92" s="84" t="s">
        <v>84</v>
      </c>
      <c r="I92" s="84" t="s">
        <v>86</v>
      </c>
    </row>
    <row r="93" spans="1:9" ht="25.15" customHeight="1" x14ac:dyDescent="0.25">
      <c r="A93" s="545"/>
      <c r="B93" s="293">
        <v>8.3000000000000004E-2</v>
      </c>
      <c r="C93" s="293">
        <v>8.3000000000000004E-2</v>
      </c>
      <c r="D93" s="224"/>
      <c r="E93" s="48"/>
      <c r="F93" s="224">
        <v>0.15</v>
      </c>
      <c r="G93" s="224">
        <v>0.15</v>
      </c>
      <c r="H93" s="224"/>
      <c r="I93" s="47"/>
    </row>
    <row r="94" spans="1:9" ht="409.6" customHeight="1" x14ac:dyDescent="0.25">
      <c r="A94" s="45" t="s">
        <v>195</v>
      </c>
      <c r="B94" s="443" t="s">
        <v>473</v>
      </c>
      <c r="C94" s="438"/>
      <c r="D94" s="438"/>
      <c r="E94" s="438"/>
      <c r="F94" s="450" t="s">
        <v>474</v>
      </c>
      <c r="G94" s="451"/>
      <c r="H94" s="438"/>
      <c r="I94" s="438"/>
    </row>
    <row r="95" spans="1:9" ht="54" customHeight="1" x14ac:dyDescent="0.25">
      <c r="A95" s="45" t="s">
        <v>196</v>
      </c>
      <c r="B95" s="439" t="s">
        <v>481</v>
      </c>
      <c r="C95" s="440"/>
      <c r="D95" s="441"/>
      <c r="E95" s="442"/>
      <c r="F95" s="439" t="s">
        <v>481</v>
      </c>
      <c r="G95" s="440"/>
      <c r="H95" s="441"/>
      <c r="I95" s="442"/>
    </row>
    <row r="96" spans="1:9" ht="25.15" customHeight="1" x14ac:dyDescent="0.25">
      <c r="A96" s="544" t="s">
        <v>164</v>
      </c>
      <c r="B96" s="84" t="s">
        <v>84</v>
      </c>
      <c r="C96" s="84" t="s">
        <v>86</v>
      </c>
      <c r="D96" s="84" t="s">
        <v>84</v>
      </c>
      <c r="E96" s="84" t="s">
        <v>86</v>
      </c>
      <c r="F96" s="84" t="s">
        <v>84</v>
      </c>
      <c r="G96" s="84" t="s">
        <v>86</v>
      </c>
      <c r="H96" s="84" t="s">
        <v>84</v>
      </c>
      <c r="I96" s="84" t="s">
        <v>86</v>
      </c>
    </row>
    <row r="97" spans="1:9" ht="25.15" customHeight="1" x14ac:dyDescent="0.25">
      <c r="A97" s="545"/>
      <c r="B97" s="293">
        <v>8.3000000000000004E-2</v>
      </c>
      <c r="C97" s="293">
        <v>8.3000000000000004E-2</v>
      </c>
      <c r="D97" s="224">
        <v>0</v>
      </c>
      <c r="E97" s="48"/>
      <c r="F97" s="224">
        <v>0</v>
      </c>
      <c r="G97" s="47"/>
      <c r="H97" s="224"/>
      <c r="I97" s="47"/>
    </row>
    <row r="98" spans="1:9" ht="408.6" customHeight="1" x14ac:dyDescent="0.25">
      <c r="A98" s="45" t="s">
        <v>195</v>
      </c>
      <c r="B98" s="443" t="s">
        <v>493</v>
      </c>
      <c r="C98" s="438"/>
      <c r="D98" s="438"/>
      <c r="E98" s="438"/>
      <c r="F98" s="438"/>
      <c r="G98" s="438"/>
      <c r="H98" s="438"/>
      <c r="I98" s="438"/>
    </row>
    <row r="99" spans="1:9" ht="40.9" customHeight="1" x14ac:dyDescent="0.25">
      <c r="A99" s="45" t="s">
        <v>196</v>
      </c>
      <c r="B99" s="439" t="s">
        <v>494</v>
      </c>
      <c r="C99" s="440"/>
      <c r="D99" s="441"/>
      <c r="E99" s="442"/>
      <c r="F99" s="441"/>
      <c r="G99" s="442"/>
      <c r="H99" s="441"/>
      <c r="I99" s="442"/>
    </row>
    <row r="100" spans="1:9" ht="25.15" customHeight="1" x14ac:dyDescent="0.25">
      <c r="A100" s="544" t="s">
        <v>166</v>
      </c>
      <c r="B100" s="84" t="s">
        <v>84</v>
      </c>
      <c r="C100" s="84" t="s">
        <v>86</v>
      </c>
      <c r="D100" s="84" t="s">
        <v>84</v>
      </c>
      <c r="E100" s="84" t="s">
        <v>86</v>
      </c>
      <c r="F100" s="84" t="s">
        <v>84</v>
      </c>
      <c r="G100" s="84" t="s">
        <v>86</v>
      </c>
      <c r="H100" s="84" t="s">
        <v>84</v>
      </c>
      <c r="I100" s="84" t="s">
        <v>86</v>
      </c>
    </row>
    <row r="101" spans="1:9" ht="25.15" customHeight="1" x14ac:dyDescent="0.25">
      <c r="A101" s="545"/>
      <c r="B101" s="293">
        <v>8.3000000000000004E-2</v>
      </c>
      <c r="C101" s="293">
        <v>8.3000000000000004E-2</v>
      </c>
      <c r="D101" s="224">
        <v>0.25</v>
      </c>
      <c r="E101" s="224">
        <v>0.25</v>
      </c>
      <c r="F101" s="222">
        <v>0.15</v>
      </c>
      <c r="G101" s="222">
        <v>0.15</v>
      </c>
      <c r="H101" s="222"/>
      <c r="I101" s="47"/>
    </row>
    <row r="102" spans="1:9" ht="387.6" customHeight="1" x14ac:dyDescent="0.25">
      <c r="A102" s="45" t="s">
        <v>195</v>
      </c>
      <c r="B102" s="444" t="s">
        <v>508</v>
      </c>
      <c r="C102" s="445"/>
      <c r="D102" s="444" t="s">
        <v>522</v>
      </c>
      <c r="E102" s="445"/>
      <c r="F102" s="444" t="s">
        <v>509</v>
      </c>
      <c r="G102" s="445"/>
      <c r="H102" s="438"/>
      <c r="I102" s="438"/>
    </row>
    <row r="103" spans="1:9" ht="48.6" customHeight="1" x14ac:dyDescent="0.25">
      <c r="A103" s="45" t="s">
        <v>196</v>
      </c>
      <c r="B103" s="439" t="s">
        <v>510</v>
      </c>
      <c r="C103" s="440"/>
      <c r="D103" s="439" t="s">
        <v>510</v>
      </c>
      <c r="E103" s="440"/>
      <c r="F103" s="439" t="s">
        <v>510</v>
      </c>
      <c r="G103" s="440"/>
      <c r="H103" s="441"/>
      <c r="I103" s="442"/>
    </row>
    <row r="104" spans="1:9" ht="25.15" customHeight="1" x14ac:dyDescent="0.25">
      <c r="A104" s="544" t="s">
        <v>167</v>
      </c>
      <c r="B104" s="84" t="s">
        <v>84</v>
      </c>
      <c r="C104" s="84" t="s">
        <v>86</v>
      </c>
      <c r="D104" s="84" t="s">
        <v>84</v>
      </c>
      <c r="E104" s="84" t="s">
        <v>86</v>
      </c>
      <c r="F104" s="84" t="s">
        <v>84</v>
      </c>
      <c r="G104" s="84" t="s">
        <v>86</v>
      </c>
      <c r="H104" s="84" t="s">
        <v>84</v>
      </c>
      <c r="I104" s="84" t="s">
        <v>86</v>
      </c>
    </row>
    <row r="105" spans="1:9" ht="25.15" customHeight="1" x14ac:dyDescent="0.25">
      <c r="A105" s="545"/>
      <c r="B105" s="293">
        <v>8.3000000000000004E-2</v>
      </c>
      <c r="C105" s="293">
        <v>8.3000000000000004E-2</v>
      </c>
      <c r="D105" s="224">
        <v>0</v>
      </c>
      <c r="E105" s="48"/>
      <c r="F105" s="224">
        <v>0</v>
      </c>
      <c r="G105" s="47"/>
      <c r="H105" s="224"/>
      <c r="I105" s="47"/>
    </row>
    <row r="106" spans="1:9" ht="408" customHeight="1" x14ac:dyDescent="0.25">
      <c r="A106" s="45" t="s">
        <v>195</v>
      </c>
      <c r="B106" s="443" t="s">
        <v>537</v>
      </c>
      <c r="C106" s="438"/>
      <c r="D106" s="438"/>
      <c r="E106" s="438"/>
      <c r="F106" s="438"/>
      <c r="G106" s="438"/>
      <c r="H106" s="438"/>
      <c r="I106" s="438"/>
    </row>
    <row r="107" spans="1:9" ht="51.6" customHeight="1" x14ac:dyDescent="0.25">
      <c r="A107" s="45" t="s">
        <v>196</v>
      </c>
      <c r="B107" s="439" t="s">
        <v>538</v>
      </c>
      <c r="C107" s="440"/>
      <c r="D107" s="441"/>
      <c r="E107" s="442"/>
      <c r="F107" s="441"/>
      <c r="G107" s="442"/>
      <c r="H107" s="441"/>
      <c r="I107" s="442"/>
    </row>
    <row r="108" spans="1:9" ht="25.15" customHeight="1" x14ac:dyDescent="0.25">
      <c r="A108" s="544" t="s">
        <v>168</v>
      </c>
      <c r="B108" s="84" t="s">
        <v>84</v>
      </c>
      <c r="C108" s="84" t="s">
        <v>86</v>
      </c>
      <c r="D108" s="84" t="s">
        <v>84</v>
      </c>
      <c r="E108" s="84" t="s">
        <v>86</v>
      </c>
      <c r="F108" s="84" t="s">
        <v>84</v>
      </c>
      <c r="G108" s="84" t="s">
        <v>86</v>
      </c>
      <c r="H108" s="84" t="s">
        <v>84</v>
      </c>
      <c r="I108" s="84" t="s">
        <v>86</v>
      </c>
    </row>
    <row r="109" spans="1:9" ht="25.15" customHeight="1" x14ac:dyDescent="0.25">
      <c r="A109" s="545"/>
      <c r="B109" s="293">
        <v>8.3000000000000004E-2</v>
      </c>
      <c r="C109" s="293">
        <v>8.3000000000000004E-2</v>
      </c>
      <c r="D109" s="224">
        <v>0</v>
      </c>
      <c r="E109" s="48"/>
      <c r="F109" s="224">
        <v>0</v>
      </c>
      <c r="G109" s="47"/>
      <c r="H109" s="225"/>
      <c r="I109" s="47"/>
    </row>
    <row r="110" spans="1:9" ht="409.15" customHeight="1" x14ac:dyDescent="0.25">
      <c r="A110" s="45" t="s">
        <v>195</v>
      </c>
      <c r="B110" s="443" t="s">
        <v>575</v>
      </c>
      <c r="C110" s="438"/>
      <c r="D110" s="438"/>
      <c r="E110" s="438"/>
      <c r="F110" s="438"/>
      <c r="G110" s="438"/>
      <c r="H110" s="438"/>
      <c r="I110" s="438"/>
    </row>
    <row r="111" spans="1:9" ht="51.6" customHeight="1" x14ac:dyDescent="0.25">
      <c r="A111" s="45" t="s">
        <v>196</v>
      </c>
      <c r="B111" s="439" t="s">
        <v>576</v>
      </c>
      <c r="C111" s="440"/>
      <c r="D111" s="441"/>
      <c r="E111" s="442"/>
      <c r="F111" s="441"/>
      <c r="G111" s="442"/>
      <c r="H111" s="441"/>
      <c r="I111" s="442"/>
    </row>
    <row r="112" spans="1:9" ht="25.15" customHeight="1" x14ac:dyDescent="0.25">
      <c r="A112" s="544" t="s">
        <v>169</v>
      </c>
      <c r="B112" s="84" t="s">
        <v>84</v>
      </c>
      <c r="C112" s="84" t="s">
        <v>86</v>
      </c>
      <c r="D112" s="84" t="s">
        <v>84</v>
      </c>
      <c r="E112" s="84" t="s">
        <v>86</v>
      </c>
      <c r="F112" s="84" t="s">
        <v>84</v>
      </c>
      <c r="G112" s="84" t="s">
        <v>86</v>
      </c>
      <c r="H112" s="84" t="s">
        <v>84</v>
      </c>
      <c r="I112" s="84" t="s">
        <v>86</v>
      </c>
    </row>
    <row r="113" spans="1:9" ht="25.15" customHeight="1" x14ac:dyDescent="0.25">
      <c r="A113" s="545"/>
      <c r="B113" s="293">
        <v>8.3000000000000004E-2</v>
      </c>
      <c r="C113" s="293">
        <v>8.3000000000000004E-2</v>
      </c>
      <c r="D113" s="224">
        <v>0.25</v>
      </c>
      <c r="E113" s="224">
        <v>0.25</v>
      </c>
      <c r="F113" s="224">
        <v>0.3</v>
      </c>
      <c r="G113" s="224">
        <v>0.3</v>
      </c>
      <c r="H113" s="224"/>
      <c r="I113" s="224"/>
    </row>
    <row r="114" spans="1:9" ht="373.15" customHeight="1" x14ac:dyDescent="0.25">
      <c r="A114" s="45" t="s">
        <v>195</v>
      </c>
      <c r="B114" s="446" t="s">
        <v>588</v>
      </c>
      <c r="C114" s="447"/>
      <c r="D114" s="448" t="s">
        <v>590</v>
      </c>
      <c r="E114" s="449"/>
      <c r="F114" s="448" t="s">
        <v>604</v>
      </c>
      <c r="G114" s="449"/>
      <c r="H114" s="552"/>
      <c r="I114" s="552"/>
    </row>
    <row r="115" spans="1:9" ht="54.6" customHeight="1" x14ac:dyDescent="0.25">
      <c r="A115" s="45" t="s">
        <v>196</v>
      </c>
      <c r="B115" s="439" t="s">
        <v>591</v>
      </c>
      <c r="C115" s="440"/>
      <c r="D115" s="439" t="s">
        <v>603</v>
      </c>
      <c r="E115" s="440"/>
      <c r="F115" s="439" t="s">
        <v>591</v>
      </c>
      <c r="G115" s="440"/>
      <c r="H115" s="441"/>
      <c r="I115" s="442"/>
    </row>
    <row r="116" spans="1:9" ht="16.5" x14ac:dyDescent="0.25">
      <c r="A116" s="46" t="s">
        <v>197</v>
      </c>
      <c r="B116" s="49">
        <f t="shared" ref="B116:I116" si="1">(B69+B73+B77+B81+B85+B89+B93+B97+B101+B105+B109+B113)</f>
        <v>0.99599999999999989</v>
      </c>
      <c r="C116" s="49">
        <f t="shared" si="1"/>
        <v>0.99599999999999989</v>
      </c>
      <c r="D116" s="49">
        <f t="shared" si="1"/>
        <v>1</v>
      </c>
      <c r="E116" s="49">
        <f t="shared" si="1"/>
        <v>1</v>
      </c>
      <c r="F116" s="49">
        <f t="shared" si="1"/>
        <v>1</v>
      </c>
      <c r="G116" s="49">
        <f t="shared" si="1"/>
        <v>1</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00000000-0004-0000-0200-000000000000}"/>
    <hyperlink ref="D91" r:id="rId2" display="https://secretariadistritald.sharepoint.com/:f:/s/ContratacinSPI-2022/EiwrQ0E27s9IhC76QZMwHvYB5qPap6dX8cG6WWBdnLBEbw?e=2dRCGJ" xr:uid="{00000000-0004-0000-0200-000001000000}"/>
    <hyperlink ref="F91" r:id="rId3" display="https://secretariadistritald.sharepoint.com/:f:/s/ContratacinSPI-2022/EiwrQ0E27s9IhC76QZMwHvYB5qPap6dX8cG6WWBdnLBEbw?e=2dRCGJ" xr:uid="{00000000-0004-0000-0200-000002000000}"/>
  </hyperlinks>
  <pageMargins left="0.25" right="0.25" top="0.75" bottom="0.75" header="0.3" footer="0.3"/>
  <pageSetup paperSize="9" scale="17" fitToHeight="0" orientation="portrait" r:id="rId4"/>
  <rowBreaks count="2" manualBreakCount="2">
    <brk id="57" max="14" man="1"/>
    <brk id="103" max="14" man="1"/>
  </rowBreak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O126"/>
  <sheetViews>
    <sheetView showGridLines="0" view="pageBreakPreview" topLeftCell="A57" zoomScale="70" zoomScaleNormal="85" zoomScaleSheetLayoutView="70" workbookViewId="0">
      <selection activeCell="F61" sqref="F61:G61"/>
    </sheetView>
  </sheetViews>
  <sheetFormatPr baseColWidth="10" defaultColWidth="10.7109375" defaultRowHeight="14.25" x14ac:dyDescent="0.25"/>
  <cols>
    <col min="1" max="1" width="49.7109375" style="1" customWidth="1"/>
    <col min="2" max="2" width="41.42578125" style="1" customWidth="1"/>
    <col min="3" max="3" width="42.7109375" style="1" customWidth="1"/>
    <col min="4" max="4" width="35.7109375" style="1" customWidth="1"/>
    <col min="5" max="5" width="46" style="1" customWidth="1"/>
    <col min="6" max="6" width="43" style="1" customWidth="1"/>
    <col min="7" max="7" width="41.28515625" style="1" customWidth="1"/>
    <col min="8" max="8" width="35.7109375" style="1" customWidth="1"/>
    <col min="9" max="9" width="42.28515625" style="1" customWidth="1"/>
    <col min="10" max="14" width="23.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3" customFormat="1" ht="22.15" customHeight="1" thickBot="1" x14ac:dyDescent="0.3">
      <c r="A1" s="526"/>
      <c r="B1" s="504" t="s">
        <v>150</v>
      </c>
      <c r="C1" s="505"/>
      <c r="D1" s="505"/>
      <c r="E1" s="505"/>
      <c r="F1" s="505"/>
      <c r="G1" s="505"/>
      <c r="H1" s="505"/>
      <c r="I1" s="505"/>
      <c r="J1" s="505"/>
      <c r="K1" s="505"/>
      <c r="L1" s="506"/>
      <c r="M1" s="501" t="s">
        <v>270</v>
      </c>
      <c r="N1" s="502"/>
      <c r="O1" s="503"/>
    </row>
    <row r="2" spans="1:15" s="73" customFormat="1" ht="18" customHeight="1" thickBot="1" x14ac:dyDescent="0.3">
      <c r="A2" s="527"/>
      <c r="B2" s="507" t="s">
        <v>151</v>
      </c>
      <c r="C2" s="508"/>
      <c r="D2" s="508"/>
      <c r="E2" s="508"/>
      <c r="F2" s="508"/>
      <c r="G2" s="508"/>
      <c r="H2" s="508"/>
      <c r="I2" s="508"/>
      <c r="J2" s="508"/>
      <c r="K2" s="508"/>
      <c r="L2" s="509"/>
      <c r="M2" s="501" t="s">
        <v>271</v>
      </c>
      <c r="N2" s="502"/>
      <c r="O2" s="503"/>
    </row>
    <row r="3" spans="1:15" s="73" customFormat="1" ht="19.899999999999999" customHeight="1" thickBot="1" x14ac:dyDescent="0.3">
      <c r="A3" s="527"/>
      <c r="B3" s="507" t="s">
        <v>0</v>
      </c>
      <c r="C3" s="508"/>
      <c r="D3" s="508"/>
      <c r="E3" s="508"/>
      <c r="F3" s="508"/>
      <c r="G3" s="508"/>
      <c r="H3" s="508"/>
      <c r="I3" s="508"/>
      <c r="J3" s="508"/>
      <c r="K3" s="508"/>
      <c r="L3" s="509"/>
      <c r="M3" s="501" t="s">
        <v>272</v>
      </c>
      <c r="N3" s="502"/>
      <c r="O3" s="503"/>
    </row>
    <row r="4" spans="1:15" s="73" customFormat="1" ht="21.75" customHeight="1" thickBot="1" x14ac:dyDescent="0.3">
      <c r="A4" s="528"/>
      <c r="B4" s="510" t="s">
        <v>152</v>
      </c>
      <c r="C4" s="511"/>
      <c r="D4" s="511"/>
      <c r="E4" s="511"/>
      <c r="F4" s="511"/>
      <c r="G4" s="511"/>
      <c r="H4" s="511"/>
      <c r="I4" s="511"/>
      <c r="J4" s="511"/>
      <c r="K4" s="511"/>
      <c r="L4" s="512"/>
      <c r="M4" s="501" t="s">
        <v>273</v>
      </c>
      <c r="N4" s="502"/>
      <c r="O4" s="503"/>
    </row>
    <row r="5" spans="1:15" s="73" customFormat="1" ht="16.149999999999999" customHeight="1" thickBot="1" x14ac:dyDescent="0.3">
      <c r="A5" s="74"/>
      <c r="B5" s="75"/>
      <c r="C5" s="75"/>
      <c r="D5" s="75"/>
      <c r="E5" s="75"/>
      <c r="F5" s="75"/>
      <c r="G5" s="75"/>
      <c r="H5" s="75"/>
      <c r="I5" s="75"/>
      <c r="J5" s="75"/>
      <c r="K5" s="75"/>
      <c r="L5" s="75"/>
      <c r="M5" s="76"/>
      <c r="N5" s="76"/>
      <c r="O5" s="76"/>
    </row>
    <row r="6" spans="1:15" ht="40.35" customHeight="1" thickBot="1" x14ac:dyDescent="0.3">
      <c r="A6" s="55" t="s">
        <v>154</v>
      </c>
      <c r="B6" s="536" t="s">
        <v>307</v>
      </c>
      <c r="C6" s="537"/>
      <c r="D6" s="537"/>
      <c r="E6" s="537"/>
      <c r="F6" s="537"/>
      <c r="G6" s="537"/>
      <c r="H6" s="537"/>
      <c r="I6" s="537"/>
      <c r="J6" s="537"/>
      <c r="K6" s="538"/>
      <c r="L6" s="145" t="s">
        <v>155</v>
      </c>
      <c r="M6" s="539">
        <v>2024110010309</v>
      </c>
      <c r="N6" s="540"/>
      <c r="O6" s="541"/>
    </row>
    <row r="7" spans="1:15" s="73" customFormat="1" ht="18" customHeight="1" thickBot="1" x14ac:dyDescent="0.3">
      <c r="A7" s="74"/>
      <c r="B7" s="75"/>
      <c r="C7" s="75"/>
      <c r="D7" s="75"/>
      <c r="E7" s="75"/>
      <c r="F7" s="75"/>
      <c r="G7" s="75"/>
      <c r="H7" s="75"/>
      <c r="I7" s="75"/>
      <c r="J7" s="75"/>
      <c r="K7" s="75"/>
      <c r="L7" s="75"/>
      <c r="M7" s="76"/>
      <c r="N7" s="76"/>
      <c r="O7" s="76"/>
    </row>
    <row r="8" spans="1:15" s="73" customFormat="1" ht="21.75" customHeight="1" thickBot="1" x14ac:dyDescent="0.3">
      <c r="A8" s="530" t="s">
        <v>6</v>
      </c>
      <c r="B8" s="145" t="s">
        <v>156</v>
      </c>
      <c r="C8" s="115"/>
      <c r="D8" s="145" t="s">
        <v>157</v>
      </c>
      <c r="E8" s="115"/>
      <c r="F8" s="145" t="s">
        <v>158</v>
      </c>
      <c r="G8" s="115"/>
      <c r="H8" s="145" t="s">
        <v>159</v>
      </c>
      <c r="I8" s="117"/>
      <c r="J8" s="515" t="s">
        <v>8</v>
      </c>
      <c r="K8" s="529"/>
      <c r="L8" s="144" t="s">
        <v>160</v>
      </c>
      <c r="M8" s="546"/>
      <c r="N8" s="546"/>
      <c r="O8" s="546"/>
    </row>
    <row r="9" spans="1:15" s="73" customFormat="1" ht="21.75" customHeight="1" thickBot="1" x14ac:dyDescent="0.3">
      <c r="A9" s="530"/>
      <c r="B9" s="146" t="s">
        <v>161</v>
      </c>
      <c r="C9" s="118"/>
      <c r="D9" s="145" t="s">
        <v>162</v>
      </c>
      <c r="E9" s="118"/>
      <c r="F9" s="145" t="s">
        <v>163</v>
      </c>
      <c r="G9" s="118"/>
      <c r="H9" s="145" t="s">
        <v>164</v>
      </c>
      <c r="I9" s="117"/>
      <c r="J9" s="515"/>
      <c r="K9" s="529"/>
      <c r="L9" s="144" t="s">
        <v>165</v>
      </c>
      <c r="M9" s="546" t="s">
        <v>280</v>
      </c>
      <c r="N9" s="546"/>
      <c r="O9" s="546"/>
    </row>
    <row r="10" spans="1:15" s="73" customFormat="1" ht="21.75" customHeight="1" thickBot="1" x14ac:dyDescent="0.3">
      <c r="A10" s="530"/>
      <c r="B10" s="145" t="s">
        <v>166</v>
      </c>
      <c r="C10" s="115"/>
      <c r="D10" s="145" t="s">
        <v>167</v>
      </c>
      <c r="E10" s="118"/>
      <c r="F10" s="145" t="s">
        <v>168</v>
      </c>
      <c r="G10" s="118"/>
      <c r="H10" s="145" t="s">
        <v>169</v>
      </c>
      <c r="I10" s="118" t="s">
        <v>280</v>
      </c>
      <c r="J10" s="515"/>
      <c r="K10" s="529"/>
      <c r="L10" s="144" t="s">
        <v>170</v>
      </c>
      <c r="M10" s="546" t="s">
        <v>280</v>
      </c>
      <c r="N10" s="546"/>
      <c r="O10" s="546"/>
    </row>
    <row r="11" spans="1:15" ht="15" customHeight="1" thickBot="1" x14ac:dyDescent="0.3">
      <c r="A11" s="6"/>
      <c r="B11" s="7"/>
      <c r="C11" s="7"/>
      <c r="D11" s="9"/>
      <c r="E11" s="8"/>
      <c r="F11" s="8"/>
      <c r="G11" s="184"/>
      <c r="H11" s="184"/>
      <c r="I11" s="10"/>
      <c r="J11" s="10"/>
      <c r="K11" s="7"/>
      <c r="L11" s="7"/>
      <c r="M11" s="7"/>
      <c r="N11" s="7"/>
      <c r="O11" s="7"/>
    </row>
    <row r="12" spans="1:15" ht="15" customHeight="1" x14ac:dyDescent="0.25">
      <c r="A12" s="533" t="s">
        <v>171</v>
      </c>
      <c r="B12" s="516" t="s">
        <v>312</v>
      </c>
      <c r="C12" s="517"/>
      <c r="D12" s="517"/>
      <c r="E12" s="517"/>
      <c r="F12" s="517"/>
      <c r="G12" s="517"/>
      <c r="H12" s="517"/>
      <c r="I12" s="517"/>
      <c r="J12" s="517"/>
      <c r="K12" s="517"/>
      <c r="L12" s="517"/>
      <c r="M12" s="517"/>
      <c r="N12" s="517"/>
      <c r="O12" s="518"/>
    </row>
    <row r="13" spans="1:15" ht="15" customHeight="1" x14ac:dyDescent="0.25">
      <c r="A13" s="534"/>
      <c r="B13" s="519"/>
      <c r="C13" s="520"/>
      <c r="D13" s="520"/>
      <c r="E13" s="520"/>
      <c r="F13" s="520"/>
      <c r="G13" s="520"/>
      <c r="H13" s="520"/>
      <c r="I13" s="520"/>
      <c r="J13" s="520"/>
      <c r="K13" s="520"/>
      <c r="L13" s="520"/>
      <c r="M13" s="520"/>
      <c r="N13" s="520"/>
      <c r="O13" s="521"/>
    </row>
    <row r="14" spans="1:15" ht="15" customHeight="1" thickBot="1" x14ac:dyDescent="0.3">
      <c r="A14" s="535"/>
      <c r="B14" s="522"/>
      <c r="C14" s="523"/>
      <c r="D14" s="523"/>
      <c r="E14" s="523"/>
      <c r="F14" s="523"/>
      <c r="G14" s="523"/>
      <c r="H14" s="523"/>
      <c r="I14" s="523"/>
      <c r="J14" s="523"/>
      <c r="K14" s="523"/>
      <c r="L14" s="523"/>
      <c r="M14" s="523"/>
      <c r="N14" s="523"/>
      <c r="O14" s="524"/>
    </row>
    <row r="15" spans="1:15" ht="9" customHeight="1" thickBot="1" x14ac:dyDescent="0.3">
      <c r="A15" s="14"/>
      <c r="B15" s="72"/>
      <c r="C15" s="15"/>
      <c r="D15" s="15"/>
      <c r="E15" s="15"/>
      <c r="F15" s="15"/>
      <c r="G15" s="16"/>
      <c r="H15" s="16"/>
      <c r="I15" s="16"/>
      <c r="J15" s="16"/>
      <c r="K15" s="16"/>
      <c r="L15" s="17"/>
      <c r="M15" s="17"/>
      <c r="N15" s="17"/>
      <c r="O15" s="17"/>
    </row>
    <row r="16" spans="1:15" s="18" customFormat="1" ht="37.5" customHeight="1" thickBot="1" x14ac:dyDescent="0.3">
      <c r="A16" s="55" t="s">
        <v>13</v>
      </c>
      <c r="B16" s="525" t="s">
        <v>313</v>
      </c>
      <c r="C16" s="525"/>
      <c r="D16" s="525"/>
      <c r="E16" s="525"/>
      <c r="F16" s="525"/>
      <c r="G16" s="530" t="s">
        <v>15</v>
      </c>
      <c r="H16" s="530"/>
      <c r="I16" s="525" t="s">
        <v>324</v>
      </c>
      <c r="J16" s="525"/>
      <c r="K16" s="525"/>
      <c r="L16" s="525"/>
      <c r="M16" s="525"/>
      <c r="N16" s="525"/>
      <c r="O16" s="525"/>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525" t="s">
        <v>284</v>
      </c>
      <c r="C18" s="525"/>
      <c r="D18" s="525"/>
      <c r="E18" s="525"/>
      <c r="F18" s="55" t="s">
        <v>19</v>
      </c>
      <c r="G18" s="531" t="s">
        <v>285</v>
      </c>
      <c r="H18" s="531"/>
      <c r="I18" s="531"/>
      <c r="J18" s="55" t="s">
        <v>21</v>
      </c>
      <c r="K18" s="525" t="s">
        <v>325</v>
      </c>
      <c r="L18" s="525"/>
      <c r="M18" s="525"/>
      <c r="N18" s="525"/>
      <c r="O18" s="525"/>
    </row>
    <row r="19" spans="1:15" ht="9" customHeight="1" x14ac:dyDescent="0.25">
      <c r="A19" s="5"/>
      <c r="B19" s="2"/>
      <c r="C19" s="532"/>
      <c r="D19" s="532"/>
      <c r="E19" s="532"/>
      <c r="F19" s="532"/>
      <c r="G19" s="532"/>
      <c r="H19" s="532"/>
      <c r="I19" s="532"/>
      <c r="J19" s="532"/>
      <c r="K19" s="532"/>
      <c r="L19" s="532"/>
      <c r="M19" s="532"/>
      <c r="N19" s="532"/>
      <c r="O19" s="532"/>
    </row>
    <row r="20" spans="1:15" ht="16.5" customHeight="1" thickBot="1" x14ac:dyDescent="0.3">
      <c r="A20" s="70"/>
      <c r="B20" s="71"/>
      <c r="C20" s="71"/>
      <c r="D20" s="71"/>
      <c r="E20" s="71"/>
      <c r="F20" s="71"/>
      <c r="G20" s="71"/>
      <c r="H20" s="71"/>
      <c r="I20" s="71"/>
      <c r="J20" s="71"/>
      <c r="K20" s="71"/>
      <c r="L20" s="71"/>
      <c r="M20" s="71"/>
      <c r="N20" s="71"/>
      <c r="O20" s="71"/>
    </row>
    <row r="21" spans="1:15" ht="32.1" customHeight="1" thickBot="1" x14ac:dyDescent="0.3">
      <c r="A21" s="513" t="s">
        <v>23</v>
      </c>
      <c r="B21" s="514"/>
      <c r="C21" s="514"/>
      <c r="D21" s="514"/>
      <c r="E21" s="514"/>
      <c r="F21" s="514"/>
      <c r="G21" s="514"/>
      <c r="H21" s="514"/>
      <c r="I21" s="514"/>
      <c r="J21" s="514"/>
      <c r="K21" s="514"/>
      <c r="L21" s="514"/>
      <c r="M21" s="514"/>
      <c r="N21" s="514"/>
      <c r="O21" s="515"/>
    </row>
    <row r="22" spans="1:15" ht="32.1" customHeight="1" thickBot="1" x14ac:dyDescent="0.3">
      <c r="A22" s="513" t="s">
        <v>172</v>
      </c>
      <c r="B22" s="514"/>
      <c r="C22" s="514"/>
      <c r="D22" s="514"/>
      <c r="E22" s="514"/>
      <c r="F22" s="514"/>
      <c r="G22" s="514"/>
      <c r="H22" s="514"/>
      <c r="I22" s="514"/>
      <c r="J22" s="514"/>
      <c r="K22" s="514"/>
      <c r="L22" s="514"/>
      <c r="M22" s="514"/>
      <c r="N22" s="514"/>
      <c r="O22" s="515"/>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7">
        <v>356145000</v>
      </c>
      <c r="C24" s="217">
        <v>1372193000</v>
      </c>
      <c r="D24" s="217">
        <v>37080000</v>
      </c>
      <c r="E24" s="22"/>
      <c r="F24" s="22">
        <v>61200000</v>
      </c>
      <c r="G24" s="22">
        <v>49440000</v>
      </c>
      <c r="H24" s="215">
        <v>61800000</v>
      </c>
      <c r="I24" s="215"/>
      <c r="J24" s="342"/>
      <c r="K24" s="342" t="s">
        <v>551</v>
      </c>
      <c r="L24" s="326">
        <v>-19308524</v>
      </c>
      <c r="M24" s="326">
        <v>-12552335</v>
      </c>
      <c r="N24" s="346">
        <f>SUM(B24:M24)</f>
        <v>1905997141</v>
      </c>
      <c r="O24" s="358"/>
    </row>
    <row r="25" spans="1:15" ht="32.1" customHeight="1" x14ac:dyDescent="0.25">
      <c r="A25" s="21" t="s">
        <v>26</v>
      </c>
      <c r="B25" s="217">
        <v>356144475</v>
      </c>
      <c r="C25" s="217">
        <v>1291607700</v>
      </c>
      <c r="D25" s="217">
        <v>36050000</v>
      </c>
      <c r="E25" s="217">
        <v>-44938096</v>
      </c>
      <c r="F25" s="217">
        <v>21127696</v>
      </c>
      <c r="G25" s="300">
        <v>38245445</v>
      </c>
      <c r="H25" s="300">
        <v>64644082</v>
      </c>
      <c r="I25" s="300">
        <v>20600000</v>
      </c>
      <c r="J25" s="300">
        <v>79640529</v>
      </c>
      <c r="K25" s="300">
        <v>868137</v>
      </c>
      <c r="L25" s="300">
        <v>4313909</v>
      </c>
      <c r="M25" s="300">
        <v>36744144</v>
      </c>
      <c r="N25" s="346">
        <f t="shared" ref="N25:N29" si="0">SUM(B25:M25)</f>
        <v>1905048021</v>
      </c>
      <c r="O25" s="360">
        <f>+(B25+C25+D25+E25+F25+G25+H25+I25+J25+K25+L25+M25)/N24</f>
        <v>0.99950203492986245</v>
      </c>
    </row>
    <row r="26" spans="1:15" ht="32.1" customHeight="1" x14ac:dyDescent="0.25">
      <c r="A26" s="21" t="s">
        <v>28</v>
      </c>
      <c r="B26" s="219" t="s">
        <v>287</v>
      </c>
      <c r="C26" s="217">
        <v>1400000</v>
      </c>
      <c r="D26" s="217">
        <v>91327020</v>
      </c>
      <c r="E26" s="217">
        <v>158600224</v>
      </c>
      <c r="F26" s="217">
        <v>156866390</v>
      </c>
      <c r="G26" s="300">
        <v>157832102</v>
      </c>
      <c r="H26" s="300">
        <v>162157223</v>
      </c>
      <c r="I26" s="300">
        <v>160223722</v>
      </c>
      <c r="J26" s="300">
        <v>173647626</v>
      </c>
      <c r="K26" s="300">
        <v>196210309</v>
      </c>
      <c r="L26" s="300">
        <v>196054242</v>
      </c>
      <c r="M26" s="300">
        <v>413250064</v>
      </c>
      <c r="N26" s="346">
        <f t="shared" si="0"/>
        <v>1867568922</v>
      </c>
      <c r="O26" s="360"/>
    </row>
    <row r="27" spans="1:15" ht="32.1" customHeight="1" x14ac:dyDescent="0.25">
      <c r="A27" s="21" t="s">
        <v>175</v>
      </c>
      <c r="B27" s="217">
        <v>2619000</v>
      </c>
      <c r="C27" s="219"/>
      <c r="D27" s="219"/>
      <c r="E27" s="22"/>
      <c r="F27" s="22"/>
      <c r="G27" s="22"/>
      <c r="H27" s="22"/>
      <c r="I27" s="22"/>
      <c r="J27" s="22"/>
      <c r="K27" s="301" t="s">
        <v>287</v>
      </c>
      <c r="L27" s="301"/>
      <c r="M27" s="346"/>
      <c r="N27" s="346">
        <f t="shared" si="0"/>
        <v>2619000</v>
      </c>
      <c r="O27" s="361"/>
    </row>
    <row r="28" spans="1:15" ht="32.1" customHeight="1" x14ac:dyDescent="0.25">
      <c r="A28" s="21" t="s">
        <v>176</v>
      </c>
      <c r="B28" s="219" t="s">
        <v>287</v>
      </c>
      <c r="C28" s="219" t="s">
        <v>287</v>
      </c>
      <c r="D28" s="219" t="s">
        <v>287</v>
      </c>
      <c r="E28" s="22"/>
      <c r="F28" s="22"/>
      <c r="G28" s="22"/>
      <c r="H28" s="22"/>
      <c r="I28" s="22"/>
      <c r="J28" s="22"/>
      <c r="K28" s="301" t="s">
        <v>287</v>
      </c>
      <c r="L28" s="300">
        <v>0</v>
      </c>
      <c r="M28" s="346"/>
      <c r="N28" s="346">
        <f t="shared" si="0"/>
        <v>0</v>
      </c>
      <c r="O28" s="361"/>
    </row>
    <row r="29" spans="1:15" ht="32.1" customHeight="1" thickBot="1" x14ac:dyDescent="0.3">
      <c r="A29" s="24" t="s">
        <v>34</v>
      </c>
      <c r="B29" s="220">
        <v>2619000</v>
      </c>
      <c r="C29" s="242" t="s">
        <v>287</v>
      </c>
      <c r="D29" s="242" t="s">
        <v>287</v>
      </c>
      <c r="E29" s="25"/>
      <c r="F29" s="25"/>
      <c r="G29" s="25"/>
      <c r="H29" s="25"/>
      <c r="I29" s="25"/>
      <c r="J29" s="25"/>
      <c r="K29" s="355" t="s">
        <v>287</v>
      </c>
      <c r="L29" s="339"/>
      <c r="M29" s="339"/>
      <c r="N29" s="339">
        <f t="shared" si="0"/>
        <v>2619000</v>
      </c>
      <c r="O29" s="340"/>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78" t="s">
        <v>177</v>
      </c>
      <c r="B33" s="479"/>
      <c r="C33" s="479"/>
      <c r="D33" s="479"/>
      <c r="E33" s="479"/>
      <c r="F33" s="479"/>
      <c r="G33" s="479"/>
      <c r="H33" s="479"/>
      <c r="I33" s="480"/>
      <c r="J33" s="31"/>
    </row>
    <row r="34" spans="1:13" ht="50.25" customHeight="1" thickBot="1" x14ac:dyDescent="0.3">
      <c r="A34" s="40" t="s">
        <v>178</v>
      </c>
      <c r="B34" s="481" t="str">
        <f>+B12</f>
        <v>Implementrar una (1) estrategia de formación para mujeres, en el reconocimiento, empoderamiento y garantía de sus derechos que fomenten la autonomía en condiciones de equidad.</v>
      </c>
      <c r="C34" s="482"/>
      <c r="D34" s="482"/>
      <c r="E34" s="482"/>
      <c r="F34" s="482"/>
      <c r="G34" s="482"/>
      <c r="H34" s="482"/>
      <c r="I34" s="483"/>
      <c r="J34" s="29"/>
      <c r="M34" s="170"/>
    </row>
    <row r="35" spans="1:13" ht="18.75" customHeight="1" thickBot="1" x14ac:dyDescent="0.3">
      <c r="A35" s="473" t="s">
        <v>38</v>
      </c>
      <c r="B35" s="79">
        <v>2024</v>
      </c>
      <c r="C35" s="79">
        <v>2025</v>
      </c>
      <c r="D35" s="79">
        <v>2026</v>
      </c>
      <c r="E35" s="79">
        <v>2027</v>
      </c>
      <c r="F35" s="79" t="s">
        <v>179</v>
      </c>
      <c r="G35" s="493" t="s">
        <v>40</v>
      </c>
      <c r="H35" s="571" t="s">
        <v>315</v>
      </c>
      <c r="I35" s="571"/>
      <c r="J35" s="29"/>
      <c r="M35" s="170"/>
    </row>
    <row r="36" spans="1:13" ht="50.25" customHeight="1" thickBot="1" x14ac:dyDescent="0.3">
      <c r="A36" s="474"/>
      <c r="B36" s="221">
        <v>1</v>
      </c>
      <c r="C36" s="221">
        <v>1</v>
      </c>
      <c r="D36" s="221">
        <v>1</v>
      </c>
      <c r="E36" s="221">
        <v>1</v>
      </c>
      <c r="F36" s="243">
        <v>1</v>
      </c>
      <c r="G36" s="493"/>
      <c r="H36" s="571"/>
      <c r="I36" s="571"/>
      <c r="J36" s="29"/>
      <c r="M36" s="171"/>
    </row>
    <row r="37" spans="1:13" ht="52.5" customHeight="1" thickBot="1" x14ac:dyDescent="0.3">
      <c r="A37" s="41" t="s">
        <v>42</v>
      </c>
      <c r="B37" s="484" t="s">
        <v>289</v>
      </c>
      <c r="C37" s="485"/>
      <c r="D37" s="490" t="s">
        <v>180</v>
      </c>
      <c r="E37" s="491"/>
      <c r="F37" s="491"/>
      <c r="G37" s="491"/>
      <c r="H37" s="491"/>
      <c r="I37" s="492"/>
    </row>
    <row r="38" spans="1:13" s="30" customFormat="1" ht="48" customHeight="1" thickBot="1" x14ac:dyDescent="0.3">
      <c r="A38" s="473" t="s">
        <v>181</v>
      </c>
      <c r="B38" s="41" t="s">
        <v>182</v>
      </c>
      <c r="C38" s="40" t="s">
        <v>86</v>
      </c>
      <c r="D38" s="458" t="s">
        <v>88</v>
      </c>
      <c r="E38" s="459"/>
      <c r="F38" s="458" t="s">
        <v>90</v>
      </c>
      <c r="G38" s="459"/>
      <c r="H38" s="42" t="s">
        <v>92</v>
      </c>
      <c r="I38" s="44" t="s">
        <v>93</v>
      </c>
      <c r="M38" s="172"/>
    </row>
    <row r="39" spans="1:13" ht="225" customHeight="1" thickBot="1" x14ac:dyDescent="0.3">
      <c r="A39" s="474"/>
      <c r="B39" s="238">
        <v>8.3400000000000002E-2</v>
      </c>
      <c r="C39" s="238">
        <v>8.3400000000000002E-2</v>
      </c>
      <c r="D39" s="565" t="s">
        <v>326</v>
      </c>
      <c r="E39" s="566"/>
      <c r="F39" s="565" t="s">
        <v>326</v>
      </c>
      <c r="G39" s="566"/>
      <c r="H39" s="240" t="s">
        <v>318</v>
      </c>
      <c r="I39" s="241" t="s">
        <v>327</v>
      </c>
      <c r="M39" s="170"/>
    </row>
    <row r="40" spans="1:13" s="30" customFormat="1" ht="54" customHeight="1" thickBot="1" x14ac:dyDescent="0.3">
      <c r="A40" s="473" t="s">
        <v>183</v>
      </c>
      <c r="B40" s="43" t="s">
        <v>182</v>
      </c>
      <c r="C40" s="42" t="s">
        <v>86</v>
      </c>
      <c r="D40" s="458" t="s">
        <v>88</v>
      </c>
      <c r="E40" s="459"/>
      <c r="F40" s="458" t="s">
        <v>90</v>
      </c>
      <c r="G40" s="459"/>
      <c r="H40" s="42" t="s">
        <v>92</v>
      </c>
      <c r="I40" s="44" t="s">
        <v>93</v>
      </c>
    </row>
    <row r="41" spans="1:13" ht="274.14999999999998" customHeight="1" thickBot="1" x14ac:dyDescent="0.3">
      <c r="A41" s="474"/>
      <c r="B41" s="238">
        <v>8.3400000000000002E-2</v>
      </c>
      <c r="C41" s="238">
        <v>8.3400000000000002E-2</v>
      </c>
      <c r="D41" s="586" t="s">
        <v>328</v>
      </c>
      <c r="E41" s="587"/>
      <c r="F41" s="565" t="s">
        <v>329</v>
      </c>
      <c r="G41" s="566"/>
      <c r="H41" s="240" t="s">
        <v>318</v>
      </c>
      <c r="I41" s="241" t="s">
        <v>327</v>
      </c>
    </row>
    <row r="42" spans="1:13" s="30" customFormat="1" ht="45" customHeight="1" thickBot="1" x14ac:dyDescent="0.3">
      <c r="A42" s="473" t="s">
        <v>184</v>
      </c>
      <c r="B42" s="43" t="s">
        <v>182</v>
      </c>
      <c r="C42" s="42" t="s">
        <v>86</v>
      </c>
      <c r="D42" s="458" t="s">
        <v>88</v>
      </c>
      <c r="E42" s="459"/>
      <c r="F42" s="458" t="s">
        <v>90</v>
      </c>
      <c r="G42" s="459"/>
      <c r="H42" s="42" t="s">
        <v>92</v>
      </c>
      <c r="I42" s="44" t="s">
        <v>93</v>
      </c>
    </row>
    <row r="43" spans="1:13" ht="205.5" customHeight="1" thickBot="1" x14ac:dyDescent="0.3">
      <c r="A43" s="474"/>
      <c r="B43" s="238">
        <v>8.3400000000000002E-2</v>
      </c>
      <c r="C43" s="238">
        <v>8.3400000000000002E-2</v>
      </c>
      <c r="D43" s="563" t="s">
        <v>458</v>
      </c>
      <c r="E43" s="564"/>
      <c r="F43" s="563" t="s">
        <v>459</v>
      </c>
      <c r="G43" s="564"/>
      <c r="H43" s="240" t="s">
        <v>318</v>
      </c>
      <c r="I43" s="241" t="s">
        <v>319</v>
      </c>
    </row>
    <row r="44" spans="1:13" s="30" customFormat="1" ht="44.25" customHeight="1" thickBot="1" x14ac:dyDescent="0.3">
      <c r="A44" s="473" t="s">
        <v>185</v>
      </c>
      <c r="B44" s="43" t="s">
        <v>182</v>
      </c>
      <c r="C44" s="43" t="s">
        <v>86</v>
      </c>
      <c r="D44" s="458" t="s">
        <v>88</v>
      </c>
      <c r="E44" s="459"/>
      <c r="F44" s="458" t="s">
        <v>90</v>
      </c>
      <c r="G44" s="459"/>
      <c r="H44" s="42" t="s">
        <v>92</v>
      </c>
      <c r="I44" s="42" t="s">
        <v>93</v>
      </c>
    </row>
    <row r="45" spans="1:13" ht="211.9" customHeight="1" thickBot="1" x14ac:dyDescent="0.3">
      <c r="A45" s="474"/>
      <c r="B45" s="238">
        <v>8.3400000000000002E-2</v>
      </c>
      <c r="C45" s="238">
        <v>8.3400000000000002E-2</v>
      </c>
      <c r="D45" s="563" t="s">
        <v>398</v>
      </c>
      <c r="E45" s="564"/>
      <c r="F45" s="563" t="s">
        <v>404</v>
      </c>
      <c r="G45" s="564"/>
      <c r="H45" s="240" t="s">
        <v>318</v>
      </c>
      <c r="I45" s="241" t="s">
        <v>319</v>
      </c>
    </row>
    <row r="46" spans="1:13" s="30" customFormat="1" ht="47.25" customHeight="1" thickBot="1" x14ac:dyDescent="0.3">
      <c r="A46" s="473" t="s">
        <v>186</v>
      </c>
      <c r="B46" s="43" t="s">
        <v>182</v>
      </c>
      <c r="C46" s="42" t="s">
        <v>86</v>
      </c>
      <c r="D46" s="458" t="s">
        <v>88</v>
      </c>
      <c r="E46" s="459"/>
      <c r="F46" s="458" t="s">
        <v>90</v>
      </c>
      <c r="G46" s="459"/>
      <c r="H46" s="42" t="s">
        <v>92</v>
      </c>
      <c r="I46" s="44" t="s">
        <v>93</v>
      </c>
    </row>
    <row r="47" spans="1:13" ht="237" customHeight="1" thickBot="1" x14ac:dyDescent="0.3">
      <c r="A47" s="474"/>
      <c r="B47" s="238">
        <v>8.3400000000000002E-2</v>
      </c>
      <c r="C47" s="238">
        <v>8.3400000000000002E-2</v>
      </c>
      <c r="D47" s="584" t="s">
        <v>421</v>
      </c>
      <c r="E47" s="585"/>
      <c r="F47" s="463" t="s">
        <v>433</v>
      </c>
      <c r="G47" s="475"/>
      <c r="H47" s="240" t="s">
        <v>318</v>
      </c>
      <c r="I47" s="241" t="s">
        <v>319</v>
      </c>
    </row>
    <row r="48" spans="1:13" s="30" customFormat="1" ht="33.6" customHeight="1" thickBot="1" x14ac:dyDescent="0.3">
      <c r="A48" s="473" t="s">
        <v>187</v>
      </c>
      <c r="B48" s="42" t="s">
        <v>182</v>
      </c>
      <c r="C48" s="42" t="s">
        <v>86</v>
      </c>
      <c r="D48" s="458" t="s">
        <v>88</v>
      </c>
      <c r="E48" s="459"/>
      <c r="F48" s="458" t="s">
        <v>90</v>
      </c>
      <c r="G48" s="459"/>
      <c r="H48" s="42" t="s">
        <v>92</v>
      </c>
      <c r="I48" s="44" t="s">
        <v>93</v>
      </c>
    </row>
    <row r="49" spans="1:9" ht="208.15" customHeight="1" thickBot="1" x14ac:dyDescent="0.3">
      <c r="A49" s="474"/>
      <c r="B49" s="36">
        <v>8.3400000000000002E-2</v>
      </c>
      <c r="C49" s="36">
        <v>8.3400000000000002E-2</v>
      </c>
      <c r="D49" s="463" t="s">
        <v>465</v>
      </c>
      <c r="E49" s="475"/>
      <c r="F49" s="463" t="s">
        <v>457</v>
      </c>
      <c r="G49" s="475"/>
      <c r="H49" s="240" t="s">
        <v>318</v>
      </c>
      <c r="I49" s="241" t="s">
        <v>319</v>
      </c>
    </row>
    <row r="50" spans="1:9" ht="33.6" customHeight="1" thickBot="1" x14ac:dyDescent="0.3">
      <c r="A50" s="473" t="s">
        <v>188</v>
      </c>
      <c r="B50" s="40" t="s">
        <v>182</v>
      </c>
      <c r="C50" s="40" t="s">
        <v>86</v>
      </c>
      <c r="D50" s="458" t="s">
        <v>88</v>
      </c>
      <c r="E50" s="459"/>
      <c r="F50" s="458" t="s">
        <v>90</v>
      </c>
      <c r="G50" s="459"/>
      <c r="H50" s="42" t="s">
        <v>92</v>
      </c>
      <c r="I50" s="44" t="s">
        <v>93</v>
      </c>
    </row>
    <row r="51" spans="1:9" ht="254.25" customHeight="1" thickBot="1" x14ac:dyDescent="0.3">
      <c r="A51" s="474"/>
      <c r="B51" s="36">
        <v>8.3400000000000002E-2</v>
      </c>
      <c r="C51" s="36">
        <v>8.3400000000000002E-2</v>
      </c>
      <c r="D51" s="463" t="s">
        <v>476</v>
      </c>
      <c r="E51" s="464"/>
      <c r="F51" s="463" t="s">
        <v>475</v>
      </c>
      <c r="G51" s="464"/>
      <c r="H51" s="240" t="s">
        <v>318</v>
      </c>
      <c r="I51" s="241" t="s">
        <v>319</v>
      </c>
    </row>
    <row r="52" spans="1:9" ht="33.6" customHeight="1" thickBot="1" x14ac:dyDescent="0.3">
      <c r="A52" s="473" t="s">
        <v>189</v>
      </c>
      <c r="B52" s="40" t="s">
        <v>182</v>
      </c>
      <c r="C52" s="40" t="s">
        <v>86</v>
      </c>
      <c r="D52" s="458" t="s">
        <v>88</v>
      </c>
      <c r="E52" s="459"/>
      <c r="F52" s="458" t="s">
        <v>90</v>
      </c>
      <c r="G52" s="459"/>
      <c r="H52" s="42" t="s">
        <v>92</v>
      </c>
      <c r="I52" s="44" t="s">
        <v>93</v>
      </c>
    </row>
    <row r="53" spans="1:9" ht="259.89999999999998" customHeight="1" thickBot="1" x14ac:dyDescent="0.3">
      <c r="A53" s="474"/>
      <c r="B53" s="36">
        <v>8.3400000000000002E-2</v>
      </c>
      <c r="C53" s="36">
        <v>8.3400000000000002E-2</v>
      </c>
      <c r="D53" s="463" t="s">
        <v>497</v>
      </c>
      <c r="E53" s="461"/>
      <c r="F53" s="463" t="s">
        <v>496</v>
      </c>
      <c r="G53" s="475"/>
      <c r="H53" s="240" t="s">
        <v>318</v>
      </c>
      <c r="I53" s="241" t="s">
        <v>319</v>
      </c>
    </row>
    <row r="54" spans="1:9" ht="33.6" customHeight="1" thickBot="1" x14ac:dyDescent="0.3">
      <c r="A54" s="473" t="s">
        <v>190</v>
      </c>
      <c r="B54" s="40" t="s">
        <v>182</v>
      </c>
      <c r="C54" s="40" t="s">
        <v>86</v>
      </c>
      <c r="D54" s="458" t="s">
        <v>88</v>
      </c>
      <c r="E54" s="459"/>
      <c r="F54" s="458" t="s">
        <v>90</v>
      </c>
      <c r="G54" s="459"/>
      <c r="H54" s="42" t="s">
        <v>92</v>
      </c>
      <c r="I54" s="44" t="s">
        <v>93</v>
      </c>
    </row>
    <row r="55" spans="1:9" ht="286.89999999999998" customHeight="1" thickBot="1" x14ac:dyDescent="0.3">
      <c r="A55" s="474"/>
      <c r="B55" s="36">
        <v>8.3400000000000002E-2</v>
      </c>
      <c r="C55" s="36">
        <v>8.3400000000000002E-2</v>
      </c>
      <c r="D55" s="463" t="s">
        <v>523</v>
      </c>
      <c r="E55" s="462"/>
      <c r="F55" s="463" t="s">
        <v>515</v>
      </c>
      <c r="G55" s="475"/>
      <c r="H55" s="240" t="s">
        <v>318</v>
      </c>
      <c r="I55" s="241" t="s">
        <v>319</v>
      </c>
    </row>
    <row r="56" spans="1:9" ht="33.6" customHeight="1" thickBot="1" x14ac:dyDescent="0.3">
      <c r="A56" s="473" t="s">
        <v>191</v>
      </c>
      <c r="B56" s="40" t="s">
        <v>182</v>
      </c>
      <c r="C56" s="40" t="s">
        <v>86</v>
      </c>
      <c r="D56" s="458" t="s">
        <v>88</v>
      </c>
      <c r="E56" s="459"/>
      <c r="F56" s="458" t="s">
        <v>90</v>
      </c>
      <c r="G56" s="459"/>
      <c r="H56" s="42" t="s">
        <v>92</v>
      </c>
      <c r="I56" s="44" t="s">
        <v>93</v>
      </c>
    </row>
    <row r="57" spans="1:9" ht="324.60000000000002" customHeight="1" thickBot="1" x14ac:dyDescent="0.3">
      <c r="A57" s="474"/>
      <c r="B57" s="36">
        <v>8.3400000000000002E-2</v>
      </c>
      <c r="C57" s="36">
        <v>8.3400000000000002E-2</v>
      </c>
      <c r="D57" s="463" t="s">
        <v>553</v>
      </c>
      <c r="E57" s="462"/>
      <c r="F57" s="463" t="s">
        <v>541</v>
      </c>
      <c r="G57" s="475"/>
      <c r="H57" s="240" t="s">
        <v>318</v>
      </c>
      <c r="I57" s="241" t="s">
        <v>319</v>
      </c>
    </row>
    <row r="58" spans="1:9" ht="33.6" customHeight="1" thickBot="1" x14ac:dyDescent="0.3">
      <c r="A58" s="473" t="s">
        <v>192</v>
      </c>
      <c r="B58" s="40" t="s">
        <v>182</v>
      </c>
      <c r="C58" s="40" t="s">
        <v>86</v>
      </c>
      <c r="D58" s="458" t="s">
        <v>88</v>
      </c>
      <c r="E58" s="459"/>
      <c r="F58" s="458" t="s">
        <v>90</v>
      </c>
      <c r="G58" s="459"/>
      <c r="H58" s="42" t="s">
        <v>92</v>
      </c>
      <c r="I58" s="44" t="s">
        <v>93</v>
      </c>
    </row>
    <row r="59" spans="1:9" ht="286.89999999999998" customHeight="1" thickBot="1" x14ac:dyDescent="0.3">
      <c r="A59" s="474"/>
      <c r="B59" s="36">
        <v>8.3400000000000002E-2</v>
      </c>
      <c r="C59" s="36">
        <v>8.3400000000000002E-2</v>
      </c>
      <c r="D59" s="463" t="s">
        <v>592</v>
      </c>
      <c r="E59" s="462"/>
      <c r="F59" s="463" t="s">
        <v>569</v>
      </c>
      <c r="G59" s="475"/>
      <c r="H59" s="240" t="s">
        <v>318</v>
      </c>
      <c r="I59" s="241" t="s">
        <v>319</v>
      </c>
    </row>
    <row r="60" spans="1:9" ht="33.6" customHeight="1" thickBot="1" x14ac:dyDescent="0.3">
      <c r="A60" s="473" t="s">
        <v>193</v>
      </c>
      <c r="B60" s="40" t="s">
        <v>182</v>
      </c>
      <c r="C60" s="40" t="s">
        <v>86</v>
      </c>
      <c r="D60" s="458" t="s">
        <v>88</v>
      </c>
      <c r="E60" s="459"/>
      <c r="F60" s="458" t="s">
        <v>90</v>
      </c>
      <c r="G60" s="459"/>
      <c r="H60" s="42" t="s">
        <v>92</v>
      </c>
      <c r="I60" s="44" t="s">
        <v>93</v>
      </c>
    </row>
    <row r="61" spans="1:9" ht="217.9" customHeight="1" thickBot="1" x14ac:dyDescent="0.3">
      <c r="A61" s="474"/>
      <c r="B61" s="36">
        <v>8.3400000000000002E-2</v>
      </c>
      <c r="C61" s="36">
        <v>8.3400000000000002E-2</v>
      </c>
      <c r="D61" s="463" t="s">
        <v>594</v>
      </c>
      <c r="E61" s="475"/>
      <c r="F61" s="463" t="s">
        <v>595</v>
      </c>
      <c r="G61" s="475"/>
      <c r="H61" s="240" t="s">
        <v>318</v>
      </c>
      <c r="I61" s="241" t="s">
        <v>596</v>
      </c>
    </row>
    <row r="62" spans="1:9" x14ac:dyDescent="0.25">
      <c r="B62" s="168">
        <f>+B47+B43+B41+B45+B49+B51+B53+B55+B57+B59+B61+B39</f>
        <v>1.0008000000000001</v>
      </c>
      <c r="C62" s="168">
        <f>+C47+C43+C41+C45+C49+C51+C53+C55+C57+C59+C61+C39</f>
        <v>1.0008000000000001</v>
      </c>
    </row>
    <row r="64" spans="1:9" s="29" customFormat="1" ht="30" customHeight="1" x14ac:dyDescent="0.25">
      <c r="A64" s="1"/>
      <c r="B64" s="1"/>
      <c r="C64" s="1"/>
      <c r="D64" s="1"/>
      <c r="E64" s="1"/>
      <c r="F64" s="1"/>
      <c r="G64" s="1"/>
      <c r="H64" s="1"/>
      <c r="I64" s="1"/>
    </row>
    <row r="65" spans="1:9" ht="34.5" customHeight="1" x14ac:dyDescent="0.25">
      <c r="A65" s="547" t="s">
        <v>56</v>
      </c>
      <c r="B65" s="547"/>
      <c r="C65" s="547"/>
      <c r="D65" s="547"/>
      <c r="E65" s="547"/>
      <c r="F65" s="547"/>
      <c r="G65" s="547"/>
      <c r="H65" s="547"/>
      <c r="I65" s="547"/>
    </row>
    <row r="66" spans="1:9" ht="92.25" customHeight="1" x14ac:dyDescent="0.25">
      <c r="A66" s="45" t="s">
        <v>57</v>
      </c>
      <c r="B66" s="582" t="s">
        <v>384</v>
      </c>
      <c r="C66" s="583"/>
      <c r="D66" s="582" t="s">
        <v>385</v>
      </c>
      <c r="E66" s="583"/>
      <c r="F66" s="582"/>
      <c r="G66" s="583"/>
      <c r="H66" s="561"/>
      <c r="I66" s="562"/>
    </row>
    <row r="67" spans="1:9" ht="45.75" customHeight="1" x14ac:dyDescent="0.25">
      <c r="A67" s="45" t="s">
        <v>194</v>
      </c>
      <c r="B67" s="550">
        <v>16.664999999999999</v>
      </c>
      <c r="C67" s="551"/>
      <c r="D67" s="550">
        <v>16.664999999999999</v>
      </c>
      <c r="E67" s="551"/>
      <c r="F67" s="550"/>
      <c r="G67" s="551"/>
      <c r="H67" s="550"/>
      <c r="I67" s="551"/>
    </row>
    <row r="68" spans="1:9" ht="30" hidden="1" customHeight="1" x14ac:dyDescent="0.25">
      <c r="A68" s="544" t="s">
        <v>156</v>
      </c>
      <c r="B68" s="84" t="s">
        <v>84</v>
      </c>
      <c r="C68" s="84" t="s">
        <v>86</v>
      </c>
      <c r="D68" s="84" t="s">
        <v>84</v>
      </c>
      <c r="E68" s="84" t="s">
        <v>86</v>
      </c>
      <c r="F68" s="84" t="s">
        <v>84</v>
      </c>
      <c r="G68" s="84" t="s">
        <v>86</v>
      </c>
      <c r="H68" s="84" t="s">
        <v>84</v>
      </c>
      <c r="I68" s="84" t="s">
        <v>86</v>
      </c>
    </row>
    <row r="69" spans="1:9" ht="30" hidden="1" customHeight="1" x14ac:dyDescent="0.25">
      <c r="A69" s="545"/>
      <c r="B69" s="222">
        <v>0.02</v>
      </c>
      <c r="C69" s="223">
        <v>0.02</v>
      </c>
      <c r="D69" s="222">
        <v>0.05</v>
      </c>
      <c r="E69" s="223">
        <v>0.05</v>
      </c>
      <c r="F69" s="53"/>
      <c r="G69" s="223"/>
      <c r="H69" s="53">
        <v>0</v>
      </c>
      <c r="I69" s="223"/>
    </row>
    <row r="70" spans="1:9" ht="96.6" hidden="1" customHeight="1" x14ac:dyDescent="0.25">
      <c r="A70" s="45" t="s">
        <v>195</v>
      </c>
      <c r="B70" s="465" t="s">
        <v>330</v>
      </c>
      <c r="C70" s="466"/>
      <c r="D70" s="465" t="s">
        <v>331</v>
      </c>
      <c r="E70" s="466"/>
      <c r="F70" s="548"/>
      <c r="G70" s="558"/>
      <c r="H70" s="548"/>
      <c r="I70" s="549"/>
    </row>
    <row r="71" spans="1:9" ht="96.6" hidden="1" customHeight="1" x14ac:dyDescent="0.25">
      <c r="A71" s="45" t="s">
        <v>196</v>
      </c>
      <c r="B71" s="465" t="s">
        <v>332</v>
      </c>
      <c r="C71" s="466"/>
      <c r="D71" s="465" t="s">
        <v>333</v>
      </c>
      <c r="E71" s="466"/>
      <c r="F71" s="499"/>
      <c r="G71" s="500"/>
      <c r="H71" s="499"/>
      <c r="I71" s="500"/>
    </row>
    <row r="72" spans="1:9" ht="30.75" hidden="1" customHeight="1" x14ac:dyDescent="0.25">
      <c r="A72" s="544" t="s">
        <v>157</v>
      </c>
      <c r="B72" s="84" t="s">
        <v>84</v>
      </c>
      <c r="C72" s="84" t="s">
        <v>86</v>
      </c>
      <c r="D72" s="84" t="s">
        <v>84</v>
      </c>
      <c r="E72" s="84" t="s">
        <v>86</v>
      </c>
      <c r="F72" s="84" t="s">
        <v>84</v>
      </c>
      <c r="G72" s="84" t="s">
        <v>86</v>
      </c>
      <c r="H72" s="84" t="s">
        <v>84</v>
      </c>
      <c r="I72" s="84" t="s">
        <v>86</v>
      </c>
    </row>
    <row r="73" spans="1:9" ht="30.75" hidden="1" customHeight="1" x14ac:dyDescent="0.25">
      <c r="A73" s="545"/>
      <c r="B73" s="222">
        <v>0.03</v>
      </c>
      <c r="C73" s="222">
        <v>0.03</v>
      </c>
      <c r="D73" s="222">
        <v>0.05</v>
      </c>
      <c r="E73" s="222">
        <v>0.05</v>
      </c>
      <c r="F73" s="53"/>
      <c r="G73" s="47"/>
      <c r="H73" s="53"/>
      <c r="I73" s="47"/>
    </row>
    <row r="74" spans="1:9" ht="244.5" hidden="1" customHeight="1" x14ac:dyDescent="0.25">
      <c r="A74" s="45" t="s">
        <v>195</v>
      </c>
      <c r="B74" s="465" t="s">
        <v>334</v>
      </c>
      <c r="C74" s="466"/>
      <c r="D74" s="580" t="s">
        <v>456</v>
      </c>
      <c r="E74" s="581"/>
      <c r="F74" s="548"/>
      <c r="G74" s="558"/>
      <c r="H74" s="495"/>
      <c r="I74" s="496"/>
    </row>
    <row r="75" spans="1:9" ht="85.15" hidden="1" customHeight="1" x14ac:dyDescent="0.25">
      <c r="A75" s="45" t="s">
        <v>196</v>
      </c>
      <c r="B75" s="465" t="s">
        <v>335</v>
      </c>
      <c r="C75" s="466"/>
      <c r="D75" s="465" t="s">
        <v>336</v>
      </c>
      <c r="E75" s="466"/>
      <c r="F75" s="499"/>
      <c r="G75" s="500"/>
      <c r="H75" s="499"/>
      <c r="I75" s="500"/>
    </row>
    <row r="76" spans="1:9" ht="30.75" hidden="1" customHeight="1" x14ac:dyDescent="0.25">
      <c r="A76" s="544" t="s">
        <v>158</v>
      </c>
      <c r="B76" s="84" t="s">
        <v>84</v>
      </c>
      <c r="C76" s="84" t="s">
        <v>86</v>
      </c>
      <c r="D76" s="84" t="s">
        <v>84</v>
      </c>
      <c r="E76" s="84" t="s">
        <v>86</v>
      </c>
      <c r="F76" s="84" t="s">
        <v>84</v>
      </c>
      <c r="G76" s="84" t="s">
        <v>86</v>
      </c>
      <c r="H76" s="84" t="s">
        <v>84</v>
      </c>
      <c r="I76" s="84" t="s">
        <v>86</v>
      </c>
    </row>
    <row r="77" spans="1:9" ht="30.75" hidden="1" customHeight="1" x14ac:dyDescent="0.25">
      <c r="A77" s="545"/>
      <c r="B77" s="222">
        <v>0.05</v>
      </c>
      <c r="C77" s="223">
        <v>0.05</v>
      </c>
      <c r="D77" s="222">
        <v>0.09</v>
      </c>
      <c r="E77" s="223">
        <v>0.09</v>
      </c>
      <c r="F77" s="222"/>
      <c r="G77" s="47"/>
      <c r="H77" s="222"/>
      <c r="I77" s="47"/>
    </row>
    <row r="78" spans="1:9" ht="261" hidden="1" customHeight="1" x14ac:dyDescent="0.25">
      <c r="A78" s="45" t="s">
        <v>195</v>
      </c>
      <c r="B78" s="578" t="s">
        <v>337</v>
      </c>
      <c r="C78" s="579"/>
      <c r="D78" s="452" t="s">
        <v>460</v>
      </c>
      <c r="E78" s="453"/>
      <c r="F78" s="548"/>
      <c r="G78" s="558"/>
      <c r="H78" s="499"/>
      <c r="I78" s="500"/>
    </row>
    <row r="79" spans="1:9" ht="70.900000000000006" hidden="1" customHeight="1" x14ac:dyDescent="0.25">
      <c r="A79" s="45" t="s">
        <v>196</v>
      </c>
      <c r="B79" s="465" t="s">
        <v>338</v>
      </c>
      <c r="C79" s="466"/>
      <c r="D79" s="465" t="s">
        <v>339</v>
      </c>
      <c r="E79" s="466"/>
      <c r="F79" s="499"/>
      <c r="G79" s="500"/>
      <c r="H79" s="499"/>
      <c r="I79" s="500"/>
    </row>
    <row r="80" spans="1:9" ht="30.75" hidden="1" customHeight="1" x14ac:dyDescent="0.25">
      <c r="A80" s="544" t="s">
        <v>159</v>
      </c>
      <c r="B80" s="84" t="s">
        <v>84</v>
      </c>
      <c r="C80" s="84" t="s">
        <v>86</v>
      </c>
      <c r="D80" s="84" t="s">
        <v>84</v>
      </c>
      <c r="E80" s="84" t="s">
        <v>86</v>
      </c>
      <c r="F80" s="84" t="s">
        <v>84</v>
      </c>
      <c r="G80" s="84" t="s">
        <v>86</v>
      </c>
      <c r="H80" s="84" t="s">
        <v>84</v>
      </c>
      <c r="I80" s="84" t="s">
        <v>86</v>
      </c>
    </row>
    <row r="81" spans="1:9" ht="30.75" hidden="1" customHeight="1" x14ac:dyDescent="0.25">
      <c r="A81" s="545"/>
      <c r="B81" s="223">
        <v>0.1</v>
      </c>
      <c r="C81" s="223">
        <v>0.1</v>
      </c>
      <c r="D81" s="223">
        <v>0.09</v>
      </c>
      <c r="E81" s="223">
        <v>0.09</v>
      </c>
      <c r="F81" s="224"/>
      <c r="G81" s="47"/>
      <c r="H81" s="224"/>
      <c r="I81" s="47"/>
    </row>
    <row r="82" spans="1:9" ht="253.9" hidden="1" customHeight="1" x14ac:dyDescent="0.25">
      <c r="A82" s="45" t="s">
        <v>195</v>
      </c>
      <c r="B82" s="454" t="s">
        <v>444</v>
      </c>
      <c r="C82" s="455"/>
      <c r="D82" s="454" t="s">
        <v>400</v>
      </c>
      <c r="E82" s="455"/>
      <c r="F82" s="576"/>
      <c r="G82" s="577"/>
      <c r="H82" s="456"/>
      <c r="I82" s="457"/>
    </row>
    <row r="83" spans="1:9" ht="81" hidden="1" customHeight="1" x14ac:dyDescent="0.25">
      <c r="A83" s="45" t="s">
        <v>196</v>
      </c>
      <c r="B83" s="439" t="s">
        <v>399</v>
      </c>
      <c r="C83" s="440"/>
      <c r="D83" s="439" t="s">
        <v>401</v>
      </c>
      <c r="E83" s="440"/>
      <c r="F83" s="456"/>
      <c r="G83" s="457"/>
      <c r="H83" s="456"/>
      <c r="I83" s="457"/>
    </row>
    <row r="84" spans="1:9" ht="30" hidden="1" customHeight="1" x14ac:dyDescent="0.25">
      <c r="A84" s="544" t="s">
        <v>161</v>
      </c>
      <c r="B84" s="84" t="s">
        <v>84</v>
      </c>
      <c r="C84" s="84" t="s">
        <v>86</v>
      </c>
      <c r="D84" s="84" t="s">
        <v>84</v>
      </c>
      <c r="E84" s="84" t="s">
        <v>86</v>
      </c>
      <c r="F84" s="84" t="s">
        <v>84</v>
      </c>
      <c r="G84" s="84" t="s">
        <v>86</v>
      </c>
      <c r="H84" s="84" t="s">
        <v>84</v>
      </c>
      <c r="I84" s="84" t="s">
        <v>86</v>
      </c>
    </row>
    <row r="85" spans="1:9" ht="30" hidden="1" customHeight="1" x14ac:dyDescent="0.25">
      <c r="A85" s="545"/>
      <c r="B85" s="222">
        <v>0.1</v>
      </c>
      <c r="C85" s="223">
        <v>0.1</v>
      </c>
      <c r="D85" s="222">
        <v>0.09</v>
      </c>
      <c r="E85" s="223">
        <v>0.09</v>
      </c>
      <c r="F85" s="224"/>
      <c r="G85" s="47"/>
      <c r="H85" s="224"/>
      <c r="I85" s="47"/>
    </row>
    <row r="86" spans="1:9" ht="408.6" hidden="1" customHeight="1" x14ac:dyDescent="0.25">
      <c r="A86" s="45" t="s">
        <v>195</v>
      </c>
      <c r="B86" s="471" t="s">
        <v>422</v>
      </c>
      <c r="C86" s="472"/>
      <c r="D86" s="471" t="s">
        <v>455</v>
      </c>
      <c r="E86" s="472"/>
      <c r="F86" s="441"/>
      <c r="G86" s="442"/>
      <c r="H86" s="472"/>
      <c r="I86" s="472"/>
    </row>
    <row r="87" spans="1:9" ht="80.25" hidden="1" customHeight="1" x14ac:dyDescent="0.25">
      <c r="A87" s="45" t="s">
        <v>196</v>
      </c>
      <c r="B87" s="439" t="s">
        <v>431</v>
      </c>
      <c r="C87" s="440"/>
      <c r="D87" s="439" t="s">
        <v>432</v>
      </c>
      <c r="E87" s="440"/>
      <c r="F87" s="441"/>
      <c r="G87" s="442"/>
      <c r="H87" s="441"/>
      <c r="I87" s="442"/>
    </row>
    <row r="88" spans="1:9" ht="29.25" hidden="1" customHeight="1" x14ac:dyDescent="0.25">
      <c r="A88" s="544" t="s">
        <v>162</v>
      </c>
      <c r="B88" s="84" t="s">
        <v>84</v>
      </c>
      <c r="C88" s="84" t="s">
        <v>86</v>
      </c>
      <c r="D88" s="84" t="s">
        <v>84</v>
      </c>
      <c r="E88" s="84" t="s">
        <v>86</v>
      </c>
      <c r="F88" s="84" t="s">
        <v>84</v>
      </c>
      <c r="G88" s="84" t="s">
        <v>86</v>
      </c>
      <c r="H88" s="84" t="s">
        <v>84</v>
      </c>
      <c r="I88" s="84" t="s">
        <v>86</v>
      </c>
    </row>
    <row r="89" spans="1:9" ht="29.25" hidden="1" customHeight="1" x14ac:dyDescent="0.25">
      <c r="A89" s="545"/>
      <c r="B89" s="224">
        <v>0.1</v>
      </c>
      <c r="C89" s="224">
        <v>0.1</v>
      </c>
      <c r="D89" s="224">
        <v>0.09</v>
      </c>
      <c r="E89" s="224">
        <v>0.09</v>
      </c>
      <c r="F89" s="222"/>
      <c r="G89" s="47"/>
      <c r="H89" s="222"/>
      <c r="I89" s="47"/>
    </row>
    <row r="90" spans="1:9" ht="408.6" hidden="1" customHeight="1" x14ac:dyDescent="0.25">
      <c r="A90" s="45" t="s">
        <v>195</v>
      </c>
      <c r="B90" s="443" t="s">
        <v>445</v>
      </c>
      <c r="C90" s="438"/>
      <c r="D90" s="444" t="s">
        <v>454</v>
      </c>
      <c r="E90" s="445"/>
      <c r="F90" s="574"/>
      <c r="G90" s="575"/>
      <c r="H90" s="438"/>
      <c r="I90" s="438"/>
    </row>
    <row r="91" spans="1:9" ht="72" hidden="1" customHeight="1" x14ac:dyDescent="0.25">
      <c r="A91" s="45" t="s">
        <v>196</v>
      </c>
      <c r="B91" s="439" t="s">
        <v>453</v>
      </c>
      <c r="C91" s="440"/>
      <c r="D91" s="439" t="s">
        <v>453</v>
      </c>
      <c r="E91" s="440"/>
      <c r="F91" s="441"/>
      <c r="G91" s="442"/>
      <c r="H91" s="441"/>
      <c r="I91" s="442"/>
    </row>
    <row r="92" spans="1:9" ht="25.15" hidden="1" customHeight="1" x14ac:dyDescent="0.25">
      <c r="A92" s="544" t="s">
        <v>163</v>
      </c>
      <c r="B92" s="84" t="s">
        <v>84</v>
      </c>
      <c r="C92" s="84" t="s">
        <v>86</v>
      </c>
      <c r="D92" s="84" t="s">
        <v>84</v>
      </c>
      <c r="E92" s="84" t="s">
        <v>86</v>
      </c>
      <c r="F92" s="84" t="s">
        <v>84</v>
      </c>
      <c r="G92" s="84" t="s">
        <v>86</v>
      </c>
      <c r="H92" s="84" t="s">
        <v>84</v>
      </c>
      <c r="I92" s="84" t="s">
        <v>86</v>
      </c>
    </row>
    <row r="93" spans="1:9" ht="25.15" hidden="1" customHeight="1" x14ac:dyDescent="0.25">
      <c r="A93" s="545"/>
      <c r="B93" s="224">
        <v>0.1</v>
      </c>
      <c r="C93" s="224">
        <v>0.1</v>
      </c>
      <c r="D93" s="224">
        <v>0.09</v>
      </c>
      <c r="E93" s="224">
        <v>0.09</v>
      </c>
      <c r="F93" s="224"/>
      <c r="G93" s="47"/>
      <c r="H93" s="224"/>
      <c r="I93" s="47"/>
    </row>
    <row r="94" spans="1:9" ht="329.25" hidden="1" customHeight="1" x14ac:dyDescent="0.25">
      <c r="A94" s="45" t="s">
        <v>195</v>
      </c>
      <c r="B94" s="443" t="s">
        <v>477</v>
      </c>
      <c r="C94" s="438"/>
      <c r="D94" s="444" t="s">
        <v>478</v>
      </c>
      <c r="E94" s="444"/>
      <c r="F94" s="574"/>
      <c r="G94" s="575"/>
      <c r="H94" s="438"/>
      <c r="I94" s="438"/>
    </row>
    <row r="95" spans="1:9" ht="79.5" hidden="1" customHeight="1" x14ac:dyDescent="0.25">
      <c r="A95" s="45" t="s">
        <v>196</v>
      </c>
      <c r="B95" s="439" t="s">
        <v>483</v>
      </c>
      <c r="C95" s="440"/>
      <c r="D95" s="439" t="s">
        <v>483</v>
      </c>
      <c r="E95" s="440"/>
      <c r="F95" s="441"/>
      <c r="G95" s="442"/>
      <c r="H95" s="441"/>
      <c r="I95" s="442"/>
    </row>
    <row r="96" spans="1:9" ht="25.15" hidden="1" customHeight="1" x14ac:dyDescent="0.25">
      <c r="A96" s="544" t="s">
        <v>164</v>
      </c>
      <c r="B96" s="84" t="s">
        <v>84</v>
      </c>
      <c r="C96" s="84" t="s">
        <v>86</v>
      </c>
      <c r="D96" s="84" t="s">
        <v>84</v>
      </c>
      <c r="E96" s="84" t="s">
        <v>86</v>
      </c>
      <c r="F96" s="84" t="s">
        <v>84</v>
      </c>
      <c r="G96" s="84" t="s">
        <v>86</v>
      </c>
      <c r="H96" s="84" t="s">
        <v>84</v>
      </c>
      <c r="I96" s="84" t="s">
        <v>86</v>
      </c>
    </row>
    <row r="97" spans="1:9" ht="25.15" hidden="1" customHeight="1" x14ac:dyDescent="0.25">
      <c r="A97" s="545"/>
      <c r="B97" s="224">
        <v>0.1</v>
      </c>
      <c r="C97" s="224">
        <v>0.1</v>
      </c>
      <c r="D97" s="224">
        <v>0.09</v>
      </c>
      <c r="E97" s="224">
        <v>0.09</v>
      </c>
      <c r="F97" s="224"/>
      <c r="G97" s="47"/>
      <c r="H97" s="224"/>
      <c r="I97" s="47"/>
    </row>
    <row r="98" spans="1:9" ht="408.6" hidden="1" customHeight="1" x14ac:dyDescent="0.25">
      <c r="A98" s="45" t="s">
        <v>195</v>
      </c>
      <c r="B98" s="443" t="s">
        <v>498</v>
      </c>
      <c r="C98" s="438"/>
      <c r="D98" s="444" t="s">
        <v>499</v>
      </c>
      <c r="E98" s="445"/>
      <c r="F98" s="438"/>
      <c r="G98" s="438"/>
      <c r="H98" s="438"/>
      <c r="I98" s="438"/>
    </row>
    <row r="99" spans="1:9" ht="76.150000000000006" hidden="1" customHeight="1" x14ac:dyDescent="0.25">
      <c r="A99" s="45" t="s">
        <v>196</v>
      </c>
      <c r="B99" s="439" t="s">
        <v>500</v>
      </c>
      <c r="C99" s="440"/>
      <c r="D99" s="439" t="s">
        <v>500</v>
      </c>
      <c r="E99" s="440"/>
      <c r="F99" s="441"/>
      <c r="G99" s="442"/>
      <c r="H99" s="441"/>
      <c r="I99" s="442"/>
    </row>
    <row r="100" spans="1:9" ht="25.15" customHeight="1" x14ac:dyDescent="0.25">
      <c r="A100" s="544" t="s">
        <v>166</v>
      </c>
      <c r="B100" s="84" t="s">
        <v>84</v>
      </c>
      <c r="C100" s="84" t="s">
        <v>86</v>
      </c>
      <c r="D100" s="84" t="s">
        <v>84</v>
      </c>
      <c r="E100" s="84" t="s">
        <v>86</v>
      </c>
      <c r="F100" s="84" t="s">
        <v>84</v>
      </c>
      <c r="G100" s="84" t="s">
        <v>86</v>
      </c>
      <c r="H100" s="84" t="s">
        <v>84</v>
      </c>
      <c r="I100" s="84" t="s">
        <v>86</v>
      </c>
    </row>
    <row r="101" spans="1:9" ht="25.15" customHeight="1" x14ac:dyDescent="0.25">
      <c r="A101" s="545"/>
      <c r="B101" s="224">
        <v>0.1</v>
      </c>
      <c r="C101" s="224">
        <v>0.1</v>
      </c>
      <c r="D101" s="224">
        <v>0.09</v>
      </c>
      <c r="E101" s="224">
        <v>0.09</v>
      </c>
      <c r="F101" s="222"/>
      <c r="G101" s="47"/>
      <c r="H101" s="222"/>
      <c r="I101" s="47"/>
    </row>
    <row r="102" spans="1:9" ht="318" customHeight="1" x14ac:dyDescent="0.25">
      <c r="A102" s="45" t="s">
        <v>195</v>
      </c>
      <c r="B102" s="443" t="s">
        <v>517</v>
      </c>
      <c r="C102" s="438"/>
      <c r="D102" s="444" t="s">
        <v>524</v>
      </c>
      <c r="E102" s="445"/>
      <c r="F102" s="438"/>
      <c r="G102" s="438"/>
      <c r="H102" s="438"/>
      <c r="I102" s="438"/>
    </row>
    <row r="103" spans="1:9" ht="48.6" customHeight="1" x14ac:dyDescent="0.25">
      <c r="A103" s="45" t="s">
        <v>196</v>
      </c>
      <c r="B103" s="439" t="s">
        <v>516</v>
      </c>
      <c r="C103" s="440"/>
      <c r="D103" s="439" t="s">
        <v>516</v>
      </c>
      <c r="E103" s="440"/>
      <c r="F103" s="441"/>
      <c r="G103" s="442"/>
      <c r="H103" s="441"/>
      <c r="I103" s="442"/>
    </row>
    <row r="104" spans="1:9" ht="25.15" customHeight="1" x14ac:dyDescent="0.25">
      <c r="A104" s="544" t="s">
        <v>167</v>
      </c>
      <c r="B104" s="84" t="s">
        <v>84</v>
      </c>
      <c r="C104" s="84" t="s">
        <v>86</v>
      </c>
      <c r="D104" s="84" t="s">
        <v>84</v>
      </c>
      <c r="E104" s="84" t="s">
        <v>86</v>
      </c>
      <c r="F104" s="84" t="s">
        <v>84</v>
      </c>
      <c r="G104" s="84" t="s">
        <v>86</v>
      </c>
      <c r="H104" s="84" t="s">
        <v>84</v>
      </c>
      <c r="I104" s="84" t="s">
        <v>86</v>
      </c>
    </row>
    <row r="105" spans="1:9" ht="25.15" customHeight="1" x14ac:dyDescent="0.25">
      <c r="A105" s="545"/>
      <c r="B105" s="224">
        <v>0.1</v>
      </c>
      <c r="C105" s="224">
        <v>0.1</v>
      </c>
      <c r="D105" s="224">
        <v>0.09</v>
      </c>
      <c r="E105" s="224">
        <v>0.09</v>
      </c>
      <c r="F105" s="224"/>
      <c r="G105" s="47"/>
      <c r="H105" s="224"/>
      <c r="I105" s="47"/>
    </row>
    <row r="106" spans="1:9" ht="408.6" customHeight="1" x14ac:dyDescent="0.25">
      <c r="A106" s="45" t="s">
        <v>195</v>
      </c>
      <c r="B106" s="443" t="s">
        <v>544</v>
      </c>
      <c r="C106" s="438"/>
      <c r="D106" s="444" t="s">
        <v>543</v>
      </c>
      <c r="E106" s="445"/>
      <c r="F106" s="438"/>
      <c r="G106" s="438"/>
      <c r="H106" s="438"/>
      <c r="I106" s="438"/>
    </row>
    <row r="107" spans="1:9" ht="52.9" customHeight="1" x14ac:dyDescent="0.25">
      <c r="A107" s="45" t="s">
        <v>196</v>
      </c>
      <c r="B107" s="439" t="s">
        <v>545</v>
      </c>
      <c r="C107" s="440"/>
      <c r="D107" s="439" t="s">
        <v>545</v>
      </c>
      <c r="E107" s="440"/>
      <c r="F107" s="441"/>
      <c r="G107" s="442"/>
      <c r="H107" s="441"/>
      <c r="I107" s="442"/>
    </row>
    <row r="108" spans="1:9" ht="25.15" customHeight="1" x14ac:dyDescent="0.25">
      <c r="A108" s="544" t="s">
        <v>168</v>
      </c>
      <c r="B108" s="84" t="s">
        <v>84</v>
      </c>
      <c r="C108" s="84" t="s">
        <v>86</v>
      </c>
      <c r="D108" s="84" t="s">
        <v>84</v>
      </c>
      <c r="E108" s="84" t="s">
        <v>86</v>
      </c>
      <c r="F108" s="84" t="s">
        <v>84</v>
      </c>
      <c r="G108" s="84" t="s">
        <v>86</v>
      </c>
      <c r="H108" s="84" t="s">
        <v>84</v>
      </c>
      <c r="I108" s="84" t="s">
        <v>86</v>
      </c>
    </row>
    <row r="109" spans="1:9" ht="25.15" customHeight="1" x14ac:dyDescent="0.25">
      <c r="A109" s="545"/>
      <c r="B109" s="224">
        <v>0.1</v>
      </c>
      <c r="C109" s="224">
        <v>0.1</v>
      </c>
      <c r="D109" s="224">
        <v>0.09</v>
      </c>
      <c r="E109" s="224">
        <v>0.09</v>
      </c>
      <c r="F109" s="224"/>
      <c r="G109" s="47"/>
      <c r="H109" s="225"/>
      <c r="I109" s="47"/>
    </row>
    <row r="110" spans="1:9" ht="298.14999999999998" customHeight="1" x14ac:dyDescent="0.25">
      <c r="A110" s="45" t="s">
        <v>195</v>
      </c>
      <c r="B110" s="572" t="s">
        <v>564</v>
      </c>
      <c r="C110" s="573"/>
      <c r="D110" s="572" t="s">
        <v>563</v>
      </c>
      <c r="E110" s="573"/>
      <c r="F110" s="438"/>
      <c r="G110" s="438"/>
      <c r="H110" s="438"/>
      <c r="I110" s="438"/>
    </row>
    <row r="111" spans="1:9" ht="54.6" customHeight="1" x14ac:dyDescent="0.25">
      <c r="A111" s="45" t="s">
        <v>196</v>
      </c>
      <c r="B111" s="439" t="s">
        <v>565</v>
      </c>
      <c r="C111" s="440"/>
      <c r="D111" s="439" t="s">
        <v>565</v>
      </c>
      <c r="E111" s="440"/>
      <c r="F111" s="441"/>
      <c r="G111" s="442"/>
      <c r="H111" s="441"/>
      <c r="I111" s="442"/>
    </row>
    <row r="112" spans="1:9" ht="25.15" customHeight="1" x14ac:dyDescent="0.25">
      <c r="A112" s="544" t="s">
        <v>169</v>
      </c>
      <c r="B112" s="84" t="s">
        <v>84</v>
      </c>
      <c r="C112" s="84" t="s">
        <v>86</v>
      </c>
      <c r="D112" s="84" t="s">
        <v>84</v>
      </c>
      <c r="E112" s="84" t="s">
        <v>86</v>
      </c>
      <c r="F112" s="84" t="s">
        <v>84</v>
      </c>
      <c r="G112" s="84" t="s">
        <v>86</v>
      </c>
      <c r="H112" s="84" t="s">
        <v>84</v>
      </c>
      <c r="I112" s="84" t="s">
        <v>86</v>
      </c>
    </row>
    <row r="113" spans="1:9" ht="25.15" customHeight="1" x14ac:dyDescent="0.25">
      <c r="A113" s="545"/>
      <c r="B113" s="224">
        <v>0.1</v>
      </c>
      <c r="C113" s="224">
        <v>0.1</v>
      </c>
      <c r="D113" s="224">
        <v>0.09</v>
      </c>
      <c r="E113" s="224">
        <v>0.09</v>
      </c>
      <c r="F113" s="224"/>
      <c r="G113" s="47"/>
      <c r="H113" s="224"/>
      <c r="I113" s="47"/>
    </row>
    <row r="114" spans="1:9" ht="409.15" customHeight="1" x14ac:dyDescent="0.25">
      <c r="A114" s="45" t="s">
        <v>195</v>
      </c>
      <c r="B114" s="572" t="s">
        <v>597</v>
      </c>
      <c r="C114" s="573"/>
      <c r="D114" s="448" t="s">
        <v>598</v>
      </c>
      <c r="E114" s="449"/>
      <c r="F114" s="552"/>
      <c r="G114" s="552"/>
      <c r="H114" s="552"/>
      <c r="I114" s="552"/>
    </row>
    <row r="115" spans="1:9" ht="49.9" customHeight="1" x14ac:dyDescent="0.25">
      <c r="A115" s="45" t="s">
        <v>196</v>
      </c>
      <c r="B115" s="439" t="s">
        <v>599</v>
      </c>
      <c r="C115" s="440"/>
      <c r="D115" s="439" t="s">
        <v>599</v>
      </c>
      <c r="E115" s="440"/>
      <c r="F115" s="441"/>
      <c r="G115" s="442"/>
      <c r="H115" s="441"/>
      <c r="I115" s="442"/>
    </row>
    <row r="116" spans="1:9" ht="16.5" x14ac:dyDescent="0.25">
      <c r="A116" s="46" t="s">
        <v>197</v>
      </c>
      <c r="B116" s="49">
        <f t="shared" ref="B116:I116" si="1">(B69+B73+B77+B81+B85+B89+B93+B97+B101+B105+B109+B113)</f>
        <v>0.99999999999999989</v>
      </c>
      <c r="C116" s="49">
        <f t="shared" si="1"/>
        <v>0.99999999999999989</v>
      </c>
      <c r="D116" s="49">
        <f t="shared" si="1"/>
        <v>0.99999999999999978</v>
      </c>
      <c r="E116" s="49">
        <f t="shared" si="1"/>
        <v>0.99999999999999978</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00000000-0004-0000-0300-000000000000}"/>
    <hyperlink ref="D91" r:id="rId2" display="https://secretariadistritald.sharepoint.com/:f:/s/ContratacinSPI-2022/EiwrQ0E27s9IhC76QZMwHvYB5qPap6dX8cG6WWBdnLBEbw?e=2dRCGJ" xr:uid="{00000000-0004-0000-0300-000001000000}"/>
  </hyperlinks>
  <pageMargins left="0.25" right="0.25" top="0.75" bottom="0.75" header="0.3" footer="0.3"/>
  <pageSetup paperSize="9" scale="19" fitToHeight="0"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tabSelected="1" view="pageBreakPreview" topLeftCell="A51" zoomScale="85" zoomScaleNormal="70" zoomScaleSheetLayoutView="85" workbookViewId="0">
      <selection activeCell="D51" sqref="D51:E51"/>
    </sheetView>
  </sheetViews>
  <sheetFormatPr baseColWidth="10" defaultColWidth="10.7109375" defaultRowHeight="14.25" x14ac:dyDescent="0.25"/>
  <cols>
    <col min="1" max="1" width="42.42578125" style="1" customWidth="1"/>
    <col min="2" max="4" width="35.7109375" style="1" customWidth="1"/>
    <col min="5" max="5" width="66.7109375" style="1" customWidth="1"/>
    <col min="6" max="6" width="41.28515625" style="1" customWidth="1"/>
    <col min="7" max="7" width="48.7109375" style="1" customWidth="1"/>
    <col min="8" max="8" width="35.7109375" style="1" customWidth="1"/>
    <col min="9" max="9" width="68.28515625" style="1" customWidth="1"/>
    <col min="10" max="10" width="42.28515625" style="1" customWidth="1"/>
    <col min="11"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624"/>
      <c r="B1" s="504" t="s">
        <v>150</v>
      </c>
      <c r="C1" s="505"/>
      <c r="D1" s="505"/>
      <c r="E1" s="505"/>
      <c r="F1" s="505"/>
      <c r="G1" s="505"/>
      <c r="H1" s="506"/>
      <c r="I1" s="55" t="s">
        <v>198</v>
      </c>
      <c r="J1" s="296" t="s">
        <v>270</v>
      </c>
      <c r="K1" s="294"/>
      <c r="L1" s="295"/>
      <c r="M1" s="78"/>
    </row>
    <row r="2" spans="1:25" ht="24" customHeight="1" thickBot="1" x14ac:dyDescent="0.3">
      <c r="A2" s="625"/>
      <c r="B2" s="507" t="s">
        <v>151</v>
      </c>
      <c r="C2" s="508"/>
      <c r="D2" s="508"/>
      <c r="E2" s="508"/>
      <c r="F2" s="508"/>
      <c r="G2" s="508"/>
      <c r="H2" s="509"/>
      <c r="I2" s="55" t="s">
        <v>199</v>
      </c>
      <c r="J2" s="296" t="s">
        <v>271</v>
      </c>
      <c r="K2" s="296"/>
      <c r="L2" s="296"/>
      <c r="M2" s="78"/>
    </row>
    <row r="3" spans="1:25" ht="24" customHeight="1" thickBot="1" x14ac:dyDescent="0.3">
      <c r="A3" s="625"/>
      <c r="B3" s="507" t="s">
        <v>0</v>
      </c>
      <c r="C3" s="508"/>
      <c r="D3" s="508"/>
      <c r="E3" s="508"/>
      <c r="F3" s="508"/>
      <c r="G3" s="508"/>
      <c r="H3" s="509"/>
      <c r="I3" s="55" t="s">
        <v>200</v>
      </c>
      <c r="J3" s="296" t="s">
        <v>272</v>
      </c>
      <c r="K3" s="296"/>
      <c r="L3" s="296"/>
      <c r="M3" s="78"/>
    </row>
    <row r="4" spans="1:25" ht="24" customHeight="1" thickBot="1" x14ac:dyDescent="0.3">
      <c r="A4" s="626"/>
      <c r="B4" s="510" t="s">
        <v>201</v>
      </c>
      <c r="C4" s="511"/>
      <c r="D4" s="511"/>
      <c r="E4" s="511"/>
      <c r="F4" s="511"/>
      <c r="G4" s="511"/>
      <c r="H4" s="512"/>
      <c r="I4" s="55" t="s">
        <v>153</v>
      </c>
      <c r="J4" s="296" t="s">
        <v>274</v>
      </c>
      <c r="K4" s="296"/>
      <c r="L4" s="296"/>
      <c r="M4" s="78"/>
    </row>
    <row r="6" spans="1:25" ht="15" customHeight="1" thickBot="1" x14ac:dyDescent="0.3">
      <c r="A6" s="6"/>
      <c r="B6" s="7"/>
      <c r="C6" s="7"/>
      <c r="D6" s="9"/>
      <c r="E6" s="8"/>
      <c r="F6" s="8"/>
      <c r="G6" s="184"/>
      <c r="H6" s="184"/>
      <c r="I6" s="10"/>
      <c r="J6" s="10"/>
      <c r="K6" s="7"/>
      <c r="L6" s="7"/>
      <c r="M6" s="7"/>
      <c r="N6" s="7"/>
      <c r="O6" s="7"/>
      <c r="P6" s="7"/>
      <c r="Q6" s="7"/>
      <c r="R6" s="7"/>
      <c r="S6" s="7"/>
      <c r="T6" s="11"/>
      <c r="U6" s="7"/>
      <c r="V6" s="7"/>
      <c r="X6" s="12"/>
      <c r="Y6" s="13"/>
    </row>
    <row r="7" spans="1:25" ht="15" customHeight="1" x14ac:dyDescent="0.25">
      <c r="A7" s="615" t="s">
        <v>4</v>
      </c>
      <c r="B7" s="618" t="s">
        <v>307</v>
      </c>
      <c r="C7" s="618"/>
      <c r="D7" s="618"/>
      <c r="E7" s="618"/>
      <c r="F7" s="618"/>
      <c r="G7" s="618"/>
      <c r="H7" s="618"/>
      <c r="I7" s="615" t="s">
        <v>155</v>
      </c>
      <c r="J7" s="621">
        <v>2024110010309</v>
      </c>
      <c r="K7" s="7"/>
      <c r="L7" s="7"/>
      <c r="M7" s="7"/>
      <c r="N7" s="7"/>
      <c r="O7" s="7"/>
      <c r="P7" s="7"/>
      <c r="Q7" s="7"/>
      <c r="R7" s="7"/>
      <c r="S7" s="7"/>
      <c r="T7" s="7"/>
      <c r="U7" s="7"/>
      <c r="V7" s="7"/>
      <c r="W7" s="7"/>
      <c r="X7" s="7"/>
      <c r="Y7" s="7"/>
    </row>
    <row r="8" spans="1:25" ht="15" customHeight="1" x14ac:dyDescent="0.25">
      <c r="A8" s="616"/>
      <c r="B8" s="619"/>
      <c r="C8" s="619"/>
      <c r="D8" s="619"/>
      <c r="E8" s="619"/>
      <c r="F8" s="619"/>
      <c r="G8" s="619"/>
      <c r="H8" s="619"/>
      <c r="I8" s="616"/>
      <c r="J8" s="622"/>
      <c r="K8" s="7"/>
      <c r="L8" s="7"/>
      <c r="M8" s="7"/>
      <c r="N8" s="7"/>
      <c r="O8" s="7"/>
      <c r="P8" s="7"/>
      <c r="Q8" s="7"/>
      <c r="R8" s="7"/>
      <c r="S8" s="7"/>
      <c r="T8" s="7"/>
      <c r="U8" s="7"/>
      <c r="V8" s="7"/>
      <c r="W8" s="7"/>
      <c r="X8" s="7"/>
      <c r="Y8" s="7"/>
    </row>
    <row r="9" spans="1:25" ht="15" customHeight="1" x14ac:dyDescent="0.25">
      <c r="A9" s="616"/>
      <c r="B9" s="619"/>
      <c r="C9" s="619"/>
      <c r="D9" s="619"/>
      <c r="E9" s="619"/>
      <c r="F9" s="619"/>
      <c r="G9" s="619"/>
      <c r="H9" s="619"/>
      <c r="I9" s="616"/>
      <c r="J9" s="622"/>
      <c r="K9" s="7"/>
      <c r="L9" s="7"/>
      <c r="M9" s="7"/>
      <c r="N9" s="7"/>
      <c r="O9" s="7"/>
      <c r="P9" s="7"/>
      <c r="Q9" s="7"/>
      <c r="R9" s="7"/>
      <c r="S9" s="7"/>
      <c r="T9" s="7"/>
      <c r="U9" s="7"/>
      <c r="V9" s="7"/>
      <c r="W9" s="7"/>
      <c r="X9" s="7"/>
      <c r="Y9" s="7"/>
    </row>
    <row r="10" spans="1:25" ht="15" customHeight="1" thickBot="1" x14ac:dyDescent="0.3">
      <c r="A10" s="617"/>
      <c r="B10" s="620"/>
      <c r="C10" s="620"/>
      <c r="D10" s="620"/>
      <c r="E10" s="620"/>
      <c r="F10" s="620"/>
      <c r="G10" s="620"/>
      <c r="H10" s="620"/>
      <c r="I10" s="617"/>
      <c r="J10" s="623"/>
      <c r="K10" s="7"/>
      <c r="L10" s="7"/>
      <c r="M10" s="7"/>
      <c r="N10" s="7"/>
      <c r="O10" s="7"/>
      <c r="P10" s="7"/>
      <c r="Q10" s="7"/>
      <c r="R10" s="7"/>
      <c r="S10" s="7"/>
      <c r="T10" s="7"/>
      <c r="U10" s="7"/>
      <c r="V10" s="7"/>
      <c r="W10" s="7"/>
      <c r="X10" s="7"/>
      <c r="Y10" s="7"/>
    </row>
    <row r="11" spans="1:25" ht="9" customHeight="1" thickBot="1" x14ac:dyDescent="0.3">
      <c r="A11" s="14"/>
      <c r="B11" s="72"/>
      <c r="C11" s="7"/>
      <c r="D11" s="7"/>
      <c r="E11" s="7"/>
      <c r="F11" s="7"/>
      <c r="G11" s="7"/>
      <c r="H11" s="7"/>
      <c r="I11" s="7"/>
      <c r="J11" s="7"/>
      <c r="K11" s="7"/>
      <c r="L11" s="7"/>
      <c r="M11" s="7"/>
      <c r="N11" s="7"/>
      <c r="O11" s="7"/>
      <c r="P11" s="7"/>
      <c r="Q11" s="7"/>
      <c r="R11" s="7"/>
      <c r="S11" s="7"/>
      <c r="T11" s="7"/>
      <c r="U11" s="7"/>
      <c r="V11" s="7"/>
      <c r="W11" s="7"/>
      <c r="X11" s="7"/>
      <c r="Y11" s="7"/>
    </row>
    <row r="12" spans="1:25" s="73" customFormat="1" ht="21.75" customHeight="1" thickBot="1" x14ac:dyDescent="0.3">
      <c r="A12" s="530" t="s">
        <v>6</v>
      </c>
      <c r="B12" s="129" t="s">
        <v>156</v>
      </c>
      <c r="C12" s="147"/>
      <c r="D12" s="129" t="s">
        <v>157</v>
      </c>
      <c r="E12" s="147"/>
      <c r="F12" s="129" t="s">
        <v>158</v>
      </c>
      <c r="G12" s="147"/>
      <c r="H12" s="129" t="s">
        <v>159</v>
      </c>
      <c r="I12" s="148"/>
    </row>
    <row r="13" spans="1:25" s="73" customFormat="1" ht="21.75" customHeight="1" thickBot="1" x14ac:dyDescent="0.3">
      <c r="A13" s="530"/>
      <c r="B13" s="131" t="s">
        <v>161</v>
      </c>
      <c r="C13" s="80"/>
      <c r="D13" s="129" t="s">
        <v>162</v>
      </c>
      <c r="E13" s="80"/>
      <c r="F13" s="129" t="s">
        <v>163</v>
      </c>
      <c r="G13" s="56"/>
      <c r="H13" s="129" t="s">
        <v>164</v>
      </c>
      <c r="I13" s="148"/>
    </row>
    <row r="14" spans="1:25" s="73" customFormat="1" ht="21.75" customHeight="1" thickBot="1" x14ac:dyDescent="0.3">
      <c r="A14" s="530"/>
      <c r="B14" s="129" t="s">
        <v>166</v>
      </c>
      <c r="C14" s="147"/>
      <c r="D14" s="129" t="s">
        <v>167</v>
      </c>
      <c r="E14" s="80"/>
      <c r="F14" s="129" t="s">
        <v>168</v>
      </c>
      <c r="G14" s="147"/>
      <c r="H14" s="129" t="s">
        <v>169</v>
      </c>
      <c r="I14" s="148" t="s">
        <v>280</v>
      </c>
    </row>
    <row r="15" spans="1:25" s="73" customFormat="1" ht="21.75" customHeight="1" thickBot="1" x14ac:dyDescent="0.3">
      <c r="A15" s="1"/>
      <c r="B15" s="1"/>
      <c r="C15" s="1"/>
      <c r="D15" s="1"/>
      <c r="E15" s="1"/>
      <c r="F15" s="1"/>
      <c r="G15" s="1"/>
      <c r="H15" s="1"/>
      <c r="I15" s="1"/>
      <c r="J15" s="1"/>
      <c r="K15" s="1"/>
      <c r="L15" s="85"/>
      <c r="M15" s="86"/>
      <c r="N15" s="86"/>
      <c r="O15" s="86"/>
    </row>
    <row r="16" spans="1:25" s="73" customFormat="1" ht="21.75" customHeight="1" thickBot="1" x14ac:dyDescent="0.3">
      <c r="A16" s="529" t="s">
        <v>8</v>
      </c>
      <c r="B16" s="529"/>
      <c r="C16" s="144" t="s">
        <v>160</v>
      </c>
      <c r="D16" s="546"/>
      <c r="E16" s="546"/>
      <c r="F16" s="546"/>
      <c r="G16" s="1"/>
      <c r="H16" s="1"/>
      <c r="I16" s="1"/>
      <c r="J16" s="1"/>
      <c r="K16" s="1"/>
      <c r="L16" s="85"/>
      <c r="M16" s="86"/>
      <c r="N16" s="86"/>
      <c r="O16" s="86"/>
    </row>
    <row r="17" spans="1:15" s="73" customFormat="1" ht="21.75" customHeight="1" thickBot="1" x14ac:dyDescent="0.3">
      <c r="A17" s="529"/>
      <c r="B17" s="529"/>
      <c r="C17" s="144" t="s">
        <v>165</v>
      </c>
      <c r="D17" s="546"/>
      <c r="E17" s="546"/>
      <c r="F17" s="546"/>
      <c r="G17" s="1"/>
      <c r="H17" s="1"/>
      <c r="I17" s="1"/>
      <c r="J17" s="1"/>
      <c r="K17" s="1"/>
      <c r="L17" s="85"/>
      <c r="M17" s="86"/>
      <c r="N17" s="86"/>
      <c r="O17" s="86"/>
    </row>
    <row r="18" spans="1:15" s="73" customFormat="1" ht="21.75" customHeight="1" thickBot="1" x14ac:dyDescent="0.3">
      <c r="A18" s="529"/>
      <c r="B18" s="529"/>
      <c r="C18" s="144" t="s">
        <v>170</v>
      </c>
      <c r="D18" s="546" t="s">
        <v>280</v>
      </c>
      <c r="E18" s="546"/>
      <c r="F18" s="546"/>
      <c r="G18" s="1"/>
      <c r="H18" s="1"/>
      <c r="I18" s="1"/>
      <c r="J18" s="1"/>
      <c r="K18" s="1"/>
      <c r="L18" s="85"/>
      <c r="M18" s="86"/>
      <c r="N18" s="86"/>
      <c r="O18" s="86"/>
    </row>
    <row r="19" spans="1:15" s="73" customFormat="1" ht="21.75" customHeight="1" x14ac:dyDescent="0.25">
      <c r="A19" s="1"/>
      <c r="B19" s="1"/>
      <c r="C19" s="1"/>
      <c r="D19" s="1"/>
      <c r="E19" s="1"/>
      <c r="F19" s="1"/>
      <c r="G19" s="1"/>
      <c r="H19" s="1"/>
      <c r="I19" s="1"/>
      <c r="J19" s="1"/>
      <c r="K19" s="1"/>
      <c r="L19" s="85"/>
      <c r="M19" s="86"/>
      <c r="N19" s="86"/>
      <c r="O19" s="86"/>
    </row>
    <row r="20" spans="1:15" s="26" customFormat="1" ht="16.5" customHeight="1" x14ac:dyDescent="0.2"/>
    <row r="21" spans="1:15" ht="5.25" customHeight="1" thickBot="1" x14ac:dyDescent="0.3"/>
    <row r="22" spans="1:15" ht="48" customHeight="1" thickBot="1" x14ac:dyDescent="0.3">
      <c r="A22" s="614" t="s">
        <v>202</v>
      </c>
      <c r="B22" s="614"/>
      <c r="C22" s="614"/>
      <c r="D22" s="614"/>
      <c r="E22" s="614"/>
      <c r="F22" s="614"/>
      <c r="G22" s="614"/>
      <c r="H22" s="614"/>
      <c r="I22" s="614"/>
      <c r="J22" s="614"/>
    </row>
    <row r="23" spans="1:15" ht="70.150000000000006" customHeight="1" thickBot="1" x14ac:dyDescent="0.3">
      <c r="A23" s="135" t="s">
        <v>21</v>
      </c>
      <c r="B23" s="603" t="s">
        <v>340</v>
      </c>
      <c r="C23" s="607"/>
      <c r="D23" s="604"/>
      <c r="E23" s="136" t="s">
        <v>71</v>
      </c>
      <c r="F23" s="244" t="s">
        <v>341</v>
      </c>
      <c r="G23" s="136" t="s">
        <v>73</v>
      </c>
      <c r="H23" s="603" t="s">
        <v>342</v>
      </c>
      <c r="I23" s="607"/>
      <c r="J23" s="604"/>
    </row>
    <row r="24" spans="1:15" ht="50.25" customHeight="1" thickBot="1" x14ac:dyDescent="0.3">
      <c r="A24" s="110" t="s">
        <v>75</v>
      </c>
      <c r="B24" s="603" t="s">
        <v>343</v>
      </c>
      <c r="C24" s="607"/>
      <c r="D24" s="607"/>
      <c r="E24" s="607"/>
      <c r="F24" s="607"/>
      <c r="G24" s="607"/>
      <c r="H24" s="607"/>
      <c r="I24" s="607"/>
      <c r="J24" s="604"/>
    </row>
    <row r="25" spans="1:15" ht="50.25" customHeight="1" thickBot="1" x14ac:dyDescent="0.3">
      <c r="A25" s="589" t="s">
        <v>77</v>
      </c>
      <c r="B25" s="137">
        <v>2024</v>
      </c>
      <c r="C25" s="138">
        <v>2025</v>
      </c>
      <c r="D25" s="138">
        <v>2026</v>
      </c>
      <c r="E25" s="138">
        <v>2027</v>
      </c>
      <c r="F25" s="139" t="s">
        <v>203</v>
      </c>
      <c r="G25" s="140" t="s">
        <v>79</v>
      </c>
      <c r="H25" s="608" t="s">
        <v>81</v>
      </c>
      <c r="I25" s="609"/>
      <c r="J25" s="610"/>
    </row>
    <row r="26" spans="1:15" ht="50.25" customHeight="1" thickBot="1" x14ac:dyDescent="0.3">
      <c r="A26" s="590"/>
      <c r="B26" s="245">
        <v>25</v>
      </c>
      <c r="C26" s="246">
        <v>29</v>
      </c>
      <c r="D26" s="246">
        <v>30</v>
      </c>
      <c r="E26" s="246">
        <v>31</v>
      </c>
      <c r="F26" s="247">
        <f>+E26</f>
        <v>31</v>
      </c>
      <c r="G26" s="248">
        <v>25</v>
      </c>
      <c r="H26" s="603" t="s">
        <v>344</v>
      </c>
      <c r="I26" s="607"/>
      <c r="J26" s="604"/>
    </row>
    <row r="27" spans="1:15" ht="52.5" customHeight="1" thickBot="1" x14ac:dyDescent="0.3">
      <c r="A27" s="110"/>
      <c r="B27" s="611" t="s">
        <v>345</v>
      </c>
      <c r="C27" s="612"/>
      <c r="D27" s="612"/>
      <c r="E27" s="612"/>
      <c r="F27" s="612"/>
      <c r="G27" s="612"/>
      <c r="H27" s="612"/>
      <c r="I27" s="612"/>
      <c r="J27" s="613"/>
    </row>
    <row r="28" spans="1:15" s="30" customFormat="1" ht="56.25" customHeight="1" thickBot="1" x14ac:dyDescent="0.3">
      <c r="A28" s="589" t="s">
        <v>181</v>
      </c>
      <c r="B28" s="110" t="s">
        <v>182</v>
      </c>
      <c r="C28" s="135" t="s">
        <v>86</v>
      </c>
      <c r="D28" s="591" t="s">
        <v>88</v>
      </c>
      <c r="E28" s="592"/>
      <c r="F28" s="591" t="s">
        <v>90</v>
      </c>
      <c r="G28" s="592"/>
      <c r="H28" s="111" t="s">
        <v>92</v>
      </c>
      <c r="I28" s="109" t="s">
        <v>93</v>
      </c>
      <c r="J28" s="109" t="s">
        <v>95</v>
      </c>
    </row>
    <row r="29" spans="1:15" ht="177.6" customHeight="1" thickBot="1" x14ac:dyDescent="0.3">
      <c r="A29" s="590"/>
      <c r="B29" s="249">
        <v>25</v>
      </c>
      <c r="C29" s="250">
        <v>25</v>
      </c>
      <c r="D29" s="603" t="s">
        <v>346</v>
      </c>
      <c r="E29" s="604"/>
      <c r="F29" s="603" t="s">
        <v>347</v>
      </c>
      <c r="G29" s="604"/>
      <c r="H29" s="213" t="s">
        <v>318</v>
      </c>
      <c r="I29" s="251" t="s">
        <v>348</v>
      </c>
      <c r="J29" s="251" t="s">
        <v>349</v>
      </c>
    </row>
    <row r="30" spans="1:15" s="30" customFormat="1" ht="45" customHeight="1" thickBot="1" x14ac:dyDescent="0.3">
      <c r="A30" s="589" t="s">
        <v>183</v>
      </c>
      <c r="B30" s="108" t="s">
        <v>182</v>
      </c>
      <c r="C30" s="111" t="s">
        <v>86</v>
      </c>
      <c r="D30" s="591" t="s">
        <v>88</v>
      </c>
      <c r="E30" s="592"/>
      <c r="F30" s="591" t="s">
        <v>90</v>
      </c>
      <c r="G30" s="592"/>
      <c r="H30" s="111" t="s">
        <v>92</v>
      </c>
      <c r="I30" s="109" t="s">
        <v>93</v>
      </c>
      <c r="J30" s="109" t="s">
        <v>95</v>
      </c>
    </row>
    <row r="31" spans="1:15" ht="164.65" customHeight="1" thickBot="1" x14ac:dyDescent="0.3">
      <c r="A31" s="590"/>
      <c r="B31" s="249">
        <v>25</v>
      </c>
      <c r="C31" s="250">
        <v>25</v>
      </c>
      <c r="D31" s="603" t="s">
        <v>350</v>
      </c>
      <c r="E31" s="604"/>
      <c r="F31" s="603" t="s">
        <v>347</v>
      </c>
      <c r="G31" s="604"/>
      <c r="H31" s="213" t="s">
        <v>318</v>
      </c>
      <c r="I31" s="251" t="s">
        <v>348</v>
      </c>
      <c r="J31" s="251" t="s">
        <v>349</v>
      </c>
    </row>
    <row r="32" spans="1:15" s="30" customFormat="1" ht="54" customHeight="1" thickBot="1" x14ac:dyDescent="0.3">
      <c r="A32" s="589" t="s">
        <v>184</v>
      </c>
      <c r="B32" s="108" t="s">
        <v>182</v>
      </c>
      <c r="C32" s="111" t="s">
        <v>86</v>
      </c>
      <c r="D32" s="591" t="s">
        <v>88</v>
      </c>
      <c r="E32" s="592"/>
      <c r="F32" s="591" t="s">
        <v>90</v>
      </c>
      <c r="G32" s="592"/>
      <c r="H32" s="111" t="s">
        <v>92</v>
      </c>
      <c r="I32" s="109" t="s">
        <v>93</v>
      </c>
      <c r="J32" s="109" t="s">
        <v>95</v>
      </c>
    </row>
    <row r="33" spans="1:10" ht="206.65" customHeight="1" thickBot="1" x14ac:dyDescent="0.3">
      <c r="A33" s="590"/>
      <c r="B33" s="249">
        <v>25</v>
      </c>
      <c r="C33" s="250">
        <v>25</v>
      </c>
      <c r="D33" s="603" t="s">
        <v>350</v>
      </c>
      <c r="E33" s="604"/>
      <c r="F33" s="605" t="s">
        <v>351</v>
      </c>
      <c r="G33" s="606"/>
      <c r="H33" s="213" t="s">
        <v>318</v>
      </c>
      <c r="I33" s="251" t="s">
        <v>348</v>
      </c>
      <c r="J33" s="251" t="s">
        <v>352</v>
      </c>
    </row>
    <row r="34" spans="1:10" s="30" customFormat="1" ht="47.25" customHeight="1" thickBot="1" x14ac:dyDescent="0.3">
      <c r="A34" s="589" t="s">
        <v>185</v>
      </c>
      <c r="B34" s="108" t="s">
        <v>182</v>
      </c>
      <c r="C34" s="108" t="s">
        <v>86</v>
      </c>
      <c r="D34" s="591" t="s">
        <v>88</v>
      </c>
      <c r="E34" s="592"/>
      <c r="F34" s="591" t="s">
        <v>90</v>
      </c>
      <c r="G34" s="592"/>
      <c r="H34" s="111" t="s">
        <v>92</v>
      </c>
      <c r="I34" s="111" t="s">
        <v>93</v>
      </c>
      <c r="J34" s="109" t="s">
        <v>95</v>
      </c>
    </row>
    <row r="35" spans="1:10" ht="340.9" customHeight="1" thickBot="1" x14ac:dyDescent="0.3">
      <c r="A35" s="590"/>
      <c r="B35" s="249">
        <v>25</v>
      </c>
      <c r="C35" s="249">
        <v>25</v>
      </c>
      <c r="D35" s="593" t="s">
        <v>402</v>
      </c>
      <c r="E35" s="602"/>
      <c r="F35" s="593" t="s">
        <v>351</v>
      </c>
      <c r="G35" s="602"/>
      <c r="H35" s="213" t="s">
        <v>318</v>
      </c>
      <c r="I35" s="251" t="s">
        <v>348</v>
      </c>
      <c r="J35" s="251" t="s">
        <v>352</v>
      </c>
    </row>
    <row r="36" spans="1:10" s="30" customFormat="1" ht="47.25" customHeight="1" thickBot="1" x14ac:dyDescent="0.3">
      <c r="A36" s="589" t="s">
        <v>186</v>
      </c>
      <c r="B36" s="108" t="s">
        <v>182</v>
      </c>
      <c r="C36" s="111" t="s">
        <v>86</v>
      </c>
      <c r="D36" s="591" t="s">
        <v>88</v>
      </c>
      <c r="E36" s="592"/>
      <c r="F36" s="591" t="s">
        <v>90</v>
      </c>
      <c r="G36" s="592"/>
      <c r="H36" s="111" t="s">
        <v>92</v>
      </c>
      <c r="I36" s="109" t="s">
        <v>93</v>
      </c>
      <c r="J36" s="109" t="s">
        <v>95</v>
      </c>
    </row>
    <row r="37" spans="1:10" ht="298.89999999999998" customHeight="1" thickBot="1" x14ac:dyDescent="0.3">
      <c r="A37" s="590"/>
      <c r="B37" s="249">
        <v>25</v>
      </c>
      <c r="C37" s="82">
        <v>25</v>
      </c>
      <c r="D37" s="595" t="s">
        <v>423</v>
      </c>
      <c r="E37" s="601"/>
      <c r="F37" s="593" t="s">
        <v>351</v>
      </c>
      <c r="G37" s="602"/>
      <c r="H37" s="213" t="s">
        <v>318</v>
      </c>
      <c r="I37" s="251" t="s">
        <v>348</v>
      </c>
      <c r="J37" s="251" t="s">
        <v>462</v>
      </c>
    </row>
    <row r="38" spans="1:10" s="30" customFormat="1" ht="53.65" customHeight="1" thickBot="1" x14ac:dyDescent="0.3">
      <c r="A38" s="589" t="s">
        <v>187</v>
      </c>
      <c r="B38" s="108" t="s">
        <v>182</v>
      </c>
      <c r="C38" s="111" t="s">
        <v>86</v>
      </c>
      <c r="D38" s="591" t="s">
        <v>88</v>
      </c>
      <c r="E38" s="592"/>
      <c r="F38" s="591" t="s">
        <v>90</v>
      </c>
      <c r="G38" s="592"/>
      <c r="H38" s="111" t="s">
        <v>92</v>
      </c>
      <c r="I38" s="109" t="s">
        <v>93</v>
      </c>
      <c r="J38" s="109" t="s">
        <v>95</v>
      </c>
    </row>
    <row r="39" spans="1:10" ht="280.14999999999998" customHeight="1" thickBot="1" x14ac:dyDescent="0.3">
      <c r="A39" s="590"/>
      <c r="B39" s="249">
        <v>25</v>
      </c>
      <c r="C39" s="83">
        <v>25</v>
      </c>
      <c r="D39" s="593" t="s">
        <v>461</v>
      </c>
      <c r="E39" s="594"/>
      <c r="F39" s="593" t="s">
        <v>351</v>
      </c>
      <c r="G39" s="602"/>
      <c r="H39" s="213" t="s">
        <v>318</v>
      </c>
      <c r="I39" s="251" t="s">
        <v>348</v>
      </c>
      <c r="J39" s="251" t="s">
        <v>462</v>
      </c>
    </row>
    <row r="40" spans="1:10" ht="47.65" customHeight="1" thickBot="1" x14ac:dyDescent="0.3">
      <c r="A40" s="589" t="s">
        <v>188</v>
      </c>
      <c r="B40" s="111" t="s">
        <v>182</v>
      </c>
      <c r="C40" s="135" t="s">
        <v>86</v>
      </c>
      <c r="D40" s="591" t="s">
        <v>88</v>
      </c>
      <c r="E40" s="592"/>
      <c r="F40" s="591" t="s">
        <v>90</v>
      </c>
      <c r="G40" s="592"/>
      <c r="H40" s="111" t="s">
        <v>92</v>
      </c>
      <c r="I40" s="109" t="s">
        <v>93</v>
      </c>
      <c r="J40" s="109" t="s">
        <v>95</v>
      </c>
    </row>
    <row r="41" spans="1:10" ht="399.6" customHeight="1" thickBot="1" x14ac:dyDescent="0.3">
      <c r="A41" s="590"/>
      <c r="B41" s="252">
        <v>25</v>
      </c>
      <c r="C41" s="83">
        <v>25</v>
      </c>
      <c r="D41" s="595" t="str">
        <f>+ACTIVIDAD_1!B94</f>
        <v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v>
      </c>
      <c r="E41" s="599"/>
      <c r="F41" s="593" t="s">
        <v>484</v>
      </c>
      <c r="G41" s="602"/>
      <c r="H41" s="213" t="s">
        <v>318</v>
      </c>
      <c r="I41" s="251" t="s">
        <v>348</v>
      </c>
      <c r="J41" s="251" t="s">
        <v>462</v>
      </c>
    </row>
    <row r="42" spans="1:10" ht="47.65" customHeight="1" thickBot="1" x14ac:dyDescent="0.3">
      <c r="A42" s="589" t="s">
        <v>189</v>
      </c>
      <c r="B42" s="110" t="s">
        <v>182</v>
      </c>
      <c r="C42" s="135" t="s">
        <v>86</v>
      </c>
      <c r="D42" s="591" t="s">
        <v>88</v>
      </c>
      <c r="E42" s="592"/>
      <c r="F42" s="591" t="s">
        <v>90</v>
      </c>
      <c r="G42" s="592"/>
      <c r="H42" s="111" t="s">
        <v>92</v>
      </c>
      <c r="I42" s="109" t="s">
        <v>93</v>
      </c>
      <c r="J42" s="109" t="s">
        <v>95</v>
      </c>
    </row>
    <row r="43" spans="1:10" ht="327.60000000000002" customHeight="1" thickBot="1" x14ac:dyDescent="0.3">
      <c r="A43" s="590"/>
      <c r="B43" s="252">
        <v>25</v>
      </c>
      <c r="C43" s="83">
        <v>25</v>
      </c>
      <c r="D43" s="595" t="s">
        <v>487</v>
      </c>
      <c r="E43" s="599"/>
      <c r="F43" s="593" t="s">
        <v>484</v>
      </c>
      <c r="G43" s="602"/>
      <c r="H43" s="213" t="s">
        <v>318</v>
      </c>
      <c r="I43" s="251" t="s">
        <v>348</v>
      </c>
      <c r="J43" s="143"/>
    </row>
    <row r="44" spans="1:10" ht="47.65" customHeight="1" thickBot="1" x14ac:dyDescent="0.3">
      <c r="A44" s="589" t="s">
        <v>190</v>
      </c>
      <c r="B44" s="110" t="s">
        <v>182</v>
      </c>
      <c r="C44" s="135" t="s">
        <v>86</v>
      </c>
      <c r="D44" s="591" t="s">
        <v>88</v>
      </c>
      <c r="E44" s="592"/>
      <c r="F44" s="591" t="s">
        <v>90</v>
      </c>
      <c r="G44" s="592"/>
      <c r="H44" s="111" t="s">
        <v>92</v>
      </c>
      <c r="I44" s="109" t="s">
        <v>93</v>
      </c>
      <c r="J44" s="109" t="s">
        <v>95</v>
      </c>
    </row>
    <row r="45" spans="1:10" ht="399" customHeight="1" thickBot="1" x14ac:dyDescent="0.3">
      <c r="A45" s="590"/>
      <c r="B45" s="252">
        <v>25</v>
      </c>
      <c r="C45" s="252">
        <v>25</v>
      </c>
      <c r="D45" s="595" t="s">
        <v>525</v>
      </c>
      <c r="E45" s="601"/>
      <c r="F45" s="595" t="s">
        <v>513</v>
      </c>
      <c r="G45" s="596"/>
      <c r="H45" s="213" t="s">
        <v>318</v>
      </c>
      <c r="I45" s="251" t="s">
        <v>348</v>
      </c>
      <c r="J45" s="81"/>
    </row>
    <row r="46" spans="1:10" ht="47.65" customHeight="1" thickBot="1" x14ac:dyDescent="0.3">
      <c r="A46" s="589" t="s">
        <v>191</v>
      </c>
      <c r="B46" s="110" t="s">
        <v>182</v>
      </c>
      <c r="C46" s="135" t="s">
        <v>86</v>
      </c>
      <c r="D46" s="591" t="s">
        <v>88</v>
      </c>
      <c r="E46" s="592"/>
      <c r="F46" s="591" t="s">
        <v>90</v>
      </c>
      <c r="G46" s="592"/>
      <c r="H46" s="111" t="s">
        <v>92</v>
      </c>
      <c r="I46" s="109" t="s">
        <v>93</v>
      </c>
      <c r="J46" s="109" t="s">
        <v>95</v>
      </c>
    </row>
    <row r="47" spans="1:10" ht="352.9" customHeight="1" thickBot="1" x14ac:dyDescent="0.3">
      <c r="A47" s="590"/>
      <c r="B47" s="362">
        <v>25</v>
      </c>
      <c r="C47" s="362">
        <v>25</v>
      </c>
      <c r="D47" s="593" t="s">
        <v>566</v>
      </c>
      <c r="E47" s="594"/>
      <c r="F47" s="595" t="s">
        <v>550</v>
      </c>
      <c r="G47" s="596"/>
      <c r="H47" s="256" t="s">
        <v>555</v>
      </c>
      <c r="I47" s="251" t="s">
        <v>348</v>
      </c>
      <c r="J47" s="143"/>
    </row>
    <row r="48" spans="1:10" ht="47.65" customHeight="1" thickBot="1" x14ac:dyDescent="0.3">
      <c r="A48" s="589" t="s">
        <v>192</v>
      </c>
      <c r="B48" s="110" t="s">
        <v>182</v>
      </c>
      <c r="C48" s="135" t="s">
        <v>86</v>
      </c>
      <c r="D48" s="591" t="s">
        <v>88</v>
      </c>
      <c r="E48" s="592"/>
      <c r="F48" s="591" t="s">
        <v>90</v>
      </c>
      <c r="G48" s="592"/>
      <c r="H48" s="111" t="s">
        <v>92</v>
      </c>
      <c r="I48" s="109" t="s">
        <v>93</v>
      </c>
      <c r="J48" s="109" t="s">
        <v>95</v>
      </c>
    </row>
    <row r="49" spans="1:13" ht="409.15" customHeight="1" thickBot="1" x14ac:dyDescent="0.3">
      <c r="A49" s="590"/>
      <c r="B49" s="252">
        <v>27</v>
      </c>
      <c r="C49" s="252">
        <v>28</v>
      </c>
      <c r="D49" s="597" t="s">
        <v>579</v>
      </c>
      <c r="E49" s="598"/>
      <c r="F49" s="599" t="s">
        <v>577</v>
      </c>
      <c r="G49" s="600"/>
      <c r="H49" s="81" t="s">
        <v>318</v>
      </c>
      <c r="I49" s="251" t="s">
        <v>348</v>
      </c>
      <c r="J49" s="81" t="s">
        <v>578</v>
      </c>
    </row>
    <row r="50" spans="1:13" ht="47.65" customHeight="1" thickBot="1" x14ac:dyDescent="0.3">
      <c r="A50" s="589" t="s">
        <v>193</v>
      </c>
      <c r="B50" s="110" t="s">
        <v>182</v>
      </c>
      <c r="C50" s="135" t="s">
        <v>86</v>
      </c>
      <c r="D50" s="591" t="s">
        <v>88</v>
      </c>
      <c r="E50" s="592"/>
      <c r="F50" s="591" t="s">
        <v>90</v>
      </c>
      <c r="G50" s="592"/>
      <c r="H50" s="111" t="s">
        <v>92</v>
      </c>
      <c r="I50" s="109" t="s">
        <v>93</v>
      </c>
      <c r="J50" s="109" t="s">
        <v>95</v>
      </c>
    </row>
    <row r="51" spans="1:13" ht="406.9" customHeight="1" thickBot="1" x14ac:dyDescent="0.3">
      <c r="A51" s="590"/>
      <c r="B51" s="252">
        <v>29</v>
      </c>
      <c r="C51" s="83">
        <v>29</v>
      </c>
      <c r="D51" s="595" t="s">
        <v>600</v>
      </c>
      <c r="E51" s="601"/>
      <c r="F51" s="595" t="s">
        <v>605</v>
      </c>
      <c r="G51" s="596"/>
      <c r="H51" s="81" t="s">
        <v>318</v>
      </c>
      <c r="I51" s="251" t="s">
        <v>348</v>
      </c>
      <c r="J51" s="81" t="s">
        <v>578</v>
      </c>
    </row>
    <row r="53" spans="1:13" ht="18" hidden="1" x14ac:dyDescent="0.25">
      <c r="A53" s="54" t="s">
        <v>204</v>
      </c>
    </row>
    <row r="54" spans="1:13" ht="18" hidden="1" customHeight="1" x14ac:dyDescent="0.25">
      <c r="A54" s="37"/>
    </row>
    <row r="55" spans="1:13" ht="23.25" hidden="1" x14ac:dyDescent="0.25">
      <c r="A55" s="588"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88"/>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54.6" customHeight="1" thickBot="1" x14ac:dyDescent="0.3">
      <c r="A59" s="177" t="s">
        <v>206</v>
      </c>
      <c r="B59" s="169" t="s">
        <v>207</v>
      </c>
      <c r="C59" s="149"/>
      <c r="D59" s="178" t="s">
        <v>208</v>
      </c>
      <c r="E59" s="169" t="s">
        <v>207</v>
      </c>
      <c r="F59" s="149"/>
      <c r="G59" s="178" t="s">
        <v>209</v>
      </c>
      <c r="H59" s="169" t="s">
        <v>210</v>
      </c>
      <c r="I59" s="176"/>
      <c r="J59" s="143"/>
    </row>
    <row r="60" spans="1:13" ht="15.75" thickBot="1" x14ac:dyDescent="0.3">
      <c r="A60" s="179"/>
      <c r="B60" s="169" t="s">
        <v>211</v>
      </c>
      <c r="C60" s="253" t="s">
        <v>353</v>
      </c>
      <c r="D60" s="180"/>
      <c r="E60" s="169" t="s">
        <v>211</v>
      </c>
      <c r="F60" s="253" t="s">
        <v>354</v>
      </c>
      <c r="G60" s="180"/>
      <c r="H60" s="169" t="s">
        <v>212</v>
      </c>
      <c r="I60" s="185"/>
      <c r="J60" s="143"/>
    </row>
    <row r="61" spans="1:13" ht="15.75" thickBot="1" x14ac:dyDescent="0.3">
      <c r="A61" s="179"/>
      <c r="B61" s="169" t="s">
        <v>213</v>
      </c>
      <c r="C61" s="149"/>
      <c r="D61" s="180"/>
      <c r="E61" s="169" t="s">
        <v>213</v>
      </c>
      <c r="F61" s="253" t="s">
        <v>355</v>
      </c>
      <c r="G61" s="180"/>
      <c r="H61" s="169" t="s">
        <v>214</v>
      </c>
      <c r="I61" s="185"/>
      <c r="J61" s="143"/>
    </row>
    <row r="62" spans="1:13" ht="39.75" customHeight="1" thickBot="1" x14ac:dyDescent="0.3">
      <c r="A62" s="179"/>
      <c r="B62" s="169" t="s">
        <v>207</v>
      </c>
      <c r="C62" s="149"/>
      <c r="D62" s="180"/>
      <c r="E62" s="169" t="s">
        <v>207</v>
      </c>
      <c r="F62" s="253"/>
      <c r="G62" s="180"/>
      <c r="H62" s="169" t="s">
        <v>210</v>
      </c>
      <c r="I62" s="176"/>
      <c r="J62" s="143"/>
    </row>
    <row r="63" spans="1:13" ht="15.75" thickBot="1" x14ac:dyDescent="0.3">
      <c r="A63" s="179"/>
      <c r="B63" s="169" t="s">
        <v>211</v>
      </c>
      <c r="C63" s="149"/>
      <c r="D63" s="180"/>
      <c r="E63" s="169" t="s">
        <v>211</v>
      </c>
      <c r="F63" s="253" t="s">
        <v>363</v>
      </c>
      <c r="G63" s="180"/>
      <c r="H63" s="169" t="s">
        <v>212</v>
      </c>
      <c r="I63" s="176"/>
      <c r="J63" s="143"/>
    </row>
    <row r="64" spans="1:13" ht="34.5" customHeight="1" thickBot="1" x14ac:dyDescent="0.3">
      <c r="A64" s="181"/>
      <c r="B64" s="169" t="s">
        <v>213</v>
      </c>
      <c r="C64" s="149"/>
      <c r="D64" s="182"/>
      <c r="E64" s="169" t="s">
        <v>213</v>
      </c>
      <c r="F64" s="253" t="s">
        <v>364</v>
      </c>
      <c r="G64" s="182"/>
      <c r="H64" s="169" t="s">
        <v>214</v>
      </c>
      <c r="I64" s="176"/>
      <c r="J64" s="143"/>
    </row>
  </sheetData>
  <mergeCells count="83">
    <mergeCell ref="B2:H2"/>
    <mergeCell ref="B3:H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disablePrompts="1" count="1">
    <dataValidation type="list" allowBlank="1" showInputMessage="1" showErrorMessage="1" sqref="H26:J26" xr:uid="{00000000-0002-0000-0400-000000000000}">
      <formula1>#REF!</formula1>
    </dataValidation>
  </dataValidations>
  <pageMargins left="0.25" right="0.25" top="0.75" bottom="0.75" header="0.3" footer="0.3"/>
  <pageSetup paperSize="9" scale="14" fitToWidth="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Y64"/>
  <sheetViews>
    <sheetView showGridLines="0" view="pageBreakPreview" topLeftCell="A49" zoomScale="80" zoomScaleNormal="80" zoomScaleSheetLayoutView="80" workbookViewId="0">
      <selection activeCell="F51" sqref="F51:G51"/>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624"/>
      <c r="B1" s="504" t="s">
        <v>150</v>
      </c>
      <c r="C1" s="505"/>
      <c r="D1" s="505"/>
      <c r="E1" s="505"/>
      <c r="F1" s="505"/>
      <c r="G1" s="505"/>
      <c r="H1" s="506"/>
      <c r="I1" s="55" t="s">
        <v>198</v>
      </c>
      <c r="J1" s="296" t="s">
        <v>270</v>
      </c>
      <c r="K1" s="294"/>
      <c r="L1" s="295"/>
      <c r="M1" s="78"/>
    </row>
    <row r="2" spans="1:25" ht="24" customHeight="1" thickBot="1" x14ac:dyDescent="0.3">
      <c r="A2" s="625"/>
      <c r="B2" s="507" t="s">
        <v>151</v>
      </c>
      <c r="C2" s="508"/>
      <c r="D2" s="508"/>
      <c r="E2" s="508"/>
      <c r="F2" s="508"/>
      <c r="G2" s="508"/>
      <c r="H2" s="509"/>
      <c r="I2" s="55" t="s">
        <v>199</v>
      </c>
      <c r="J2" s="296" t="s">
        <v>271</v>
      </c>
      <c r="K2" s="294"/>
      <c r="L2" s="295"/>
      <c r="M2" s="78"/>
    </row>
    <row r="3" spans="1:25" ht="39.6" customHeight="1" thickBot="1" x14ac:dyDescent="0.3">
      <c r="A3" s="625"/>
      <c r="B3" s="507" t="s">
        <v>0</v>
      </c>
      <c r="C3" s="508"/>
      <c r="D3" s="508"/>
      <c r="E3" s="508"/>
      <c r="F3" s="508"/>
      <c r="G3" s="508"/>
      <c r="H3" s="509"/>
      <c r="I3" s="55" t="s">
        <v>200</v>
      </c>
      <c r="J3" s="296" t="s">
        <v>272</v>
      </c>
      <c r="K3" s="294"/>
      <c r="L3" s="295"/>
      <c r="M3" s="78"/>
    </row>
    <row r="4" spans="1:25" ht="24" customHeight="1" thickBot="1" x14ac:dyDescent="0.3">
      <c r="A4" s="626"/>
      <c r="B4" s="510" t="s">
        <v>201</v>
      </c>
      <c r="C4" s="511"/>
      <c r="D4" s="511"/>
      <c r="E4" s="511"/>
      <c r="F4" s="511"/>
      <c r="G4" s="511"/>
      <c r="H4" s="512"/>
      <c r="I4" s="55" t="s">
        <v>153</v>
      </c>
      <c r="J4" s="296" t="s">
        <v>274</v>
      </c>
      <c r="K4" s="294"/>
      <c r="L4" s="295"/>
      <c r="M4" s="78"/>
    </row>
    <row r="6" spans="1:25" ht="15" customHeight="1" thickBot="1" x14ac:dyDescent="0.3">
      <c r="A6" s="6"/>
      <c r="B6" s="7"/>
      <c r="C6" s="7"/>
      <c r="D6" s="9"/>
      <c r="E6" s="8"/>
      <c r="F6" s="8"/>
      <c r="G6" s="184"/>
      <c r="H6" s="184"/>
      <c r="I6" s="10"/>
      <c r="J6" s="10"/>
      <c r="K6" s="7"/>
      <c r="L6" s="7"/>
      <c r="M6" s="7"/>
      <c r="N6" s="7"/>
      <c r="O6" s="7"/>
      <c r="P6" s="7"/>
      <c r="Q6" s="7"/>
      <c r="R6" s="7"/>
      <c r="S6" s="7"/>
      <c r="T6" s="11"/>
      <c r="U6" s="7"/>
      <c r="V6" s="7"/>
      <c r="X6" s="12"/>
      <c r="Y6" s="13"/>
    </row>
    <row r="7" spans="1:25" ht="15" customHeight="1" x14ac:dyDescent="0.25">
      <c r="A7" s="615" t="s">
        <v>4</v>
      </c>
      <c r="B7" s="618" t="s">
        <v>307</v>
      </c>
      <c r="C7" s="618"/>
      <c r="D7" s="618"/>
      <c r="E7" s="618"/>
      <c r="F7" s="618"/>
      <c r="G7" s="618"/>
      <c r="H7" s="618"/>
      <c r="I7" s="615" t="s">
        <v>155</v>
      </c>
      <c r="J7" s="621">
        <v>2024110010309</v>
      </c>
      <c r="K7" s="7"/>
      <c r="L7" s="7"/>
      <c r="M7" s="7"/>
      <c r="N7" s="7"/>
      <c r="O7" s="7"/>
      <c r="P7" s="7"/>
      <c r="Q7" s="7"/>
      <c r="R7" s="7"/>
      <c r="S7" s="7"/>
      <c r="T7" s="7"/>
      <c r="U7" s="7"/>
      <c r="V7" s="7"/>
      <c r="W7" s="7"/>
      <c r="X7" s="7"/>
      <c r="Y7" s="7"/>
    </row>
    <row r="8" spans="1:25" ht="15" customHeight="1" x14ac:dyDescent="0.25">
      <c r="A8" s="616"/>
      <c r="B8" s="619"/>
      <c r="C8" s="619"/>
      <c r="D8" s="619"/>
      <c r="E8" s="619"/>
      <c r="F8" s="619"/>
      <c r="G8" s="619"/>
      <c r="H8" s="619"/>
      <c r="I8" s="616"/>
      <c r="J8" s="622"/>
      <c r="K8" s="7"/>
      <c r="L8" s="7"/>
      <c r="M8" s="7"/>
      <c r="N8" s="7"/>
      <c r="O8" s="7"/>
      <c r="P8" s="7"/>
      <c r="Q8" s="7"/>
      <c r="R8" s="7"/>
      <c r="S8" s="7"/>
      <c r="T8" s="7"/>
      <c r="U8" s="7"/>
      <c r="V8" s="7"/>
      <c r="W8" s="7"/>
      <c r="X8" s="7"/>
      <c r="Y8" s="7"/>
    </row>
    <row r="9" spans="1:25" ht="15" customHeight="1" x14ac:dyDescent="0.25">
      <c r="A9" s="616"/>
      <c r="B9" s="619"/>
      <c r="C9" s="619"/>
      <c r="D9" s="619"/>
      <c r="E9" s="619"/>
      <c r="F9" s="619"/>
      <c r="G9" s="619"/>
      <c r="H9" s="619"/>
      <c r="I9" s="616"/>
      <c r="J9" s="622"/>
      <c r="K9" s="7"/>
      <c r="L9" s="7"/>
      <c r="M9" s="7"/>
      <c r="N9" s="7"/>
      <c r="O9" s="7"/>
      <c r="P9" s="7"/>
      <c r="Q9" s="7"/>
      <c r="R9" s="7"/>
      <c r="S9" s="7"/>
      <c r="T9" s="7"/>
      <c r="U9" s="7"/>
      <c r="V9" s="7"/>
      <c r="W9" s="7"/>
      <c r="X9" s="7"/>
      <c r="Y9" s="7"/>
    </row>
    <row r="10" spans="1:25" ht="15" customHeight="1" thickBot="1" x14ac:dyDescent="0.3">
      <c r="A10" s="617"/>
      <c r="B10" s="620"/>
      <c r="C10" s="620"/>
      <c r="D10" s="620"/>
      <c r="E10" s="620"/>
      <c r="F10" s="620"/>
      <c r="G10" s="620"/>
      <c r="H10" s="620"/>
      <c r="I10" s="617"/>
      <c r="J10" s="623"/>
      <c r="K10" s="7"/>
      <c r="L10" s="7"/>
      <c r="M10" s="7"/>
      <c r="N10" s="7"/>
      <c r="O10" s="7"/>
      <c r="P10" s="7"/>
      <c r="Q10" s="7"/>
      <c r="R10" s="7"/>
      <c r="S10" s="7"/>
      <c r="T10" s="7"/>
      <c r="U10" s="7"/>
      <c r="V10" s="7"/>
      <c r="W10" s="7"/>
      <c r="X10" s="7"/>
      <c r="Y10" s="7"/>
    </row>
    <row r="11" spans="1:25" ht="9" customHeight="1" thickBot="1" x14ac:dyDescent="0.3">
      <c r="A11" s="14"/>
      <c r="B11" s="72"/>
      <c r="C11" s="7"/>
      <c r="D11" s="7"/>
      <c r="E11" s="7"/>
      <c r="F11" s="7"/>
      <c r="G11" s="7"/>
      <c r="H11" s="7"/>
      <c r="I11" s="7"/>
      <c r="J11" s="7"/>
      <c r="K11" s="7"/>
      <c r="L11" s="7"/>
      <c r="M11" s="7"/>
      <c r="N11" s="7"/>
      <c r="O11" s="7"/>
      <c r="P11" s="7"/>
      <c r="Q11" s="7"/>
      <c r="R11" s="7"/>
      <c r="S11" s="7"/>
      <c r="T11" s="7"/>
      <c r="U11" s="7"/>
      <c r="V11" s="7"/>
      <c r="W11" s="7"/>
      <c r="X11" s="7"/>
      <c r="Y11" s="7"/>
    </row>
    <row r="12" spans="1:25" s="73" customFormat="1" ht="21.75" customHeight="1" thickBot="1" x14ac:dyDescent="0.3">
      <c r="A12" s="530" t="s">
        <v>6</v>
      </c>
      <c r="B12" s="129" t="s">
        <v>156</v>
      </c>
      <c r="C12" s="147"/>
      <c r="D12" s="129" t="s">
        <v>157</v>
      </c>
      <c r="E12" s="147"/>
      <c r="F12" s="129" t="s">
        <v>158</v>
      </c>
      <c r="G12" s="147"/>
      <c r="H12" s="129" t="s">
        <v>159</v>
      </c>
      <c r="I12" s="148"/>
    </row>
    <row r="13" spans="1:25" s="73" customFormat="1" ht="21.75" customHeight="1" thickBot="1" x14ac:dyDescent="0.3">
      <c r="A13" s="530"/>
      <c r="B13" s="131" t="s">
        <v>161</v>
      </c>
      <c r="C13" s="80"/>
      <c r="D13" s="129" t="s">
        <v>162</v>
      </c>
      <c r="E13" s="80"/>
      <c r="F13" s="129" t="s">
        <v>163</v>
      </c>
      <c r="G13" s="56"/>
      <c r="H13" s="129" t="s">
        <v>164</v>
      </c>
      <c r="I13" s="148"/>
    </row>
    <row r="14" spans="1:25" s="73" customFormat="1" ht="21.75" customHeight="1" thickBot="1" x14ac:dyDescent="0.3">
      <c r="A14" s="530"/>
      <c r="B14" s="129" t="s">
        <v>166</v>
      </c>
      <c r="C14" s="147"/>
      <c r="D14" s="129" t="s">
        <v>167</v>
      </c>
      <c r="E14" s="80"/>
      <c r="F14" s="129" t="s">
        <v>168</v>
      </c>
      <c r="G14" s="147"/>
      <c r="H14" s="129" t="s">
        <v>169</v>
      </c>
      <c r="I14" s="148" t="s">
        <v>280</v>
      </c>
    </row>
    <row r="15" spans="1:25" s="73" customFormat="1" ht="21.75" customHeight="1" thickBot="1" x14ac:dyDescent="0.3">
      <c r="A15" s="1"/>
      <c r="B15" s="1"/>
      <c r="C15" s="1"/>
      <c r="D15" s="1"/>
      <c r="E15" s="1"/>
      <c r="F15" s="1"/>
      <c r="G15" s="1"/>
      <c r="H15" s="1"/>
      <c r="I15" s="1"/>
      <c r="J15" s="1"/>
      <c r="K15" s="1"/>
      <c r="L15" s="85"/>
      <c r="M15" s="86"/>
      <c r="N15" s="86"/>
      <c r="O15" s="86"/>
    </row>
    <row r="16" spans="1:25" s="73" customFormat="1" ht="21.75" customHeight="1" thickBot="1" x14ac:dyDescent="0.3">
      <c r="A16" s="529" t="s">
        <v>8</v>
      </c>
      <c r="B16" s="529"/>
      <c r="C16" s="144" t="s">
        <v>160</v>
      </c>
      <c r="D16" s="546"/>
      <c r="E16" s="546"/>
      <c r="F16" s="546"/>
      <c r="G16" s="1"/>
      <c r="H16" s="1"/>
      <c r="I16" s="1"/>
      <c r="J16" s="1"/>
      <c r="K16" s="1"/>
      <c r="L16" s="85"/>
      <c r="M16" s="86"/>
      <c r="N16" s="86"/>
      <c r="O16" s="86"/>
    </row>
    <row r="17" spans="1:15" s="73" customFormat="1" ht="21.75" customHeight="1" thickBot="1" x14ac:dyDescent="0.3">
      <c r="A17" s="529"/>
      <c r="B17" s="529"/>
      <c r="C17" s="144" t="s">
        <v>165</v>
      </c>
      <c r="D17" s="546"/>
      <c r="E17" s="546"/>
      <c r="F17" s="546"/>
      <c r="G17" s="1"/>
      <c r="H17" s="1"/>
      <c r="I17" s="1"/>
      <c r="J17" s="1"/>
      <c r="K17" s="1"/>
      <c r="L17" s="85"/>
      <c r="M17" s="86"/>
      <c r="N17" s="86"/>
      <c r="O17" s="86"/>
    </row>
    <row r="18" spans="1:15" s="73" customFormat="1" ht="21.75" customHeight="1" thickBot="1" x14ac:dyDescent="0.3">
      <c r="A18" s="529"/>
      <c r="B18" s="529"/>
      <c r="C18" s="144" t="s">
        <v>170</v>
      </c>
      <c r="D18" s="546" t="s">
        <v>280</v>
      </c>
      <c r="E18" s="546"/>
      <c r="F18" s="546"/>
      <c r="G18" s="1"/>
      <c r="H18" s="1"/>
      <c r="I18" s="1"/>
      <c r="J18" s="1"/>
      <c r="K18" s="1"/>
      <c r="L18" s="85"/>
      <c r="M18" s="86"/>
      <c r="N18" s="86"/>
      <c r="O18" s="86"/>
    </row>
    <row r="19" spans="1:15" s="73" customFormat="1" ht="21.75" customHeight="1" x14ac:dyDescent="0.25">
      <c r="A19" s="1"/>
      <c r="B19" s="1"/>
      <c r="C19" s="1"/>
      <c r="D19" s="1"/>
      <c r="E19" s="1"/>
      <c r="F19" s="1"/>
      <c r="G19" s="1"/>
      <c r="H19" s="1"/>
      <c r="I19" s="1"/>
      <c r="J19" s="1"/>
      <c r="K19" s="1"/>
      <c r="L19" s="85"/>
      <c r="M19" s="86"/>
      <c r="N19" s="86"/>
      <c r="O19" s="86"/>
    </row>
    <row r="20" spans="1:15" s="26" customFormat="1" ht="16.5" customHeight="1" x14ac:dyDescent="0.2"/>
    <row r="21" spans="1:15" ht="5.25" customHeight="1" thickBot="1" x14ac:dyDescent="0.3"/>
    <row r="22" spans="1:15" ht="48" customHeight="1" thickBot="1" x14ac:dyDescent="0.3">
      <c r="A22" s="614" t="s">
        <v>202</v>
      </c>
      <c r="B22" s="614"/>
      <c r="C22" s="614"/>
      <c r="D22" s="614"/>
      <c r="E22" s="614"/>
      <c r="F22" s="614"/>
      <c r="G22" s="614"/>
      <c r="H22" s="614"/>
      <c r="I22" s="614"/>
      <c r="J22" s="614"/>
    </row>
    <row r="23" spans="1:15" ht="70.150000000000006" customHeight="1" thickBot="1" x14ac:dyDescent="0.3">
      <c r="A23" s="135" t="s">
        <v>21</v>
      </c>
      <c r="B23" s="603" t="s">
        <v>356</v>
      </c>
      <c r="C23" s="607"/>
      <c r="D23" s="604"/>
      <c r="E23" s="136" t="s">
        <v>71</v>
      </c>
      <c r="F23" s="244" t="s">
        <v>341</v>
      </c>
      <c r="G23" s="136" t="s">
        <v>73</v>
      </c>
      <c r="H23" s="603" t="s">
        <v>357</v>
      </c>
      <c r="I23" s="607"/>
      <c r="J23" s="604"/>
    </row>
    <row r="24" spans="1:15" ht="50.25" customHeight="1" thickBot="1" x14ac:dyDescent="0.3">
      <c r="A24" s="110" t="s">
        <v>75</v>
      </c>
      <c r="B24" s="603" t="s">
        <v>358</v>
      </c>
      <c r="C24" s="607"/>
      <c r="D24" s="607"/>
      <c r="E24" s="607"/>
      <c r="F24" s="607"/>
      <c r="G24" s="607"/>
      <c r="H24" s="607"/>
      <c r="I24" s="607"/>
      <c r="J24" s="604"/>
    </row>
    <row r="25" spans="1:15" ht="50.25" customHeight="1" thickBot="1" x14ac:dyDescent="0.3">
      <c r="A25" s="589" t="s">
        <v>77</v>
      </c>
      <c r="B25" s="137">
        <v>2024</v>
      </c>
      <c r="C25" s="138">
        <v>2025</v>
      </c>
      <c r="D25" s="138">
        <v>2026</v>
      </c>
      <c r="E25" s="138">
        <v>2027</v>
      </c>
      <c r="F25" s="139" t="s">
        <v>203</v>
      </c>
      <c r="G25" s="140" t="s">
        <v>79</v>
      </c>
      <c r="H25" s="608" t="s">
        <v>81</v>
      </c>
      <c r="I25" s="609"/>
      <c r="J25" s="610"/>
    </row>
    <row r="26" spans="1:15" ht="50.25" customHeight="1" thickBot="1" x14ac:dyDescent="0.3">
      <c r="A26" s="590"/>
      <c r="B26" s="254">
        <v>362</v>
      </c>
      <c r="C26" s="344">
        <v>5215</v>
      </c>
      <c r="D26" s="344">
        <v>2492</v>
      </c>
      <c r="E26" s="344">
        <v>931</v>
      </c>
      <c r="F26" s="247">
        <f>SUM(B26:E26)</f>
        <v>9000</v>
      </c>
      <c r="G26" s="255">
        <f>+B26</f>
        <v>362</v>
      </c>
      <c r="H26" s="605" t="s">
        <v>288</v>
      </c>
      <c r="I26" s="629"/>
      <c r="J26" s="606"/>
    </row>
    <row r="27" spans="1:15" ht="52.5" customHeight="1" thickBot="1" x14ac:dyDescent="0.3">
      <c r="A27" s="110"/>
      <c r="B27" s="611" t="s">
        <v>359</v>
      </c>
      <c r="C27" s="612"/>
      <c r="D27" s="612"/>
      <c r="E27" s="612"/>
      <c r="F27" s="612"/>
      <c r="G27" s="612"/>
      <c r="H27" s="612"/>
      <c r="I27" s="612"/>
      <c r="J27" s="613"/>
    </row>
    <row r="28" spans="1:15" s="30" customFormat="1" ht="60.6" customHeight="1" thickBot="1" x14ac:dyDescent="0.3">
      <c r="A28" s="589" t="s">
        <v>181</v>
      </c>
      <c r="B28" s="110" t="s">
        <v>182</v>
      </c>
      <c r="C28" s="135" t="s">
        <v>86</v>
      </c>
      <c r="D28" s="591" t="s">
        <v>88</v>
      </c>
      <c r="E28" s="592"/>
      <c r="F28" s="591" t="s">
        <v>90</v>
      </c>
      <c r="G28" s="592"/>
      <c r="H28" s="111" t="s">
        <v>92</v>
      </c>
      <c r="I28" s="109" t="s">
        <v>93</v>
      </c>
      <c r="J28" s="109" t="s">
        <v>95</v>
      </c>
    </row>
    <row r="29" spans="1:15" ht="60.6" customHeight="1" thickBot="1" x14ac:dyDescent="0.3">
      <c r="A29" s="590"/>
      <c r="B29" s="141">
        <v>0</v>
      </c>
      <c r="C29" s="82">
        <v>0</v>
      </c>
      <c r="D29" s="595"/>
      <c r="E29" s="596"/>
      <c r="F29" s="595"/>
      <c r="G29" s="596"/>
      <c r="H29" s="183"/>
      <c r="I29" s="142"/>
      <c r="J29" s="142"/>
    </row>
    <row r="30" spans="1:15" s="30" customFormat="1" ht="60.6" customHeight="1" thickBot="1" x14ac:dyDescent="0.3">
      <c r="A30" s="589" t="s">
        <v>183</v>
      </c>
      <c r="B30" s="108" t="s">
        <v>182</v>
      </c>
      <c r="C30" s="111" t="s">
        <v>86</v>
      </c>
      <c r="D30" s="591" t="s">
        <v>88</v>
      </c>
      <c r="E30" s="592"/>
      <c r="F30" s="591" t="s">
        <v>90</v>
      </c>
      <c r="G30" s="592"/>
      <c r="H30" s="111" t="s">
        <v>92</v>
      </c>
      <c r="I30" s="109" t="s">
        <v>93</v>
      </c>
      <c r="J30" s="109" t="s">
        <v>95</v>
      </c>
    </row>
    <row r="31" spans="1:15" ht="60.6" customHeight="1" thickBot="1" x14ac:dyDescent="0.3">
      <c r="A31" s="590"/>
      <c r="B31" s="141">
        <v>0</v>
      </c>
      <c r="C31" s="141">
        <v>0</v>
      </c>
      <c r="D31" s="627"/>
      <c r="E31" s="628"/>
      <c r="F31" s="595"/>
      <c r="G31" s="596"/>
      <c r="H31" s="142"/>
      <c r="I31" s="142"/>
      <c r="J31" s="142"/>
    </row>
    <row r="32" spans="1:15" s="30" customFormat="1" ht="54" customHeight="1" thickBot="1" x14ac:dyDescent="0.3">
      <c r="A32" s="589" t="s">
        <v>184</v>
      </c>
      <c r="B32" s="108" t="s">
        <v>182</v>
      </c>
      <c r="C32" s="111" t="s">
        <v>86</v>
      </c>
      <c r="D32" s="591" t="s">
        <v>88</v>
      </c>
      <c r="E32" s="592"/>
      <c r="F32" s="591" t="s">
        <v>90</v>
      </c>
      <c r="G32" s="592"/>
      <c r="H32" s="111" t="s">
        <v>92</v>
      </c>
      <c r="I32" s="109" t="s">
        <v>93</v>
      </c>
      <c r="J32" s="109" t="s">
        <v>95</v>
      </c>
    </row>
    <row r="33" spans="1:10" ht="150" customHeight="1" thickBot="1" x14ac:dyDescent="0.3">
      <c r="A33" s="590"/>
      <c r="B33" s="213">
        <v>345</v>
      </c>
      <c r="C33" s="250">
        <f>19+373</f>
        <v>392</v>
      </c>
      <c r="D33" s="603" t="s">
        <v>360</v>
      </c>
      <c r="E33" s="604"/>
      <c r="F33" s="603" t="s">
        <v>360</v>
      </c>
      <c r="G33" s="604"/>
      <c r="H33" s="256" t="s">
        <v>318</v>
      </c>
      <c r="I33" s="251" t="s">
        <v>361</v>
      </c>
      <c r="J33" s="251" t="s">
        <v>362</v>
      </c>
    </row>
    <row r="34" spans="1:10" s="30" customFormat="1" ht="47.25" customHeight="1" thickBot="1" x14ac:dyDescent="0.3">
      <c r="A34" s="589" t="s">
        <v>185</v>
      </c>
      <c r="B34" s="108" t="s">
        <v>182</v>
      </c>
      <c r="C34" s="108" t="s">
        <v>86</v>
      </c>
      <c r="D34" s="591" t="s">
        <v>88</v>
      </c>
      <c r="E34" s="592"/>
      <c r="F34" s="591" t="s">
        <v>90</v>
      </c>
      <c r="G34" s="592"/>
      <c r="H34" s="111" t="s">
        <v>92</v>
      </c>
      <c r="I34" s="111" t="s">
        <v>93</v>
      </c>
      <c r="J34" s="109" t="s">
        <v>95</v>
      </c>
    </row>
    <row r="35" spans="1:10" ht="133.15" customHeight="1" thickBot="1" x14ac:dyDescent="0.3">
      <c r="A35" s="590"/>
      <c r="B35" s="213">
        <v>345</v>
      </c>
      <c r="C35" s="289">
        <v>74</v>
      </c>
      <c r="D35" s="593" t="s">
        <v>403</v>
      </c>
      <c r="E35" s="602"/>
      <c r="F35" s="593" t="s">
        <v>406</v>
      </c>
      <c r="G35" s="602"/>
      <c r="H35" s="256" t="s">
        <v>318</v>
      </c>
      <c r="I35" s="251" t="s">
        <v>361</v>
      </c>
      <c r="J35" s="251" t="s">
        <v>362</v>
      </c>
    </row>
    <row r="36" spans="1:10" s="30" customFormat="1" ht="47.25" customHeight="1" thickBot="1" x14ac:dyDescent="0.3">
      <c r="A36" s="589" t="s">
        <v>186</v>
      </c>
      <c r="B36" s="108" t="s">
        <v>182</v>
      </c>
      <c r="C36" s="111" t="s">
        <v>86</v>
      </c>
      <c r="D36" s="591" t="s">
        <v>88</v>
      </c>
      <c r="E36" s="592"/>
      <c r="F36" s="591" t="s">
        <v>90</v>
      </c>
      <c r="G36" s="592"/>
      <c r="H36" s="111" t="s">
        <v>92</v>
      </c>
      <c r="I36" s="109" t="s">
        <v>93</v>
      </c>
      <c r="J36" s="109" t="s">
        <v>95</v>
      </c>
    </row>
    <row r="37" spans="1:10" ht="159.6" customHeight="1" thickBot="1" x14ac:dyDescent="0.3">
      <c r="A37" s="590"/>
      <c r="B37" s="213">
        <v>345</v>
      </c>
      <c r="C37" s="82">
        <v>247</v>
      </c>
      <c r="D37" s="593" t="s">
        <v>426</v>
      </c>
      <c r="E37" s="602"/>
      <c r="F37" s="593" t="s">
        <v>434</v>
      </c>
      <c r="G37" s="602"/>
      <c r="H37" s="256" t="s">
        <v>318</v>
      </c>
      <c r="I37" s="251" t="s">
        <v>361</v>
      </c>
      <c r="J37" s="251" t="s">
        <v>362</v>
      </c>
    </row>
    <row r="38" spans="1:10" s="30" customFormat="1" ht="48.75" customHeight="1" thickBot="1" x14ac:dyDescent="0.3">
      <c r="A38" s="589" t="s">
        <v>187</v>
      </c>
      <c r="B38" s="108" t="s">
        <v>182</v>
      </c>
      <c r="C38" s="111" t="s">
        <v>86</v>
      </c>
      <c r="D38" s="591" t="s">
        <v>88</v>
      </c>
      <c r="E38" s="592"/>
      <c r="F38" s="591" t="s">
        <v>90</v>
      </c>
      <c r="G38" s="592"/>
      <c r="H38" s="111" t="s">
        <v>92</v>
      </c>
      <c r="I38" s="109" t="s">
        <v>93</v>
      </c>
      <c r="J38" s="109" t="s">
        <v>95</v>
      </c>
    </row>
    <row r="39" spans="1:10" ht="178.9" customHeight="1" thickBot="1" x14ac:dyDescent="0.3">
      <c r="A39" s="590"/>
      <c r="B39" s="213">
        <v>345</v>
      </c>
      <c r="C39" s="83">
        <v>309</v>
      </c>
      <c r="D39" s="595" t="s">
        <v>442</v>
      </c>
      <c r="E39" s="596"/>
      <c r="F39" s="595" t="s">
        <v>443</v>
      </c>
      <c r="G39" s="596"/>
      <c r="H39" s="256" t="s">
        <v>318</v>
      </c>
      <c r="I39" s="299" t="s">
        <v>446</v>
      </c>
      <c r="J39" s="251" t="s">
        <v>362</v>
      </c>
    </row>
    <row r="40" spans="1:10" ht="54.6" customHeight="1" thickBot="1" x14ac:dyDescent="0.3">
      <c r="A40" s="589" t="s">
        <v>188</v>
      </c>
      <c r="B40" s="111" t="s">
        <v>182</v>
      </c>
      <c r="C40" s="135" t="s">
        <v>86</v>
      </c>
      <c r="D40" s="591" t="s">
        <v>88</v>
      </c>
      <c r="E40" s="592"/>
      <c r="F40" s="591" t="s">
        <v>90</v>
      </c>
      <c r="G40" s="592"/>
      <c r="H40" s="111" t="s">
        <v>92</v>
      </c>
      <c r="I40" s="109" t="s">
        <v>93</v>
      </c>
      <c r="J40" s="109" t="s">
        <v>95</v>
      </c>
    </row>
    <row r="41" spans="1:10" ht="231" customHeight="1" thickBot="1" x14ac:dyDescent="0.3">
      <c r="A41" s="590"/>
      <c r="B41" s="213">
        <v>345</v>
      </c>
      <c r="C41" s="83">
        <v>677</v>
      </c>
      <c r="D41" s="595" t="s">
        <v>476</v>
      </c>
      <c r="E41" s="599"/>
      <c r="F41" s="595" t="s">
        <v>475</v>
      </c>
      <c r="G41" s="596"/>
      <c r="H41" s="256" t="s">
        <v>318</v>
      </c>
      <c r="I41" s="299" t="s">
        <v>446</v>
      </c>
      <c r="J41" s="251" t="s">
        <v>362</v>
      </c>
    </row>
    <row r="42" spans="1:10" ht="54.6" customHeight="1" thickBot="1" x14ac:dyDescent="0.3">
      <c r="A42" s="589" t="s">
        <v>189</v>
      </c>
      <c r="B42" s="110" t="s">
        <v>182</v>
      </c>
      <c r="C42" s="135" t="s">
        <v>86</v>
      </c>
      <c r="D42" s="591" t="s">
        <v>88</v>
      </c>
      <c r="E42" s="592"/>
      <c r="F42" s="591" t="s">
        <v>90</v>
      </c>
      <c r="G42" s="592"/>
      <c r="H42" s="111" t="s">
        <v>92</v>
      </c>
      <c r="I42" s="109" t="s">
        <v>93</v>
      </c>
      <c r="J42" s="109" t="s">
        <v>95</v>
      </c>
    </row>
    <row r="43" spans="1:10" ht="247.9" customHeight="1" thickBot="1" x14ac:dyDescent="0.3">
      <c r="A43" s="590"/>
      <c r="B43" s="213">
        <v>345</v>
      </c>
      <c r="C43" s="83">
        <v>1300</v>
      </c>
      <c r="D43" s="595" t="s">
        <v>497</v>
      </c>
      <c r="E43" s="600"/>
      <c r="F43" s="595" t="s">
        <v>496</v>
      </c>
      <c r="G43" s="596"/>
      <c r="H43" s="256" t="s">
        <v>318</v>
      </c>
      <c r="I43" s="299" t="s">
        <v>501</v>
      </c>
      <c r="J43" s="251" t="s">
        <v>362</v>
      </c>
    </row>
    <row r="44" spans="1:10" ht="54.6" customHeight="1" thickBot="1" x14ac:dyDescent="0.3">
      <c r="A44" s="589" t="s">
        <v>190</v>
      </c>
      <c r="B44" s="110" t="s">
        <v>182</v>
      </c>
      <c r="C44" s="135" t="s">
        <v>86</v>
      </c>
      <c r="D44" s="591" t="s">
        <v>88</v>
      </c>
      <c r="E44" s="592"/>
      <c r="F44" s="591" t="s">
        <v>90</v>
      </c>
      <c r="G44" s="592"/>
      <c r="H44" s="111" t="s">
        <v>92</v>
      </c>
      <c r="I44" s="109" t="s">
        <v>93</v>
      </c>
      <c r="J44" s="109" t="s">
        <v>95</v>
      </c>
    </row>
    <row r="45" spans="1:10" ht="243.6" customHeight="1" thickBot="1" x14ac:dyDescent="0.3">
      <c r="A45" s="590"/>
      <c r="B45" s="213">
        <v>920</v>
      </c>
      <c r="C45" s="83">
        <v>709</v>
      </c>
      <c r="D45" s="595" t="s">
        <v>526</v>
      </c>
      <c r="E45" s="601"/>
      <c r="F45" s="595" t="s">
        <v>527</v>
      </c>
      <c r="G45" s="596"/>
      <c r="H45" s="256" t="s">
        <v>318</v>
      </c>
      <c r="I45" s="299" t="s">
        <v>501</v>
      </c>
      <c r="J45" s="251" t="s">
        <v>362</v>
      </c>
    </row>
    <row r="46" spans="1:10" ht="54.6" customHeight="1" thickBot="1" x14ac:dyDescent="0.3">
      <c r="A46" s="589" t="s">
        <v>191</v>
      </c>
      <c r="B46" s="110" t="s">
        <v>182</v>
      </c>
      <c r="C46" s="135" t="s">
        <v>86</v>
      </c>
      <c r="D46" s="591" t="s">
        <v>88</v>
      </c>
      <c r="E46" s="592"/>
      <c r="F46" s="591" t="s">
        <v>90</v>
      </c>
      <c r="G46" s="592"/>
      <c r="H46" s="111" t="s">
        <v>92</v>
      </c>
      <c r="I46" s="109" t="s">
        <v>93</v>
      </c>
      <c r="J46" s="109" t="s">
        <v>95</v>
      </c>
    </row>
    <row r="47" spans="1:10" ht="253.9" customHeight="1" thickBot="1" x14ac:dyDescent="0.3">
      <c r="A47" s="590"/>
      <c r="B47" s="213">
        <v>808</v>
      </c>
      <c r="C47" s="83">
        <v>808</v>
      </c>
      <c r="D47" s="595" t="s">
        <v>540</v>
      </c>
      <c r="E47" s="601"/>
      <c r="F47" s="595" t="s">
        <v>546</v>
      </c>
      <c r="G47" s="596"/>
      <c r="H47" s="256" t="s">
        <v>318</v>
      </c>
      <c r="I47" s="299" t="s">
        <v>501</v>
      </c>
      <c r="J47" s="251" t="s">
        <v>362</v>
      </c>
    </row>
    <row r="48" spans="1:10" ht="54.6" customHeight="1" thickBot="1" x14ac:dyDescent="0.3">
      <c r="A48" s="589" t="s">
        <v>192</v>
      </c>
      <c r="B48" s="110" t="s">
        <v>182</v>
      </c>
      <c r="C48" s="135" t="s">
        <v>86</v>
      </c>
      <c r="D48" s="591" t="s">
        <v>88</v>
      </c>
      <c r="E48" s="592"/>
      <c r="F48" s="591" t="s">
        <v>90</v>
      </c>
      <c r="G48" s="592"/>
      <c r="H48" s="111" t="s">
        <v>92</v>
      </c>
      <c r="I48" s="109" t="s">
        <v>93</v>
      </c>
      <c r="J48" s="109" t="s">
        <v>95</v>
      </c>
    </row>
    <row r="49" spans="1:13" ht="237.6" customHeight="1" thickBot="1" x14ac:dyDescent="0.3">
      <c r="A49" s="590"/>
      <c r="B49" s="213">
        <v>765</v>
      </c>
      <c r="C49" s="83">
        <v>580</v>
      </c>
      <c r="D49" s="595" t="s">
        <v>567</v>
      </c>
      <c r="E49" s="601"/>
      <c r="F49" s="599" t="s">
        <v>568</v>
      </c>
      <c r="G49" s="599"/>
      <c r="H49" s="256" t="s">
        <v>318</v>
      </c>
      <c r="I49" s="299" t="s">
        <v>501</v>
      </c>
      <c r="J49" s="251" t="s">
        <v>362</v>
      </c>
    </row>
    <row r="50" spans="1:13" ht="54.6" customHeight="1" thickBot="1" x14ac:dyDescent="0.3">
      <c r="A50" s="589" t="s">
        <v>193</v>
      </c>
      <c r="B50" s="110" t="s">
        <v>182</v>
      </c>
      <c r="C50" s="135" t="s">
        <v>86</v>
      </c>
      <c r="D50" s="591" t="s">
        <v>88</v>
      </c>
      <c r="E50" s="592"/>
      <c r="F50" s="591" t="s">
        <v>90</v>
      </c>
      <c r="G50" s="592"/>
      <c r="H50" s="111" t="s">
        <v>92</v>
      </c>
      <c r="I50" s="109" t="s">
        <v>93</v>
      </c>
      <c r="J50" s="109" t="s">
        <v>95</v>
      </c>
    </row>
    <row r="51" spans="1:13" ht="330" customHeight="1" thickBot="1" x14ac:dyDescent="0.3">
      <c r="A51" s="590"/>
      <c r="B51" s="213">
        <v>652</v>
      </c>
      <c r="C51" s="83">
        <v>409</v>
      </c>
      <c r="D51" s="595" t="s">
        <v>593</v>
      </c>
      <c r="E51" s="596"/>
      <c r="F51" s="595" t="s">
        <v>606</v>
      </c>
      <c r="G51" s="596"/>
      <c r="H51" s="256" t="s">
        <v>318</v>
      </c>
      <c r="I51" s="299" t="s">
        <v>501</v>
      </c>
      <c r="J51" s="251" t="s">
        <v>362</v>
      </c>
    </row>
    <row r="53" spans="1:13" ht="18" hidden="1" x14ac:dyDescent="0.25">
      <c r="A53" s="54" t="s">
        <v>204</v>
      </c>
    </row>
    <row r="54" spans="1:13" ht="18" hidden="1" customHeight="1" x14ac:dyDescent="0.25">
      <c r="A54" s="37"/>
    </row>
    <row r="55" spans="1:13" ht="23.25" hidden="1" x14ac:dyDescent="0.25">
      <c r="A55" s="588"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88"/>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177" t="s">
        <v>206</v>
      </c>
      <c r="B59" s="169" t="s">
        <v>207</v>
      </c>
      <c r="C59" s="149"/>
      <c r="D59" s="178" t="s">
        <v>208</v>
      </c>
      <c r="E59" s="169" t="s">
        <v>207</v>
      </c>
      <c r="F59" s="149"/>
      <c r="G59" s="178" t="s">
        <v>209</v>
      </c>
      <c r="H59" s="169" t="s">
        <v>210</v>
      </c>
      <c r="I59" s="176"/>
      <c r="J59" s="143"/>
    </row>
    <row r="60" spans="1:13" ht="15.75" thickBot="1" x14ac:dyDescent="0.3">
      <c r="A60" s="179"/>
      <c r="B60" s="169" t="s">
        <v>211</v>
      </c>
      <c r="C60" s="253" t="s">
        <v>353</v>
      </c>
      <c r="D60" s="180"/>
      <c r="E60" s="169" t="s">
        <v>211</v>
      </c>
      <c r="F60" s="253" t="s">
        <v>354</v>
      </c>
      <c r="G60" s="180"/>
      <c r="H60" s="169" t="s">
        <v>212</v>
      </c>
      <c r="I60" s="185"/>
      <c r="J60" s="143"/>
    </row>
    <row r="61" spans="1:13" ht="15.75" thickBot="1" x14ac:dyDescent="0.3">
      <c r="A61" s="179"/>
      <c r="B61" s="169" t="s">
        <v>213</v>
      </c>
      <c r="C61" s="149"/>
      <c r="D61" s="180"/>
      <c r="E61" s="169" t="s">
        <v>213</v>
      </c>
      <c r="F61" s="253" t="s">
        <v>355</v>
      </c>
      <c r="G61" s="180"/>
      <c r="H61" s="169" t="s">
        <v>214</v>
      </c>
      <c r="I61" s="185"/>
      <c r="J61" s="143"/>
    </row>
    <row r="62" spans="1:13" ht="39.75" customHeight="1" thickBot="1" x14ac:dyDescent="0.3">
      <c r="A62" s="179"/>
      <c r="B62" s="169" t="s">
        <v>207</v>
      </c>
      <c r="C62" s="149"/>
      <c r="D62" s="180"/>
      <c r="E62" s="169" t="s">
        <v>207</v>
      </c>
      <c r="F62" s="253"/>
      <c r="G62" s="180"/>
      <c r="H62" s="169" t="s">
        <v>210</v>
      </c>
      <c r="I62" s="176"/>
      <c r="J62" s="143"/>
    </row>
    <row r="63" spans="1:13" ht="15.75" thickBot="1" x14ac:dyDescent="0.3">
      <c r="A63" s="179"/>
      <c r="B63" s="169" t="s">
        <v>211</v>
      </c>
      <c r="C63" s="149"/>
      <c r="D63" s="180"/>
      <c r="E63" s="169" t="s">
        <v>211</v>
      </c>
      <c r="F63" s="253" t="s">
        <v>363</v>
      </c>
      <c r="G63" s="180"/>
      <c r="H63" s="169" t="s">
        <v>212</v>
      </c>
      <c r="I63" s="176"/>
      <c r="J63" s="143"/>
    </row>
    <row r="64" spans="1:13" ht="34.5" customHeight="1" thickBot="1" x14ac:dyDescent="0.3">
      <c r="A64" s="181"/>
      <c r="B64" s="169" t="s">
        <v>213</v>
      </c>
      <c r="C64" s="149"/>
      <c r="D64" s="182"/>
      <c r="E64" s="169" t="s">
        <v>213</v>
      </c>
      <c r="F64" s="253" t="s">
        <v>364</v>
      </c>
      <c r="G64" s="182"/>
      <c r="H64" s="169" t="s">
        <v>214</v>
      </c>
      <c r="I64" s="176"/>
      <c r="J64" s="143"/>
    </row>
  </sheetData>
  <mergeCells count="83">
    <mergeCell ref="A25:A26"/>
    <mergeCell ref="H25:J25"/>
    <mergeCell ref="H26:J26"/>
    <mergeCell ref="D28:E28"/>
    <mergeCell ref="F28:G28"/>
    <mergeCell ref="B27:J27"/>
    <mergeCell ref="A28:A29"/>
    <mergeCell ref="D29:E29"/>
    <mergeCell ref="F29:G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disablePrompts="1" count="1">
    <dataValidation type="list" allowBlank="1" showInputMessage="1" showErrorMessage="1" sqref="H26:J26" xr:uid="{00000000-0002-0000-0500-000000000000}">
      <formula1>#REF!</formula1>
    </dataValidation>
  </dataValidations>
  <pageMargins left="0.25" right="0.25" top="0.75" bottom="0.75" header="0.3" footer="0.3"/>
  <pageSetup paperSize="9" scale="1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O40"/>
  <sheetViews>
    <sheetView showGridLines="0" view="pageBreakPreview" topLeftCell="A30" zoomScale="70" zoomScaleNormal="70" zoomScaleSheetLayoutView="70" workbookViewId="0">
      <selection activeCell="I38" sqref="I38:I39"/>
    </sheetView>
  </sheetViews>
  <sheetFormatPr baseColWidth="10" defaultColWidth="10.7109375" defaultRowHeight="14.25" x14ac:dyDescent="0.25"/>
  <cols>
    <col min="1" max="1" width="49.7109375" style="1" customWidth="1"/>
    <col min="2" max="2" width="43.42578125" style="1" customWidth="1"/>
    <col min="3" max="3" width="23.28515625" style="1" customWidth="1"/>
    <col min="4" max="12" width="25.7109375" style="1" customWidth="1"/>
    <col min="13" max="13" width="35.7109375" style="1" customWidth="1"/>
    <col min="14"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3" customFormat="1" ht="32.25" customHeight="1" thickBot="1" x14ac:dyDescent="0.3">
      <c r="A1" s="526"/>
      <c r="B1" s="504" t="s">
        <v>150</v>
      </c>
      <c r="C1" s="505"/>
      <c r="D1" s="505"/>
      <c r="E1" s="505"/>
      <c r="F1" s="505"/>
      <c r="G1" s="505"/>
      <c r="H1" s="505"/>
      <c r="I1" s="506"/>
      <c r="J1" s="501" t="s">
        <v>270</v>
      </c>
      <c r="K1" s="502"/>
      <c r="L1" s="503"/>
    </row>
    <row r="2" spans="1:15" s="73" customFormat="1" ht="30.75" customHeight="1" thickBot="1" x14ac:dyDescent="0.3">
      <c r="A2" s="527"/>
      <c r="B2" s="507" t="s">
        <v>151</v>
      </c>
      <c r="C2" s="508"/>
      <c r="D2" s="508"/>
      <c r="E2" s="508"/>
      <c r="F2" s="508"/>
      <c r="G2" s="508"/>
      <c r="H2" s="508"/>
      <c r="I2" s="509"/>
      <c r="J2" s="501" t="s">
        <v>271</v>
      </c>
      <c r="K2" s="502"/>
      <c r="L2" s="503"/>
    </row>
    <row r="3" spans="1:15" s="73" customFormat="1" ht="24" customHeight="1" thickBot="1" x14ac:dyDescent="0.3">
      <c r="A3" s="527"/>
      <c r="B3" s="507" t="s">
        <v>0</v>
      </c>
      <c r="C3" s="508"/>
      <c r="D3" s="508"/>
      <c r="E3" s="508"/>
      <c r="F3" s="508"/>
      <c r="G3" s="508"/>
      <c r="H3" s="508"/>
      <c r="I3" s="509"/>
      <c r="J3" s="501" t="s">
        <v>272</v>
      </c>
      <c r="K3" s="502"/>
      <c r="L3" s="503"/>
    </row>
    <row r="4" spans="1:15" s="73" customFormat="1" ht="21.75" customHeight="1" thickBot="1" x14ac:dyDescent="0.3">
      <c r="A4" s="528"/>
      <c r="B4" s="510" t="s">
        <v>215</v>
      </c>
      <c r="C4" s="511"/>
      <c r="D4" s="511"/>
      <c r="E4" s="511"/>
      <c r="F4" s="511"/>
      <c r="G4" s="511"/>
      <c r="H4" s="511"/>
      <c r="I4" s="512"/>
      <c r="J4" s="501" t="s">
        <v>275</v>
      </c>
      <c r="K4" s="502"/>
      <c r="L4" s="503"/>
    </row>
    <row r="5" spans="1:15" s="73" customFormat="1" ht="21.75" customHeight="1" thickBot="1" x14ac:dyDescent="0.3">
      <c r="A5" s="74"/>
      <c r="B5" s="75"/>
      <c r="C5" s="75"/>
      <c r="D5" s="75"/>
      <c r="E5" s="75"/>
      <c r="F5" s="75"/>
      <c r="G5" s="75"/>
      <c r="H5" s="75"/>
      <c r="I5" s="75"/>
      <c r="J5" s="76"/>
      <c r="K5" s="76"/>
      <c r="L5" s="76"/>
    </row>
    <row r="6" spans="1:15" ht="40.35" customHeight="1" thickBot="1" x14ac:dyDescent="0.3">
      <c r="A6" s="55" t="s">
        <v>154</v>
      </c>
      <c r="B6" s="536" t="s">
        <v>307</v>
      </c>
      <c r="C6" s="537"/>
      <c r="D6" s="537"/>
      <c r="E6" s="537"/>
      <c r="F6" s="537"/>
      <c r="G6" s="537"/>
      <c r="H6" s="537"/>
      <c r="I6" s="538"/>
      <c r="J6" s="175" t="s">
        <v>155</v>
      </c>
      <c r="K6" s="667">
        <v>2024110010309</v>
      </c>
      <c r="L6" s="668"/>
      <c r="M6" s="669"/>
      <c r="N6" s="669"/>
      <c r="O6" s="669"/>
    </row>
    <row r="7" spans="1:15" s="73" customFormat="1" ht="21.75" customHeight="1" thickBot="1" x14ac:dyDescent="0.3">
      <c r="A7" s="74"/>
      <c r="B7" s="75"/>
      <c r="C7" s="75"/>
      <c r="D7" s="75"/>
      <c r="E7" s="75"/>
      <c r="F7" s="75"/>
      <c r="G7" s="75"/>
      <c r="H7" s="75"/>
      <c r="I7" s="75"/>
      <c r="J7" s="75"/>
      <c r="K7" s="75"/>
      <c r="L7" s="75"/>
      <c r="M7" s="76"/>
      <c r="N7" s="76"/>
      <c r="O7" s="76"/>
    </row>
    <row r="8" spans="1:15" s="73" customFormat="1" ht="21.75" customHeight="1" thickBot="1" x14ac:dyDescent="0.3">
      <c r="A8" s="652" t="s">
        <v>6</v>
      </c>
      <c r="B8" s="145" t="s">
        <v>156</v>
      </c>
      <c r="C8" s="115"/>
      <c r="D8" s="145" t="s">
        <v>157</v>
      </c>
      <c r="E8" s="115"/>
      <c r="F8" s="145" t="s">
        <v>158</v>
      </c>
      <c r="G8" s="116"/>
      <c r="H8" s="145" t="s">
        <v>159</v>
      </c>
      <c r="I8" s="117"/>
      <c r="J8" s="663" t="s">
        <v>8</v>
      </c>
      <c r="K8" s="144" t="s">
        <v>160</v>
      </c>
      <c r="L8" s="77"/>
      <c r="M8" s="669"/>
      <c r="N8" s="669"/>
      <c r="O8" s="669"/>
    </row>
    <row r="9" spans="1:15" s="73" customFormat="1" ht="21.75" customHeight="1" thickBot="1" x14ac:dyDescent="0.3">
      <c r="A9" s="652"/>
      <c r="B9" s="146" t="s">
        <v>161</v>
      </c>
      <c r="C9" s="118"/>
      <c r="D9" s="145" t="s">
        <v>162</v>
      </c>
      <c r="E9" s="118"/>
      <c r="F9" s="145" t="s">
        <v>163</v>
      </c>
      <c r="G9" s="118"/>
      <c r="H9" s="145" t="s">
        <v>164</v>
      </c>
      <c r="I9" s="117"/>
      <c r="J9" s="663"/>
      <c r="K9" s="144" t="s">
        <v>165</v>
      </c>
      <c r="L9" s="77"/>
      <c r="M9" s="669"/>
      <c r="N9" s="669"/>
      <c r="O9" s="669"/>
    </row>
    <row r="10" spans="1:15" s="73" customFormat="1" ht="21.75" customHeight="1" thickBot="1" x14ac:dyDescent="0.3">
      <c r="A10" s="652"/>
      <c r="B10" s="145" t="s">
        <v>166</v>
      </c>
      <c r="C10" s="115"/>
      <c r="D10" s="145" t="s">
        <v>167</v>
      </c>
      <c r="E10" s="118"/>
      <c r="F10" s="145" t="s">
        <v>168</v>
      </c>
      <c r="G10" s="118" t="s">
        <v>280</v>
      </c>
      <c r="H10" s="145" t="s">
        <v>169</v>
      </c>
      <c r="I10" s="117"/>
      <c r="J10" s="663"/>
      <c r="K10" s="144" t="s">
        <v>170</v>
      </c>
      <c r="L10" s="77" t="s">
        <v>280</v>
      </c>
      <c r="M10" s="669"/>
      <c r="N10" s="669"/>
      <c r="O10" s="669"/>
    </row>
    <row r="11" spans="1:15" ht="15" thickBot="1" x14ac:dyDescent="0.3"/>
    <row r="12" spans="1:15" ht="32.1" customHeight="1" thickBot="1" x14ac:dyDescent="0.3">
      <c r="A12" s="649" t="s">
        <v>216</v>
      </c>
      <c r="B12" s="650"/>
      <c r="C12" s="650"/>
      <c r="D12" s="650"/>
      <c r="E12" s="650"/>
      <c r="F12" s="650"/>
      <c r="G12" s="650"/>
      <c r="H12" s="650"/>
      <c r="I12" s="650"/>
      <c r="J12" s="650"/>
      <c r="K12" s="650"/>
      <c r="L12" s="651"/>
    </row>
    <row r="13" spans="1:15" ht="32.1" customHeight="1" thickBot="1" x14ac:dyDescent="0.3">
      <c r="A13" s="664" t="s">
        <v>217</v>
      </c>
      <c r="B13" s="661" t="s">
        <v>101</v>
      </c>
      <c r="C13" s="656" t="s">
        <v>13</v>
      </c>
      <c r="D13" s="658" t="s">
        <v>181</v>
      </c>
      <c r="E13" s="659"/>
      <c r="F13" s="660"/>
      <c r="G13" s="658" t="s">
        <v>183</v>
      </c>
      <c r="H13" s="659"/>
      <c r="I13" s="660"/>
      <c r="J13" s="513" t="s">
        <v>184</v>
      </c>
      <c r="K13" s="514"/>
      <c r="L13" s="515"/>
    </row>
    <row r="14" spans="1:15" ht="32.1" customHeight="1" thickBot="1" x14ac:dyDescent="0.3">
      <c r="A14" s="665"/>
      <c r="B14" s="666"/>
      <c r="C14" s="657"/>
      <c r="D14" s="104" t="s">
        <v>26</v>
      </c>
      <c r="E14" s="102" t="s">
        <v>28</v>
      </c>
      <c r="F14" s="103" t="s">
        <v>106</v>
      </c>
      <c r="G14" s="104" t="s">
        <v>26</v>
      </c>
      <c r="H14" s="102" t="s">
        <v>28</v>
      </c>
      <c r="I14" s="103" t="s">
        <v>106</v>
      </c>
      <c r="J14" s="104" t="s">
        <v>26</v>
      </c>
      <c r="K14" s="102" t="s">
        <v>28</v>
      </c>
      <c r="L14" s="103" t="s">
        <v>106</v>
      </c>
    </row>
    <row r="15" spans="1:15" ht="108" customHeight="1" x14ac:dyDescent="0.25">
      <c r="A15" s="226" t="s">
        <v>308</v>
      </c>
      <c r="B15" s="227" t="s">
        <v>281</v>
      </c>
      <c r="C15" s="638" t="s">
        <v>309</v>
      </c>
      <c r="D15" s="642">
        <f>+ACTIVIDAD_1!B25+ACTIVIDAD_2!B25</f>
        <v>2095183940</v>
      </c>
      <c r="E15" s="645">
        <f>+ACTIVIDAD_1!B26+ACTIVIDAD_2!B26</f>
        <v>0</v>
      </c>
      <c r="F15" s="647">
        <v>25</v>
      </c>
      <c r="G15" s="642">
        <f>+ACTIVIDAD_1!C25+ACTIVIDAD_2!C25</f>
        <v>4641270768</v>
      </c>
      <c r="H15" s="645">
        <f>+ACTIVIDAD_1!C26+ACTIVIDAD_2!C26</f>
        <v>10818041</v>
      </c>
      <c r="I15" s="647">
        <v>25</v>
      </c>
      <c r="J15" s="642">
        <f>+ACTIVIDAD_1!D25+ACTIVIDAD_2!D25</f>
        <v>57378586</v>
      </c>
      <c r="K15" s="645">
        <f>+ACTIVIDAD_1!D26+ACTIVIDAD_2!D26</f>
        <v>406993520</v>
      </c>
      <c r="L15" s="647">
        <v>25</v>
      </c>
    </row>
    <row r="16" spans="1:15" ht="108" customHeight="1" x14ac:dyDescent="0.25">
      <c r="A16" s="226" t="s">
        <v>308</v>
      </c>
      <c r="B16" s="228" t="s">
        <v>310</v>
      </c>
      <c r="C16" s="639"/>
      <c r="D16" s="643"/>
      <c r="E16" s="646"/>
      <c r="F16" s="648"/>
      <c r="G16" s="643"/>
      <c r="H16" s="646"/>
      <c r="I16" s="648"/>
      <c r="J16" s="643"/>
      <c r="K16" s="646"/>
      <c r="L16" s="648"/>
    </row>
    <row r="17" spans="1:13" s="26" customFormat="1" ht="108" customHeight="1" x14ac:dyDescent="0.2">
      <c r="A17" s="226" t="s">
        <v>311</v>
      </c>
      <c r="B17" s="228" t="s">
        <v>312</v>
      </c>
      <c r="C17" s="231" t="s">
        <v>313</v>
      </c>
      <c r="D17" s="229">
        <f>+ACTIVIDAD_3!B25</f>
        <v>356144475</v>
      </c>
      <c r="E17" s="230">
        <f>+[1]ACTIVIDAD_2!B26</f>
        <v>1019185000</v>
      </c>
      <c r="F17" s="232"/>
      <c r="G17" s="229">
        <f>+ACTIVIDAD_3!C25</f>
        <v>1291607700</v>
      </c>
      <c r="H17" s="230">
        <f>+ACTIVIDAD_3!C26</f>
        <v>1400000</v>
      </c>
      <c r="I17" s="292">
        <v>19</v>
      </c>
      <c r="J17" s="233">
        <f>+ACTIVIDAD_3!D25</f>
        <v>36050000</v>
      </c>
      <c r="K17" s="234">
        <f>+ACTIVIDAD_3!D26</f>
        <v>91327020</v>
      </c>
      <c r="L17" s="292">
        <v>373</v>
      </c>
      <c r="M17" s="1"/>
    </row>
    <row r="18" spans="1:13" ht="15" customHeight="1" thickBot="1" x14ac:dyDescent="0.3"/>
    <row r="19" spans="1:13" ht="35.1" customHeight="1" thickBot="1" x14ac:dyDescent="0.3">
      <c r="A19" s="649" t="s">
        <v>218</v>
      </c>
      <c r="B19" s="650"/>
      <c r="C19" s="650"/>
      <c r="D19" s="650"/>
      <c r="E19" s="650"/>
      <c r="F19" s="650"/>
      <c r="G19" s="650"/>
      <c r="H19" s="650"/>
      <c r="I19" s="650"/>
      <c r="J19" s="650"/>
      <c r="K19" s="650"/>
      <c r="L19" s="651"/>
    </row>
    <row r="20" spans="1:13" ht="35.1" customHeight="1" x14ac:dyDescent="0.25">
      <c r="A20" s="664" t="s">
        <v>217</v>
      </c>
      <c r="B20" s="661" t="s">
        <v>101</v>
      </c>
      <c r="C20" s="656" t="s">
        <v>13</v>
      </c>
      <c r="D20" s="658" t="s">
        <v>185</v>
      </c>
      <c r="E20" s="659"/>
      <c r="F20" s="660"/>
      <c r="G20" s="658" t="s">
        <v>186</v>
      </c>
      <c r="H20" s="659"/>
      <c r="I20" s="660"/>
      <c r="J20" s="658" t="s">
        <v>187</v>
      </c>
      <c r="K20" s="659"/>
      <c r="L20" s="660"/>
    </row>
    <row r="21" spans="1:13" ht="35.1" customHeight="1" thickBot="1" x14ac:dyDescent="0.3">
      <c r="A21" s="670"/>
      <c r="B21" s="673"/>
      <c r="C21" s="674"/>
      <c r="D21" s="104" t="s">
        <v>26</v>
      </c>
      <c r="E21" s="102" t="s">
        <v>28</v>
      </c>
      <c r="F21" s="103" t="s">
        <v>106</v>
      </c>
      <c r="G21" s="104" t="s">
        <v>26</v>
      </c>
      <c r="H21" s="102" t="s">
        <v>28</v>
      </c>
      <c r="I21" s="103" t="s">
        <v>106</v>
      </c>
      <c r="J21" s="104" t="s">
        <v>26</v>
      </c>
      <c r="K21" s="102" t="s">
        <v>28</v>
      </c>
      <c r="L21" s="103" t="s">
        <v>106</v>
      </c>
    </row>
    <row r="22" spans="1:13" ht="112.15" customHeight="1" x14ac:dyDescent="0.25">
      <c r="A22" s="282" t="s">
        <v>308</v>
      </c>
      <c r="B22" s="283" t="s">
        <v>281</v>
      </c>
      <c r="C22" s="671" t="s">
        <v>309</v>
      </c>
      <c r="D22" s="642">
        <f>+ACTIVIDAD_1!E25+ACTIVIDAD_2!E25</f>
        <v>-62319233</v>
      </c>
      <c r="E22" s="645">
        <f>+ACTIVIDAD_1!E26+ACTIVIDAD_2!E26</f>
        <v>673200454</v>
      </c>
      <c r="F22" s="675">
        <v>25</v>
      </c>
      <c r="G22" s="642">
        <f>+ACTIVIDAD_1!F25+ACTIVIDAD_2!F25</f>
        <v>390646123</v>
      </c>
      <c r="H22" s="645">
        <f>+ACTIVIDAD_1!F26+ACTIVIDAD_2!F26</f>
        <v>639108508</v>
      </c>
      <c r="I22" s="636">
        <v>25</v>
      </c>
      <c r="J22" s="642">
        <f>+ACTIVIDAD_1!G25+ACTIVIDAD_2!G25</f>
        <v>-15236636</v>
      </c>
      <c r="K22" s="645">
        <f>+ACTIVIDAD_1!G26+ACTIVIDAD_2!G26</f>
        <v>636394406</v>
      </c>
      <c r="L22" s="636">
        <v>25</v>
      </c>
    </row>
    <row r="23" spans="1:13" ht="97.9" customHeight="1" x14ac:dyDescent="0.25">
      <c r="A23" s="284" t="s">
        <v>308</v>
      </c>
      <c r="B23" s="228" t="s">
        <v>310</v>
      </c>
      <c r="C23" s="672"/>
      <c r="D23" s="643"/>
      <c r="E23" s="646"/>
      <c r="F23" s="676"/>
      <c r="G23" s="643"/>
      <c r="H23" s="646"/>
      <c r="I23" s="637"/>
      <c r="J23" s="643"/>
      <c r="K23" s="646"/>
      <c r="L23" s="637"/>
    </row>
    <row r="24" spans="1:13" ht="90" customHeight="1" thickBot="1" x14ac:dyDescent="0.3">
      <c r="A24" s="285" t="s">
        <v>311</v>
      </c>
      <c r="B24" s="286" t="s">
        <v>312</v>
      </c>
      <c r="C24" s="288" t="s">
        <v>313</v>
      </c>
      <c r="D24" s="287">
        <f>+ACTIVIDAD_3!E25</f>
        <v>-44938096</v>
      </c>
      <c r="E24" s="25">
        <f>+ACTIVIDAD_3!E26</f>
        <v>158600224</v>
      </c>
      <c r="F24" s="291">
        <v>74</v>
      </c>
      <c r="G24" s="287">
        <f>+ACTIVIDAD_3!F25</f>
        <v>21127696</v>
      </c>
      <c r="H24" s="25">
        <f>+ACTIVIDAD_3!F26</f>
        <v>156866390</v>
      </c>
      <c r="I24" s="28">
        <v>247</v>
      </c>
      <c r="J24" s="287">
        <f>+ACTIVIDAD_3!G25</f>
        <v>38245445</v>
      </c>
      <c r="K24" s="25">
        <f>+ACTIVIDAD_3!G26</f>
        <v>157832102</v>
      </c>
      <c r="L24" s="28">
        <f>+'META_PDD 2056'!C39</f>
        <v>309</v>
      </c>
    </row>
    <row r="26" spans="1:13" ht="15" thickBot="1" x14ac:dyDescent="0.3"/>
    <row r="27" spans="1:13" ht="35.1" customHeight="1" thickBot="1" x14ac:dyDescent="0.3">
      <c r="A27" s="653" t="s">
        <v>219</v>
      </c>
      <c r="B27" s="654"/>
      <c r="C27" s="654"/>
      <c r="D27" s="654"/>
      <c r="E27" s="654"/>
      <c r="F27" s="654"/>
      <c r="G27" s="654"/>
      <c r="H27" s="654"/>
      <c r="I27" s="654"/>
      <c r="J27" s="654"/>
      <c r="K27" s="654"/>
      <c r="L27" s="655"/>
    </row>
    <row r="28" spans="1:13" ht="35.1" customHeight="1" x14ac:dyDescent="0.25">
      <c r="A28" s="664" t="s">
        <v>217</v>
      </c>
      <c r="B28" s="661" t="s">
        <v>101</v>
      </c>
      <c r="C28" s="656" t="s">
        <v>13</v>
      </c>
      <c r="D28" s="658" t="s">
        <v>188</v>
      </c>
      <c r="E28" s="659"/>
      <c r="F28" s="660"/>
      <c r="G28" s="658" t="s">
        <v>189</v>
      </c>
      <c r="H28" s="659"/>
      <c r="I28" s="660"/>
      <c r="J28" s="658" t="s">
        <v>190</v>
      </c>
      <c r="K28" s="659"/>
      <c r="L28" s="660"/>
    </row>
    <row r="29" spans="1:13" ht="35.1" customHeight="1" thickBot="1" x14ac:dyDescent="0.3">
      <c r="A29" s="665"/>
      <c r="B29" s="662"/>
      <c r="C29" s="657"/>
      <c r="D29" s="104" t="s">
        <v>26</v>
      </c>
      <c r="E29" s="334" t="s">
        <v>28</v>
      </c>
      <c r="F29" s="103" t="s">
        <v>106</v>
      </c>
      <c r="G29" s="104" t="s">
        <v>26</v>
      </c>
      <c r="H29" s="102" t="s">
        <v>28</v>
      </c>
      <c r="I29" s="103" t="s">
        <v>106</v>
      </c>
      <c r="J29" s="104" t="s">
        <v>26</v>
      </c>
      <c r="K29" s="102" t="s">
        <v>28</v>
      </c>
      <c r="L29" s="103" t="s">
        <v>106</v>
      </c>
    </row>
    <row r="30" spans="1:13" ht="107.65" customHeight="1" x14ac:dyDescent="0.25">
      <c r="A30" s="226" t="s">
        <v>308</v>
      </c>
      <c r="B30" s="227" t="s">
        <v>281</v>
      </c>
      <c r="C30" s="638" t="s">
        <v>309</v>
      </c>
      <c r="D30" s="642">
        <v>2085337916</v>
      </c>
      <c r="E30" s="644">
        <v>937115919</v>
      </c>
      <c r="F30" s="640">
        <v>25</v>
      </c>
      <c r="G30" s="630">
        <f>+ACTIVIDAD_1!I25+40000000</f>
        <v>448838889</v>
      </c>
      <c r="H30" s="632">
        <f>+ACTIVIDAD_1!I26+H31</f>
        <v>495010089</v>
      </c>
      <c r="I30" s="634">
        <v>25</v>
      </c>
      <c r="J30" s="630">
        <f>+ACTIVIDAD_1!J25+ACTIVIDAD_2!J25</f>
        <v>214738963</v>
      </c>
      <c r="K30" s="632">
        <f>+ACTIVIDAD_1!J26+ACTIVIDAD_2!J26</f>
        <v>671073532</v>
      </c>
      <c r="L30" s="636">
        <v>25</v>
      </c>
    </row>
    <row r="31" spans="1:13" ht="94.5" customHeight="1" x14ac:dyDescent="0.25">
      <c r="A31" s="226" t="s">
        <v>308</v>
      </c>
      <c r="B31" s="228" t="s">
        <v>310</v>
      </c>
      <c r="C31" s="639"/>
      <c r="D31" s="643"/>
      <c r="E31" s="633"/>
      <c r="F31" s="641"/>
      <c r="G31" s="631"/>
      <c r="H31" s="633"/>
      <c r="I31" s="635"/>
      <c r="J31" s="631"/>
      <c r="K31" s="633"/>
      <c r="L31" s="637"/>
    </row>
    <row r="32" spans="1:13" ht="94.5" customHeight="1" thickBot="1" x14ac:dyDescent="0.3">
      <c r="A32" s="226" t="s">
        <v>311</v>
      </c>
      <c r="B32" s="228" t="s">
        <v>312</v>
      </c>
      <c r="C32" s="235" t="s">
        <v>313</v>
      </c>
      <c r="D32" s="22">
        <v>64644082</v>
      </c>
      <c r="E32" s="22">
        <v>162157223</v>
      </c>
      <c r="F32" s="337">
        <v>677</v>
      </c>
      <c r="G32" s="338">
        <f>+ACTIVIDAD_3!I25</f>
        <v>20600000</v>
      </c>
      <c r="H32" s="339">
        <f>+ACTIVIDAD_3!I26</f>
        <v>160223722</v>
      </c>
      <c r="I32" s="340">
        <v>1300</v>
      </c>
      <c r="J32" s="347">
        <f>+ACTIVIDAD_3!J25</f>
        <v>79640529</v>
      </c>
      <c r="K32" s="346">
        <f>+ACTIVIDAD_3!J26</f>
        <v>173647626</v>
      </c>
      <c r="L32" s="22">
        <v>709</v>
      </c>
    </row>
    <row r="34" spans="1:12" ht="15" thickBot="1" x14ac:dyDescent="0.3"/>
    <row r="35" spans="1:12" ht="35.1" customHeight="1" thickBot="1" x14ac:dyDescent="0.3">
      <c r="A35" s="653" t="s">
        <v>220</v>
      </c>
      <c r="B35" s="654"/>
      <c r="C35" s="654"/>
      <c r="D35" s="654"/>
      <c r="E35" s="654"/>
      <c r="F35" s="654"/>
      <c r="G35" s="654"/>
      <c r="H35" s="654"/>
      <c r="I35" s="654"/>
      <c r="J35" s="654"/>
      <c r="K35" s="654"/>
      <c r="L35" s="655"/>
    </row>
    <row r="36" spans="1:12" ht="35.1" customHeight="1" x14ac:dyDescent="0.25">
      <c r="A36" s="664" t="s">
        <v>217</v>
      </c>
      <c r="B36" s="661" t="s">
        <v>101</v>
      </c>
      <c r="C36" s="656" t="s">
        <v>13</v>
      </c>
      <c r="D36" s="658" t="s">
        <v>191</v>
      </c>
      <c r="E36" s="659"/>
      <c r="F36" s="660"/>
      <c r="G36" s="658" t="s">
        <v>221</v>
      </c>
      <c r="H36" s="659"/>
      <c r="I36" s="660"/>
      <c r="J36" s="658" t="s">
        <v>193</v>
      </c>
      <c r="K36" s="659"/>
      <c r="L36" s="660"/>
    </row>
    <row r="37" spans="1:12" ht="35.1" customHeight="1" thickBot="1" x14ac:dyDescent="0.3">
      <c r="A37" s="665"/>
      <c r="B37" s="662"/>
      <c r="C37" s="657"/>
      <c r="D37" s="104" t="s">
        <v>26</v>
      </c>
      <c r="E37" s="102" t="s">
        <v>28</v>
      </c>
      <c r="F37" s="103" t="s">
        <v>106</v>
      </c>
      <c r="G37" s="104" t="s">
        <v>26</v>
      </c>
      <c r="H37" s="102" t="s">
        <v>28</v>
      </c>
      <c r="I37" s="103" t="s">
        <v>106</v>
      </c>
      <c r="J37" s="104" t="s">
        <v>26</v>
      </c>
      <c r="K37" s="102" t="s">
        <v>28</v>
      </c>
      <c r="L37" s="103" t="s">
        <v>106</v>
      </c>
    </row>
    <row r="38" spans="1:12" ht="108.6" customHeight="1" x14ac:dyDescent="0.25">
      <c r="A38" s="226" t="s">
        <v>308</v>
      </c>
      <c r="B38" s="227" t="s">
        <v>281</v>
      </c>
      <c r="C38" s="638" t="s">
        <v>309</v>
      </c>
      <c r="D38" s="630">
        <f>+ACTIVIDAD_1!K25+ACTIVIDAD_2!K25</f>
        <v>-25371456</v>
      </c>
      <c r="E38" s="632">
        <f>+ACTIVIDAD_1!K26+ACTIVIDAD_2!K26</f>
        <v>745551614</v>
      </c>
      <c r="F38" s="634">
        <v>25</v>
      </c>
      <c r="G38" s="630">
        <f>+ACTIVIDAD_1!L25+ACTIVIDAD_2!L25</f>
        <v>107519923</v>
      </c>
      <c r="H38" s="632">
        <f>+ACTIVIDAD_1!L26+ACTIVIDAD_2!L26</f>
        <v>763095978</v>
      </c>
      <c r="I38" s="634">
        <v>28</v>
      </c>
      <c r="J38" s="630">
        <f>+ACTIVIDAD_1!M25+ACTIVIDAD_2!M25</f>
        <v>364888125</v>
      </c>
      <c r="K38" s="632">
        <f>+ACTIVIDAD_1!M26+ACTIVIDAD_2!M26</f>
        <v>2670377245</v>
      </c>
      <c r="L38" s="634">
        <v>29</v>
      </c>
    </row>
    <row r="39" spans="1:12" ht="93.75" customHeight="1" x14ac:dyDescent="0.25">
      <c r="A39" s="226" t="s">
        <v>308</v>
      </c>
      <c r="B39" s="228" t="s">
        <v>310</v>
      </c>
      <c r="C39" s="639"/>
      <c r="D39" s="631"/>
      <c r="E39" s="633"/>
      <c r="F39" s="635"/>
      <c r="G39" s="631"/>
      <c r="H39" s="633"/>
      <c r="I39" s="635"/>
      <c r="J39" s="631"/>
      <c r="K39" s="633"/>
      <c r="L39" s="635"/>
    </row>
    <row r="40" spans="1:12" ht="93.75" customHeight="1" x14ac:dyDescent="0.25">
      <c r="A40" s="226" t="s">
        <v>311</v>
      </c>
      <c r="B40" s="228" t="s">
        <v>312</v>
      </c>
      <c r="C40" s="231" t="s">
        <v>313</v>
      </c>
      <c r="D40" s="347">
        <f>+ACTIVIDAD_3!K25</f>
        <v>868137</v>
      </c>
      <c r="E40" s="346">
        <f>+ACTIVIDAD_3!K26</f>
        <v>196210309</v>
      </c>
      <c r="F40" s="361">
        <f>+'META_PDD 2056'!C47</f>
        <v>808</v>
      </c>
      <c r="G40" s="347">
        <f>+ACTIVIDAD_3!L25</f>
        <v>4313909</v>
      </c>
      <c r="H40" s="346">
        <f>+ACTIVIDAD_3!L26</f>
        <v>196054242</v>
      </c>
      <c r="I40" s="361">
        <f>+'META_PDD 2056'!C49</f>
        <v>580</v>
      </c>
      <c r="J40" s="347">
        <f>+ACTIVIDAD_3!M25</f>
        <v>36744144</v>
      </c>
      <c r="K40" s="346">
        <f>+ACTIVIDAD_3!M26</f>
        <v>413250064</v>
      </c>
      <c r="L40" s="361">
        <f>+'META_PDD 2056'!C51</f>
        <v>409</v>
      </c>
    </row>
  </sheetData>
  <mergeCells count="85">
    <mergeCell ref="A36:A37"/>
    <mergeCell ref="B36:B37"/>
    <mergeCell ref="A20:A21"/>
    <mergeCell ref="A28:A29"/>
    <mergeCell ref="C30:C31"/>
    <mergeCell ref="C22:C23"/>
    <mergeCell ref="A27:L27"/>
    <mergeCell ref="J20:L20"/>
    <mergeCell ref="J28:L28"/>
    <mergeCell ref="B20:B21"/>
    <mergeCell ref="C20:C21"/>
    <mergeCell ref="L22:L23"/>
    <mergeCell ref="D20:F20"/>
    <mergeCell ref="D22:D23"/>
    <mergeCell ref="E22:E23"/>
    <mergeCell ref="F22:F23"/>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5:L35"/>
    <mergeCell ref="C36:C37"/>
    <mergeCell ref="D36:F36"/>
    <mergeCell ref="G36:I36"/>
    <mergeCell ref="J36:L36"/>
    <mergeCell ref="G20:I20"/>
    <mergeCell ref="B28:B29"/>
    <mergeCell ref="J8:J10"/>
    <mergeCell ref="C28:C29"/>
    <mergeCell ref="D28:F28"/>
    <mergeCell ref="G28:I28"/>
    <mergeCell ref="A13:A14"/>
    <mergeCell ref="B13:B14"/>
    <mergeCell ref="C13:C14"/>
    <mergeCell ref="H15:H16"/>
    <mergeCell ref="I15:I16"/>
    <mergeCell ref="J15:J16"/>
    <mergeCell ref="K15:K16"/>
    <mergeCell ref="G22:G23"/>
    <mergeCell ref="H22:H23"/>
    <mergeCell ref="I22:I23"/>
    <mergeCell ref="J22:J23"/>
    <mergeCell ref="K22:K23"/>
    <mergeCell ref="A19:L19"/>
    <mergeCell ref="L15:L16"/>
    <mergeCell ref="C15:C16"/>
    <mergeCell ref="D15:D16"/>
    <mergeCell ref="E15:E16"/>
    <mergeCell ref="F15:F16"/>
    <mergeCell ref="G15:G16"/>
    <mergeCell ref="C38:C39"/>
    <mergeCell ref="F30:F31"/>
    <mergeCell ref="I30:I31"/>
    <mergeCell ref="D30:D31"/>
    <mergeCell ref="G30:G31"/>
    <mergeCell ref="E30:E31"/>
    <mergeCell ref="D38:D39"/>
    <mergeCell ref="E38:E39"/>
    <mergeCell ref="F38:F39"/>
    <mergeCell ref="G38:G39"/>
    <mergeCell ref="H38:H39"/>
    <mergeCell ref="I38:I39"/>
    <mergeCell ref="J38:J39"/>
    <mergeCell ref="K38:K39"/>
    <mergeCell ref="L38:L39"/>
    <mergeCell ref="H30:H31"/>
    <mergeCell ref="J30:J31"/>
    <mergeCell ref="K30:K31"/>
    <mergeCell ref="L30:L31"/>
  </mergeCells>
  <pageMargins left="0.25" right="0.25" top="0.75" bottom="0.75" header="0.3" footer="0.3"/>
  <pageSetup paperSize="9" scale="28"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BJ124"/>
  <sheetViews>
    <sheetView view="pageBreakPreview" topLeftCell="N19" zoomScale="70" zoomScaleNormal="70" zoomScaleSheetLayoutView="70" workbookViewId="0">
      <selection activeCell="AE52" activeCellId="11" sqref="P26 S26 V26 Y26 AB26 AE26 P52 S52 V52 Y52 AB52 AE52"/>
    </sheetView>
  </sheetViews>
  <sheetFormatPr baseColWidth="10" defaultColWidth="10.7109375" defaultRowHeight="14.25" x14ac:dyDescent="0.25"/>
  <cols>
    <col min="1" max="1" width="25.42578125" style="71" customWidth="1"/>
    <col min="2" max="2" width="29.7109375" style="71" customWidth="1"/>
    <col min="3" max="3" width="15.5703125" style="71" customWidth="1"/>
    <col min="4" max="4" width="23.28515625" style="71" customWidth="1"/>
    <col min="5" max="5" width="15.7109375" style="71" customWidth="1"/>
    <col min="6" max="6" width="21.7109375" style="71" customWidth="1"/>
    <col min="7" max="7" width="15.42578125" style="71" customWidth="1"/>
    <col min="8" max="8" width="21.42578125" style="71" customWidth="1"/>
    <col min="9" max="9" width="14.7109375" style="71" customWidth="1"/>
    <col min="10" max="10" width="22.28515625" style="71" customWidth="1"/>
    <col min="11" max="11" width="14.5703125" style="71" customWidth="1"/>
    <col min="12" max="12" width="23" style="71" customWidth="1"/>
    <col min="13" max="13" width="14.28515625" style="71" customWidth="1"/>
    <col min="14" max="14" width="22.28515625" style="71" customWidth="1"/>
    <col min="15" max="15" width="15" style="71" customWidth="1"/>
    <col min="16" max="16" width="24.28515625" style="71" customWidth="1"/>
    <col min="17" max="17" width="20.42578125" style="71" customWidth="1"/>
    <col min="18" max="18" width="15.28515625" style="71" customWidth="1"/>
    <col min="19" max="19" width="20.7109375" style="71" bestFit="1" customWidth="1"/>
    <col min="20" max="20" width="21.28515625" style="71" customWidth="1"/>
    <col min="21" max="21" width="15.28515625" style="71" customWidth="1"/>
    <col min="22" max="22" width="19.7109375" style="71" bestFit="1" customWidth="1"/>
    <col min="23" max="23" width="21.7109375" style="71" customWidth="1"/>
    <col min="24" max="24" width="16.28515625" style="71" customWidth="1"/>
    <col min="25" max="25" width="20.7109375" style="71" bestFit="1" customWidth="1"/>
    <col min="26" max="26" width="20.42578125" style="71" customWidth="1"/>
    <col min="27" max="27" width="15.28515625" style="71" customWidth="1"/>
    <col min="28" max="28" width="30.28515625" style="71" bestFit="1" customWidth="1"/>
    <col min="29" max="29" width="22.7109375" style="71" customWidth="1"/>
    <col min="30" max="30" width="12.28515625" style="71" customWidth="1"/>
    <col min="31" max="31" width="19.7109375" style="71" bestFit="1" customWidth="1"/>
    <col min="32" max="32" width="22" style="71" customWidth="1"/>
    <col min="33" max="36" width="20.42578125" style="71" bestFit="1" customWidth="1"/>
    <col min="37" max="16384" width="10.7109375" style="71"/>
  </cols>
  <sheetData>
    <row r="1" spans="1:62" s="1" customFormat="1" ht="20.25" customHeight="1" x14ac:dyDescent="0.25">
      <c r="A1" s="624"/>
      <c r="B1" s="693" t="s">
        <v>279</v>
      </c>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5"/>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row>
    <row r="2" spans="1:62" s="1" customFormat="1" ht="18.75" customHeight="1" x14ac:dyDescent="0.25">
      <c r="A2" s="625"/>
      <c r="B2" s="696"/>
      <c r="C2" s="697"/>
      <c r="D2" s="697"/>
      <c r="E2" s="697"/>
      <c r="F2" s="697"/>
      <c r="G2" s="697"/>
      <c r="H2" s="697"/>
      <c r="I2" s="697"/>
      <c r="J2" s="697"/>
      <c r="K2" s="697"/>
      <c r="L2" s="697"/>
      <c r="M2" s="697"/>
      <c r="N2" s="697"/>
      <c r="O2" s="697"/>
      <c r="P2" s="697"/>
      <c r="Q2" s="697"/>
      <c r="R2" s="697"/>
      <c r="S2" s="697"/>
      <c r="T2" s="697"/>
      <c r="U2" s="697"/>
      <c r="V2" s="697"/>
      <c r="W2" s="697"/>
      <c r="X2" s="697"/>
      <c r="Y2" s="697"/>
      <c r="Z2" s="697"/>
      <c r="AA2" s="697"/>
      <c r="AB2" s="697"/>
      <c r="AC2" s="697"/>
      <c r="AD2" s="697"/>
      <c r="AE2" s="697"/>
      <c r="AF2" s="698"/>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row>
    <row r="3" spans="1:62" s="1" customFormat="1" ht="14.25" customHeight="1" x14ac:dyDescent="0.25">
      <c r="A3" s="625"/>
      <c r="B3" s="696"/>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8"/>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row>
    <row r="4" spans="1:62" s="1" customFormat="1" ht="33" customHeight="1" thickBot="1" x14ac:dyDescent="0.3">
      <c r="A4" s="626"/>
      <c r="B4" s="699"/>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row>
    <row r="5" spans="1:62" s="1" customFormat="1" ht="15" x14ac:dyDescent="0.25">
      <c r="B5" s="88"/>
      <c r="C5" s="88"/>
      <c r="D5" s="88"/>
      <c r="E5" s="88"/>
      <c r="F5" s="88"/>
      <c r="G5" s="88"/>
      <c r="H5" s="88"/>
      <c r="I5" s="88"/>
      <c r="J5" s="88"/>
      <c r="K5" s="87"/>
      <c r="L5" s="87"/>
      <c r="M5" s="87"/>
      <c r="N5" s="87"/>
      <c r="O5" s="87"/>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row>
    <row r="6" spans="1:62" s="1" customFormat="1" ht="9" customHeight="1" x14ac:dyDescent="0.25">
      <c r="A6" s="5"/>
      <c r="B6" s="88"/>
      <c r="C6" s="88"/>
      <c r="D6" s="88"/>
      <c r="E6" s="88"/>
      <c r="F6" s="88"/>
      <c r="G6" s="88"/>
      <c r="H6" s="88"/>
      <c r="I6" s="88"/>
      <c r="J6" s="88"/>
      <c r="K6" s="88"/>
      <c r="L6" s="88"/>
      <c r="M6" s="88"/>
      <c r="N6" s="88"/>
      <c r="O6" s="88"/>
      <c r="P6" s="2"/>
      <c r="Q6" s="2"/>
      <c r="R6" s="3"/>
      <c r="S6" s="3"/>
      <c r="T6" s="2"/>
      <c r="U6" s="2"/>
      <c r="V6" s="2"/>
      <c r="W6" s="71"/>
      <c r="X6" s="4"/>
      <c r="Y6" s="4"/>
      <c r="Z6" s="4"/>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row>
    <row r="7" spans="1:62" s="1" customFormat="1" ht="15" customHeight="1" thickBot="1" x14ac:dyDescent="0.3">
      <c r="A7" s="6"/>
      <c r="B7" s="88"/>
      <c r="C7" s="88"/>
      <c r="D7" s="88"/>
      <c r="E7" s="88"/>
      <c r="F7" s="88"/>
      <c r="G7" s="88"/>
      <c r="H7" s="88"/>
      <c r="I7" s="88"/>
      <c r="J7" s="88"/>
      <c r="K7" s="88"/>
      <c r="L7" s="88"/>
      <c r="M7" s="88"/>
      <c r="N7" s="88"/>
      <c r="O7" s="88"/>
      <c r="P7" s="2"/>
      <c r="Q7" s="2"/>
      <c r="R7" s="3"/>
      <c r="S7" s="3"/>
      <c r="T7" s="2"/>
      <c r="U7" s="2"/>
      <c r="V7" s="2"/>
      <c r="W7" s="71"/>
      <c r="X7" s="4"/>
      <c r="Y7" s="4"/>
      <c r="Z7" s="113"/>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row>
    <row r="8" spans="1:62" s="1" customFormat="1" ht="15" customHeight="1" thickBot="1" x14ac:dyDescent="0.3">
      <c r="A8" s="615" t="s">
        <v>4</v>
      </c>
      <c r="B8" s="704" t="s">
        <v>307</v>
      </c>
      <c r="C8" s="705"/>
      <c r="D8" s="705"/>
      <c r="E8" s="705"/>
      <c r="F8" s="705"/>
      <c r="G8" s="705"/>
      <c r="H8" s="705"/>
      <c r="I8" s="705"/>
      <c r="J8" s="705"/>
      <c r="K8" s="705"/>
      <c r="L8" s="705"/>
      <c r="M8" s="705"/>
      <c r="N8" s="705"/>
      <c r="O8" s="705"/>
      <c r="P8" s="705"/>
      <c r="Q8" s="705"/>
      <c r="R8" s="705"/>
      <c r="S8" s="705"/>
      <c r="T8" s="705"/>
      <c r="U8" s="705"/>
      <c r="V8" s="705"/>
      <c r="W8" s="705"/>
      <c r="X8" s="705"/>
      <c r="Y8" s="705"/>
      <c r="Z8" s="705"/>
      <c r="AA8" s="710" t="s">
        <v>155</v>
      </c>
      <c r="AB8" s="715">
        <v>2024110010309</v>
      </c>
      <c r="AC8" s="702" t="s">
        <v>198</v>
      </c>
      <c r="AD8" s="703"/>
      <c r="AE8" s="501" t="s">
        <v>270</v>
      </c>
      <c r="AF8" s="503"/>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row>
    <row r="9" spans="1:62" s="1" customFormat="1" ht="15" customHeight="1" thickBot="1" x14ac:dyDescent="0.3">
      <c r="A9" s="616"/>
      <c r="B9" s="706"/>
      <c r="C9" s="707"/>
      <c r="D9" s="707"/>
      <c r="E9" s="707"/>
      <c r="F9" s="707"/>
      <c r="G9" s="707"/>
      <c r="H9" s="707"/>
      <c r="I9" s="707"/>
      <c r="J9" s="707"/>
      <c r="K9" s="707"/>
      <c r="L9" s="707"/>
      <c r="M9" s="707"/>
      <c r="N9" s="707"/>
      <c r="O9" s="707"/>
      <c r="P9" s="707"/>
      <c r="Q9" s="707"/>
      <c r="R9" s="707"/>
      <c r="S9" s="707"/>
      <c r="T9" s="707"/>
      <c r="U9" s="707"/>
      <c r="V9" s="707"/>
      <c r="W9" s="707"/>
      <c r="X9" s="707"/>
      <c r="Y9" s="707"/>
      <c r="Z9" s="707"/>
      <c r="AA9" s="711"/>
      <c r="AB9" s="716"/>
      <c r="AC9" s="702" t="s">
        <v>199</v>
      </c>
      <c r="AD9" s="703"/>
      <c r="AE9" s="501" t="s">
        <v>271</v>
      </c>
      <c r="AF9" s="503"/>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row>
    <row r="10" spans="1:62" s="1" customFormat="1" ht="15" customHeight="1" thickBot="1" x14ac:dyDescent="0.3">
      <c r="A10" s="616"/>
      <c r="B10" s="706"/>
      <c r="C10" s="707"/>
      <c r="D10" s="707"/>
      <c r="E10" s="707"/>
      <c r="F10" s="707"/>
      <c r="G10" s="707"/>
      <c r="H10" s="707"/>
      <c r="I10" s="707"/>
      <c r="J10" s="707"/>
      <c r="K10" s="707"/>
      <c r="L10" s="707"/>
      <c r="M10" s="707"/>
      <c r="N10" s="707"/>
      <c r="O10" s="707"/>
      <c r="P10" s="707"/>
      <c r="Q10" s="707"/>
      <c r="R10" s="707"/>
      <c r="S10" s="707"/>
      <c r="T10" s="707"/>
      <c r="U10" s="707"/>
      <c r="V10" s="707"/>
      <c r="W10" s="707"/>
      <c r="X10" s="707"/>
      <c r="Y10" s="707"/>
      <c r="Z10" s="707"/>
      <c r="AA10" s="711"/>
      <c r="AB10" s="716"/>
      <c r="AC10" s="702" t="s">
        <v>200</v>
      </c>
      <c r="AD10" s="703"/>
      <c r="AE10" s="713" t="s">
        <v>272</v>
      </c>
      <c r="AF10" s="714"/>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row>
    <row r="11" spans="1:62" s="1" customFormat="1" ht="15" customHeight="1" thickBot="1" x14ac:dyDescent="0.3">
      <c r="A11" s="617"/>
      <c r="B11" s="708"/>
      <c r="C11" s="709"/>
      <c r="D11" s="709"/>
      <c r="E11" s="709"/>
      <c r="F11" s="709"/>
      <c r="G11" s="709"/>
      <c r="H11" s="709"/>
      <c r="I11" s="709"/>
      <c r="J11" s="709"/>
      <c r="K11" s="709"/>
      <c r="L11" s="709"/>
      <c r="M11" s="709"/>
      <c r="N11" s="709"/>
      <c r="O11" s="709"/>
      <c r="P11" s="709"/>
      <c r="Q11" s="709"/>
      <c r="R11" s="709"/>
      <c r="S11" s="709"/>
      <c r="T11" s="709"/>
      <c r="U11" s="709"/>
      <c r="V11" s="709"/>
      <c r="W11" s="709"/>
      <c r="X11" s="709"/>
      <c r="Y11" s="709"/>
      <c r="Z11" s="709"/>
      <c r="AA11" s="712"/>
      <c r="AB11" s="717"/>
      <c r="AC11" s="702" t="s">
        <v>153</v>
      </c>
      <c r="AD11" s="703"/>
      <c r="AE11" s="501" t="s">
        <v>276</v>
      </c>
      <c r="AF11" s="503"/>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row>
    <row r="12" spans="1:62" s="1" customFormat="1" ht="9" customHeight="1" x14ac:dyDescent="0.25">
      <c r="A12" s="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row>
    <row r="13" spans="1:62" s="26" customFormat="1" ht="16.5" customHeight="1" thickBot="1" x14ac:dyDescent="0.25">
      <c r="C13" s="90"/>
      <c r="D13" s="90"/>
      <c r="E13" s="90"/>
      <c r="F13" s="90"/>
      <c r="G13" s="90"/>
      <c r="H13" s="90"/>
      <c r="I13" s="90"/>
      <c r="J13" s="90"/>
      <c r="K13" s="89"/>
      <c r="L13" s="89"/>
      <c r="M13" s="89"/>
      <c r="N13" s="89"/>
      <c r="O13" s="89"/>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row>
    <row r="14" spans="1:62" s="73" customFormat="1" ht="21.75" customHeight="1" thickBot="1" x14ac:dyDescent="0.3">
      <c r="A14" s="530" t="s">
        <v>6</v>
      </c>
      <c r="B14" s="145" t="s">
        <v>156</v>
      </c>
      <c r="C14" s="115"/>
      <c r="D14" s="145" t="s">
        <v>157</v>
      </c>
      <c r="E14" s="116"/>
      <c r="F14" s="145" t="s">
        <v>158</v>
      </c>
      <c r="G14" s="116"/>
      <c r="H14" s="145" t="s">
        <v>159</v>
      </c>
      <c r="I14" s="117"/>
      <c r="J14" s="91"/>
      <c r="K14" s="529" t="s">
        <v>8</v>
      </c>
      <c r="L14" s="529"/>
      <c r="M14" s="718" t="s">
        <v>160</v>
      </c>
      <c r="N14" s="718"/>
      <c r="O14" s="718"/>
      <c r="P14" s="120"/>
      <c r="Q14" s="154"/>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row>
    <row r="15" spans="1:62" s="73" customFormat="1" ht="21.75" customHeight="1" thickBot="1" x14ac:dyDescent="0.3">
      <c r="A15" s="530"/>
      <c r="B15" s="146" t="s">
        <v>161</v>
      </c>
      <c r="C15" s="118"/>
      <c r="D15" s="145" t="s">
        <v>162</v>
      </c>
      <c r="E15" s="118"/>
      <c r="F15" s="145" t="s">
        <v>163</v>
      </c>
      <c r="G15" s="119"/>
      <c r="H15" s="145" t="s">
        <v>164</v>
      </c>
      <c r="I15" s="117"/>
      <c r="J15" s="91"/>
      <c r="K15" s="529"/>
      <c r="L15" s="529"/>
      <c r="M15" s="718" t="s">
        <v>165</v>
      </c>
      <c r="N15" s="718"/>
      <c r="O15" s="718"/>
      <c r="P15" s="120"/>
      <c r="Q15" s="154"/>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row>
    <row r="16" spans="1:62" s="73" customFormat="1" ht="21.75" customHeight="1" thickBot="1" x14ac:dyDescent="0.3">
      <c r="A16" s="530"/>
      <c r="B16" s="145" t="s">
        <v>166</v>
      </c>
      <c r="C16" s="115"/>
      <c r="D16" s="145" t="s">
        <v>167</v>
      </c>
      <c r="E16" s="118"/>
      <c r="F16" s="145" t="s">
        <v>168</v>
      </c>
      <c r="G16" s="119"/>
      <c r="H16" s="145" t="s">
        <v>169</v>
      </c>
      <c r="I16" s="118" t="s">
        <v>280</v>
      </c>
      <c r="K16" s="529"/>
      <c r="L16" s="529"/>
      <c r="M16" s="718" t="s">
        <v>170</v>
      </c>
      <c r="N16" s="718"/>
      <c r="O16" s="718"/>
      <c r="P16" s="370" t="s">
        <v>280</v>
      </c>
      <c r="Q16" s="154"/>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row>
    <row r="17" spans="1:62" s="73" customFormat="1" ht="21.75" customHeight="1" thickBot="1" x14ac:dyDescent="0.3">
      <c r="A17" s="1"/>
      <c r="B17" s="1"/>
      <c r="C17" s="1"/>
      <c r="D17" s="1"/>
      <c r="E17" s="1"/>
      <c r="F17" s="1"/>
      <c r="G17" s="91"/>
      <c r="H17" s="91"/>
      <c r="I17" s="91"/>
      <c r="J17" s="91"/>
      <c r="K17" s="92"/>
      <c r="L17" s="92"/>
      <c r="M17" s="90"/>
      <c r="N17" s="90"/>
      <c r="O17" s="90"/>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row>
    <row r="18" spans="1:62" s="1" customFormat="1" ht="48" customHeight="1" thickBot="1" x14ac:dyDescent="0.3">
      <c r="A18" s="478" t="s">
        <v>222</v>
      </c>
      <c r="B18" s="479"/>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80"/>
      <c r="AG18" s="106"/>
      <c r="AH18" s="106"/>
      <c r="AI18" s="106"/>
      <c r="AJ18" s="106"/>
      <c r="AK18" s="106"/>
      <c r="AL18" s="106"/>
      <c r="AM18" s="106"/>
      <c r="AN18" s="71"/>
      <c r="AO18" s="71"/>
      <c r="AP18" s="71"/>
      <c r="AQ18" s="71"/>
      <c r="AR18" s="71"/>
      <c r="AS18" s="71"/>
      <c r="AT18" s="71"/>
      <c r="AU18" s="71"/>
      <c r="AV18" s="71"/>
      <c r="AW18" s="71"/>
      <c r="AX18" s="71"/>
      <c r="AY18" s="71"/>
      <c r="AZ18" s="71"/>
      <c r="BA18" s="71"/>
      <c r="BB18" s="71"/>
      <c r="BC18" s="71"/>
      <c r="BD18" s="71"/>
      <c r="BE18" s="71"/>
      <c r="BF18" s="71"/>
      <c r="BG18" s="71"/>
      <c r="BH18" s="71"/>
      <c r="BI18" s="71"/>
      <c r="BJ18" s="71"/>
    </row>
    <row r="19" spans="1:62" s="1" customFormat="1" ht="50.25" customHeight="1" thickBot="1" x14ac:dyDescent="0.3">
      <c r="A19" s="458" t="s">
        <v>463</v>
      </c>
      <c r="B19" s="459"/>
      <c r="C19" s="688" t="s">
        <v>466</v>
      </c>
      <c r="D19" s="688"/>
      <c r="E19" s="688"/>
      <c r="F19" s="688"/>
      <c r="G19" s="688"/>
      <c r="H19" s="688"/>
      <c r="I19" s="688"/>
      <c r="J19" s="688"/>
      <c r="K19" s="688"/>
      <c r="L19" s="688"/>
      <c r="M19" s="688"/>
      <c r="N19" s="688"/>
      <c r="O19" s="688"/>
      <c r="P19" s="688"/>
      <c r="Q19" s="688"/>
      <c r="R19" s="688"/>
      <c r="S19" s="688"/>
      <c r="T19" s="688"/>
      <c r="U19" s="688"/>
      <c r="V19" s="688"/>
      <c r="W19" s="688"/>
      <c r="X19" s="688"/>
      <c r="Y19" s="688"/>
      <c r="Z19" s="688"/>
      <c r="AA19" s="688"/>
      <c r="AB19" s="688"/>
      <c r="AC19" s="688"/>
      <c r="AD19" s="688"/>
      <c r="AE19" s="688"/>
      <c r="AF19" s="689"/>
      <c r="AG19" s="106"/>
      <c r="AH19" s="106"/>
      <c r="AI19" s="106"/>
      <c r="AJ19" s="106"/>
      <c r="AK19" s="106"/>
      <c r="AL19" s="106"/>
      <c r="AM19" s="106"/>
      <c r="AN19" s="71"/>
      <c r="AO19" s="71"/>
      <c r="AP19" s="71"/>
      <c r="AQ19" s="71"/>
      <c r="AR19" s="71"/>
      <c r="AS19" s="71"/>
      <c r="AT19" s="71"/>
      <c r="AU19" s="71"/>
      <c r="AV19" s="71"/>
      <c r="AW19" s="71"/>
      <c r="AX19" s="71"/>
      <c r="AY19" s="71"/>
      <c r="AZ19" s="71"/>
      <c r="BA19" s="71"/>
      <c r="BB19" s="71"/>
      <c r="BC19" s="71"/>
      <c r="BD19" s="71"/>
      <c r="BE19" s="71"/>
      <c r="BF19" s="71"/>
      <c r="BG19" s="71"/>
      <c r="BH19" s="71"/>
      <c r="BI19" s="71"/>
      <c r="BJ19" s="71"/>
    </row>
    <row r="20" spans="1:62" s="30" customFormat="1" ht="21.75" customHeight="1" thickBot="1" x14ac:dyDescent="0.3">
      <c r="A20" s="473" t="s">
        <v>224</v>
      </c>
      <c r="B20" s="690" t="s">
        <v>225</v>
      </c>
      <c r="C20" s="591" t="s">
        <v>84</v>
      </c>
      <c r="D20" s="681"/>
      <c r="E20" s="681"/>
      <c r="F20" s="681"/>
      <c r="G20" s="681"/>
      <c r="H20" s="681"/>
      <c r="I20" s="681"/>
      <c r="J20" s="681"/>
      <c r="K20" s="681"/>
      <c r="L20" s="681"/>
      <c r="M20" s="681"/>
      <c r="N20" s="592"/>
      <c r="O20" s="682" t="s">
        <v>86</v>
      </c>
      <c r="P20" s="683"/>
      <c r="Q20" s="683"/>
      <c r="R20" s="683"/>
      <c r="S20" s="683"/>
      <c r="T20" s="683"/>
      <c r="U20" s="683"/>
      <c r="V20" s="683"/>
      <c r="W20" s="683"/>
      <c r="X20" s="683"/>
      <c r="Y20" s="683"/>
      <c r="Z20" s="683"/>
      <c r="AA20" s="683"/>
      <c r="AB20" s="683"/>
      <c r="AC20" s="683"/>
      <c r="AD20" s="683"/>
      <c r="AE20" s="683"/>
      <c r="AF20" s="684"/>
      <c r="AG20" s="106"/>
      <c r="AH20" s="106"/>
      <c r="AI20" s="106"/>
      <c r="AJ20" s="106"/>
      <c r="AK20" s="106"/>
      <c r="AL20" s="106"/>
      <c r="AM20" s="106"/>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row>
    <row r="21" spans="1:62" s="30" customFormat="1" ht="21.75" customHeight="1" thickBot="1" x14ac:dyDescent="0.3">
      <c r="A21" s="677"/>
      <c r="B21" s="690"/>
      <c r="C21" s="691" t="s">
        <v>181</v>
      </c>
      <c r="D21" s="692"/>
      <c r="E21" s="691" t="s">
        <v>183</v>
      </c>
      <c r="F21" s="692"/>
      <c r="G21" s="691" t="s">
        <v>184</v>
      </c>
      <c r="H21" s="692"/>
      <c r="I21" s="691" t="s">
        <v>185</v>
      </c>
      <c r="J21" s="692"/>
      <c r="K21" s="691" t="s">
        <v>186</v>
      </c>
      <c r="L21" s="692"/>
      <c r="M21" s="691" t="s">
        <v>187</v>
      </c>
      <c r="N21" s="692"/>
      <c r="O21" s="682" t="s">
        <v>181</v>
      </c>
      <c r="P21" s="683"/>
      <c r="Q21" s="684"/>
      <c r="R21" s="685" t="s">
        <v>183</v>
      </c>
      <c r="S21" s="686"/>
      <c r="T21" s="687"/>
      <c r="U21" s="685" t="s">
        <v>184</v>
      </c>
      <c r="V21" s="686"/>
      <c r="W21" s="687"/>
      <c r="X21" s="685" t="s">
        <v>185</v>
      </c>
      <c r="Y21" s="686"/>
      <c r="Z21" s="687"/>
      <c r="AA21" s="685" t="s">
        <v>186</v>
      </c>
      <c r="AB21" s="686"/>
      <c r="AC21" s="687"/>
      <c r="AD21" s="685" t="s">
        <v>187</v>
      </c>
      <c r="AE21" s="686"/>
      <c r="AF21" s="687"/>
      <c r="AG21" s="106"/>
      <c r="AH21" s="106"/>
      <c r="AI21" s="106"/>
      <c r="AJ21" s="106"/>
      <c r="AK21" s="106"/>
      <c r="AL21" s="106"/>
      <c r="AM21" s="106"/>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row>
    <row r="22" spans="1:62" s="30" customFormat="1" ht="28.5" customHeight="1" thickBot="1" x14ac:dyDescent="0.3">
      <c r="A22" s="677"/>
      <c r="B22" s="690"/>
      <c r="C22" s="111" t="s">
        <v>226</v>
      </c>
      <c r="D22" s="111" t="s">
        <v>227</v>
      </c>
      <c r="E22" s="111" t="s">
        <v>226</v>
      </c>
      <c r="F22" s="111" t="s">
        <v>227</v>
      </c>
      <c r="G22" s="111" t="s">
        <v>226</v>
      </c>
      <c r="H22" s="111" t="s">
        <v>227</v>
      </c>
      <c r="I22" s="111" t="s">
        <v>226</v>
      </c>
      <c r="J22" s="111" t="s">
        <v>227</v>
      </c>
      <c r="K22" s="111" t="s">
        <v>226</v>
      </c>
      <c r="L22" s="111" t="s">
        <v>227</v>
      </c>
      <c r="M22" s="111" t="s">
        <v>226</v>
      </c>
      <c r="N22" s="111" t="s">
        <v>227</v>
      </c>
      <c r="O22" s="112" t="s">
        <v>226</v>
      </c>
      <c r="P22" s="112" t="s">
        <v>228</v>
      </c>
      <c r="Q22" s="112" t="s">
        <v>28</v>
      </c>
      <c r="R22" s="112" t="s">
        <v>226</v>
      </c>
      <c r="S22" s="112" t="s">
        <v>228</v>
      </c>
      <c r="T22" s="112" t="s">
        <v>28</v>
      </c>
      <c r="U22" s="112" t="s">
        <v>226</v>
      </c>
      <c r="V22" s="112" t="s">
        <v>228</v>
      </c>
      <c r="W22" s="112" t="s">
        <v>28</v>
      </c>
      <c r="X22" s="112" t="s">
        <v>226</v>
      </c>
      <c r="Y22" s="112" t="s">
        <v>228</v>
      </c>
      <c r="Z22" s="112" t="s">
        <v>28</v>
      </c>
      <c r="AA22" s="112" t="s">
        <v>226</v>
      </c>
      <c r="AB22" s="112" t="s">
        <v>228</v>
      </c>
      <c r="AC22" s="112" t="s">
        <v>28</v>
      </c>
      <c r="AD22" s="112" t="s">
        <v>226</v>
      </c>
      <c r="AE22" s="112" t="s">
        <v>228</v>
      </c>
      <c r="AF22" s="112" t="s">
        <v>28</v>
      </c>
      <c r="AG22" s="106"/>
      <c r="AH22" s="106"/>
      <c r="AI22" s="106"/>
      <c r="AJ22" s="106"/>
      <c r="AK22" s="106"/>
      <c r="AL22" s="106"/>
      <c r="AM22" s="106"/>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row>
    <row r="23" spans="1:62" s="30" customFormat="1" ht="15.75" customHeight="1" x14ac:dyDescent="0.25">
      <c r="A23" s="677"/>
      <c r="B23" s="68" t="s">
        <v>229</v>
      </c>
      <c r="C23" s="260"/>
      <c r="D23" s="261"/>
      <c r="E23" s="262"/>
      <c r="F23" s="261">
        <v>174838000</v>
      </c>
      <c r="G23" s="263"/>
      <c r="H23" s="261"/>
      <c r="I23" s="263"/>
      <c r="J23" s="261"/>
      <c r="K23" s="263"/>
      <c r="L23" s="261"/>
      <c r="M23" s="263"/>
      <c r="N23" s="261"/>
      <c r="O23" s="260"/>
      <c r="P23" s="264"/>
      <c r="Q23" s="264"/>
      <c r="R23" s="260"/>
      <c r="S23" s="264">
        <v>174836321</v>
      </c>
      <c r="T23" s="264"/>
      <c r="U23" s="260"/>
      <c r="V23" s="265"/>
      <c r="W23" s="265">
        <v>10927270</v>
      </c>
      <c r="X23" s="66"/>
      <c r="Y23" s="265">
        <v>-2367576</v>
      </c>
      <c r="Z23" s="281">
        <v>16390905</v>
      </c>
      <c r="AA23" s="66"/>
      <c r="AB23" s="281"/>
      <c r="AC23" s="281">
        <v>16390905</v>
      </c>
      <c r="AD23" s="66"/>
      <c r="AE23" s="155"/>
      <c r="AF23" s="281">
        <v>16390905</v>
      </c>
      <c r="AG23" s="106"/>
      <c r="AH23" s="106"/>
      <c r="AI23" s="106"/>
      <c r="AJ23" s="106"/>
      <c r="AK23" s="106"/>
      <c r="AL23" s="106"/>
      <c r="AM23" s="106"/>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row>
    <row r="24" spans="1:62" s="30" customFormat="1" ht="15.75" customHeight="1" x14ac:dyDescent="0.25">
      <c r="A24" s="677"/>
      <c r="B24" s="69" t="s">
        <v>230</v>
      </c>
      <c r="C24" s="266"/>
      <c r="D24" s="261"/>
      <c r="E24" s="267"/>
      <c r="F24" s="261">
        <v>174838000</v>
      </c>
      <c r="G24" s="268"/>
      <c r="H24" s="261"/>
      <c r="I24" s="268"/>
      <c r="J24" s="261"/>
      <c r="K24" s="268"/>
      <c r="L24" s="261"/>
      <c r="M24" s="268"/>
      <c r="N24" s="261"/>
      <c r="O24" s="266"/>
      <c r="P24" s="269"/>
      <c r="Q24" s="269"/>
      <c r="R24" s="270"/>
      <c r="S24" s="269">
        <v>174836321</v>
      </c>
      <c r="T24" s="269"/>
      <c r="U24" s="266"/>
      <c r="V24" s="265"/>
      <c r="W24" s="265">
        <v>4553030</v>
      </c>
      <c r="X24" s="66"/>
      <c r="Y24" s="265">
        <v>-3642423</v>
      </c>
      <c r="Z24" s="281">
        <v>19486965</v>
      </c>
      <c r="AA24" s="66"/>
      <c r="AB24" s="281"/>
      <c r="AC24" s="281">
        <v>16390905</v>
      </c>
      <c r="AD24" s="66"/>
      <c r="AE24" s="155"/>
      <c r="AF24" s="281">
        <v>16390905</v>
      </c>
      <c r="AG24" s="106"/>
      <c r="AH24" s="106"/>
      <c r="AI24" s="106"/>
      <c r="AJ24" s="106"/>
      <c r="AK24" s="106"/>
      <c r="AL24" s="106"/>
      <c r="AM24" s="106"/>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row>
    <row r="25" spans="1:62" s="30" customFormat="1" ht="15.75" customHeight="1" x14ac:dyDescent="0.25">
      <c r="A25" s="677"/>
      <c r="B25" s="69" t="s">
        <v>231</v>
      </c>
      <c r="C25" s="266"/>
      <c r="D25" s="261"/>
      <c r="E25" s="267"/>
      <c r="F25" s="261">
        <v>60100000</v>
      </c>
      <c r="G25" s="268"/>
      <c r="H25" s="261"/>
      <c r="I25" s="268"/>
      <c r="J25" s="261"/>
      <c r="K25" s="268"/>
      <c r="L25" s="261"/>
      <c r="M25" s="268"/>
      <c r="N25" s="261"/>
      <c r="O25" s="266"/>
      <c r="P25" s="269"/>
      <c r="Q25" s="269"/>
      <c r="R25" s="270"/>
      <c r="S25" s="269">
        <v>60099985</v>
      </c>
      <c r="T25" s="269"/>
      <c r="U25" s="266"/>
      <c r="V25" s="265"/>
      <c r="W25" s="265">
        <v>4735150</v>
      </c>
      <c r="X25" s="66"/>
      <c r="Y25" s="265">
        <v>-728485</v>
      </c>
      <c r="Z25" s="281">
        <v>5463635</v>
      </c>
      <c r="AA25" s="66"/>
      <c r="AB25" s="281"/>
      <c r="AC25" s="281">
        <v>5463635</v>
      </c>
      <c r="AD25" s="66"/>
      <c r="AE25" s="155"/>
      <c r="AF25" s="281">
        <v>5463635</v>
      </c>
      <c r="AG25" s="106"/>
      <c r="AH25" s="106"/>
      <c r="AI25" s="106"/>
      <c r="AJ25" s="106"/>
      <c r="AK25" s="106"/>
      <c r="AL25" s="106"/>
      <c r="AM25" s="106"/>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row>
    <row r="26" spans="1:62" s="30" customFormat="1" ht="15.75" customHeight="1" x14ac:dyDescent="0.25">
      <c r="A26" s="677"/>
      <c r="B26" s="380" t="s">
        <v>232</v>
      </c>
      <c r="C26" s="381"/>
      <c r="D26" s="382"/>
      <c r="E26" s="383"/>
      <c r="F26" s="382">
        <v>365538000</v>
      </c>
      <c r="G26" s="384"/>
      <c r="H26" s="382"/>
      <c r="I26" s="384"/>
      <c r="J26" s="382"/>
      <c r="K26" s="384"/>
      <c r="L26" s="382"/>
      <c r="M26" s="384"/>
      <c r="N26" s="382"/>
      <c r="O26" s="381"/>
      <c r="P26" s="385"/>
      <c r="Q26" s="385"/>
      <c r="R26" s="386"/>
      <c r="S26" s="385">
        <v>365534642</v>
      </c>
      <c r="T26" s="385"/>
      <c r="U26" s="381"/>
      <c r="V26" s="387"/>
      <c r="W26" s="387">
        <v>16239221</v>
      </c>
      <c r="X26" s="388"/>
      <c r="Y26" s="387">
        <v>-4689745</v>
      </c>
      <c r="Z26" s="389">
        <v>38776839</v>
      </c>
      <c r="AA26" s="388"/>
      <c r="AB26" s="389"/>
      <c r="AC26" s="389">
        <v>34223810</v>
      </c>
      <c r="AD26" s="388"/>
      <c r="AE26" s="390"/>
      <c r="AF26" s="389">
        <v>34223810</v>
      </c>
      <c r="AG26" s="106"/>
      <c r="AH26" s="106"/>
      <c r="AI26" s="106"/>
      <c r="AJ26" s="106"/>
      <c r="AK26" s="106"/>
      <c r="AL26" s="106"/>
      <c r="AM26" s="106"/>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row>
    <row r="27" spans="1:62" s="30" customFormat="1" ht="15.75" customHeight="1" x14ac:dyDescent="0.25">
      <c r="A27" s="677"/>
      <c r="B27" s="69" t="s">
        <v>233</v>
      </c>
      <c r="C27" s="266"/>
      <c r="D27" s="261"/>
      <c r="E27" s="267"/>
      <c r="F27" s="261">
        <v>117469000</v>
      </c>
      <c r="G27" s="268"/>
      <c r="H27" s="261"/>
      <c r="I27" s="268"/>
      <c r="J27" s="261"/>
      <c r="K27" s="268"/>
      <c r="L27" s="261"/>
      <c r="M27" s="268"/>
      <c r="N27" s="261"/>
      <c r="O27" s="266"/>
      <c r="P27" s="269"/>
      <c r="Q27" s="269"/>
      <c r="R27" s="270"/>
      <c r="S27" s="269">
        <v>117468153</v>
      </c>
      <c r="T27" s="269"/>
      <c r="U27" s="266"/>
      <c r="V27" s="265"/>
      <c r="W27" s="265">
        <v>2913939</v>
      </c>
      <c r="X27" s="66"/>
      <c r="Y27" s="265">
        <v>-2913938</v>
      </c>
      <c r="Z27" s="281">
        <v>13841209</v>
      </c>
      <c r="AA27" s="66"/>
      <c r="AB27" s="281"/>
      <c r="AC27" s="281">
        <v>10927270</v>
      </c>
      <c r="AD27" s="66"/>
      <c r="AE27" s="155"/>
      <c r="AF27" s="281">
        <v>10927270</v>
      </c>
      <c r="AG27" s="106"/>
      <c r="AH27" s="106"/>
      <c r="AI27" s="106"/>
      <c r="AJ27" s="106"/>
      <c r="AK27" s="106"/>
      <c r="AL27" s="106"/>
      <c r="AM27" s="106"/>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row>
    <row r="28" spans="1:62" s="30" customFormat="1" ht="15.75" customHeight="1" x14ac:dyDescent="0.25">
      <c r="A28" s="677"/>
      <c r="B28" s="69" t="s">
        <v>234</v>
      </c>
      <c r="C28" s="266"/>
      <c r="D28" s="261">
        <v>60100000</v>
      </c>
      <c r="E28" s="267"/>
      <c r="F28" s="261">
        <v>114738000</v>
      </c>
      <c r="G28" s="268"/>
      <c r="H28" s="261"/>
      <c r="I28" s="268"/>
      <c r="J28" s="261"/>
      <c r="K28" s="268"/>
      <c r="L28" s="261"/>
      <c r="M28" s="268"/>
      <c r="N28" s="261">
        <v>32782000</v>
      </c>
      <c r="O28" s="266"/>
      <c r="P28" s="269">
        <v>60099985</v>
      </c>
      <c r="Q28" s="269"/>
      <c r="R28" s="270"/>
      <c r="S28" s="269">
        <v>114736336</v>
      </c>
      <c r="T28" s="269"/>
      <c r="U28" s="266"/>
      <c r="V28" s="265"/>
      <c r="W28" s="265">
        <v>14569694</v>
      </c>
      <c r="X28" s="66"/>
      <c r="Y28" s="265">
        <v>-728486</v>
      </c>
      <c r="Z28" s="281">
        <v>16390905</v>
      </c>
      <c r="AA28" s="66"/>
      <c r="AB28" s="281"/>
      <c r="AC28" s="281">
        <v>16390905</v>
      </c>
      <c r="AD28" s="66"/>
      <c r="AE28" s="155"/>
      <c r="AF28" s="281">
        <v>16390905</v>
      </c>
      <c r="AG28" s="106"/>
      <c r="AH28" s="106"/>
      <c r="AI28" s="106"/>
      <c r="AJ28" s="106"/>
      <c r="AK28" s="106"/>
      <c r="AL28" s="106"/>
      <c r="AM28" s="106"/>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row>
    <row r="29" spans="1:62" s="30" customFormat="1" ht="15.75" customHeight="1" x14ac:dyDescent="0.25">
      <c r="A29" s="677"/>
      <c r="B29" s="69" t="s">
        <v>235</v>
      </c>
      <c r="C29" s="266"/>
      <c r="D29" s="261">
        <v>133331000</v>
      </c>
      <c r="E29" s="267"/>
      <c r="F29" s="261">
        <v>117469000</v>
      </c>
      <c r="G29" s="268"/>
      <c r="H29" s="261"/>
      <c r="I29" s="268"/>
      <c r="J29" s="261"/>
      <c r="K29" s="268"/>
      <c r="L29" s="261"/>
      <c r="M29" s="268"/>
      <c r="N29" s="261"/>
      <c r="O29" s="266"/>
      <c r="P29" s="269">
        <v>133330153</v>
      </c>
      <c r="Q29" s="269"/>
      <c r="R29" s="270"/>
      <c r="S29" s="269">
        <v>117468153</v>
      </c>
      <c r="T29" s="269"/>
      <c r="U29" s="266"/>
      <c r="V29" s="265"/>
      <c r="W29" s="265">
        <v>15090941</v>
      </c>
      <c r="X29" s="66"/>
      <c r="Y29" s="265">
        <v>-2195601</v>
      </c>
      <c r="Z29" s="281">
        <v>29488660</v>
      </c>
      <c r="AA29" s="66"/>
      <c r="AB29" s="281"/>
      <c r="AC29" s="281">
        <v>23296540</v>
      </c>
      <c r="AD29" s="66"/>
      <c r="AE29" s="155"/>
      <c r="AF29" s="281">
        <v>23296540</v>
      </c>
      <c r="AG29" s="106"/>
      <c r="AH29" s="106"/>
      <c r="AI29" s="106"/>
      <c r="AJ29" s="106"/>
      <c r="AK29" s="106"/>
      <c r="AL29" s="106"/>
      <c r="AM29" s="106"/>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row>
    <row r="30" spans="1:62" s="30" customFormat="1" ht="15.75" customHeight="1" x14ac:dyDescent="0.25">
      <c r="A30" s="677"/>
      <c r="B30" s="69" t="s">
        <v>236</v>
      </c>
      <c r="C30" s="266"/>
      <c r="D30" s="261">
        <v>114738000</v>
      </c>
      <c r="E30" s="267"/>
      <c r="F30" s="261">
        <v>234938000</v>
      </c>
      <c r="G30" s="268"/>
      <c r="H30" s="261"/>
      <c r="I30" s="268"/>
      <c r="J30" s="261"/>
      <c r="K30" s="268"/>
      <c r="L30" s="261"/>
      <c r="M30" s="268"/>
      <c r="N30" s="261"/>
      <c r="O30" s="266"/>
      <c r="P30" s="269">
        <v>114736336</v>
      </c>
      <c r="Q30" s="269"/>
      <c r="R30" s="270"/>
      <c r="S30" s="269">
        <v>174836321</v>
      </c>
      <c r="T30" s="269"/>
      <c r="U30" s="266"/>
      <c r="V30" s="265">
        <v>54636350</v>
      </c>
      <c r="W30" s="265">
        <v>12566360</v>
      </c>
      <c r="X30" s="66"/>
      <c r="Y30" s="265">
        <v>-3824546</v>
      </c>
      <c r="Z30" s="281">
        <v>33328174</v>
      </c>
      <c r="AA30" s="66"/>
      <c r="AB30" s="281"/>
      <c r="AC30" s="281">
        <v>29321508</v>
      </c>
      <c r="AD30" s="66"/>
      <c r="AE30" s="281">
        <v>-3460302</v>
      </c>
      <c r="AF30" s="281">
        <v>38245445</v>
      </c>
      <c r="AG30" s="106"/>
      <c r="AH30" s="106"/>
      <c r="AI30" s="106"/>
      <c r="AJ30" s="106"/>
      <c r="AK30" s="106"/>
      <c r="AL30" s="106"/>
      <c r="AM30" s="106"/>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row>
    <row r="31" spans="1:62" s="30" customFormat="1" ht="15.75" customHeight="1" x14ac:dyDescent="0.25">
      <c r="A31" s="677"/>
      <c r="B31" s="69" t="s">
        <v>237</v>
      </c>
      <c r="C31" s="266"/>
      <c r="D31" s="261"/>
      <c r="E31" s="267"/>
      <c r="F31" s="261">
        <v>174838000</v>
      </c>
      <c r="G31" s="268"/>
      <c r="H31" s="261"/>
      <c r="I31" s="268"/>
      <c r="J31" s="261"/>
      <c r="K31" s="268"/>
      <c r="L31" s="261"/>
      <c r="M31" s="268"/>
      <c r="N31" s="261"/>
      <c r="O31" s="266"/>
      <c r="P31" s="269"/>
      <c r="Q31" s="269"/>
      <c r="R31" s="270"/>
      <c r="S31" s="269">
        <v>174836321</v>
      </c>
      <c r="T31" s="269"/>
      <c r="U31" s="266"/>
      <c r="V31" s="265"/>
      <c r="W31" s="265">
        <v>8741816</v>
      </c>
      <c r="X31" s="66"/>
      <c r="Y31" s="265">
        <v>-3096061</v>
      </c>
      <c r="Z31" s="281">
        <v>16390905</v>
      </c>
      <c r="AA31" s="66"/>
      <c r="AB31" s="281"/>
      <c r="AC31" s="281">
        <v>16390905</v>
      </c>
      <c r="AD31" s="66"/>
      <c r="AE31" s="281"/>
      <c r="AF31" s="281">
        <v>16390905</v>
      </c>
      <c r="AG31" s="106"/>
      <c r="AH31" s="106"/>
      <c r="AI31" s="106"/>
      <c r="AJ31" s="106"/>
      <c r="AK31" s="106"/>
      <c r="AL31" s="106"/>
      <c r="AM31" s="106"/>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row>
    <row r="32" spans="1:62" s="30" customFormat="1" ht="15.75" customHeight="1" x14ac:dyDescent="0.25">
      <c r="A32" s="677"/>
      <c r="B32" s="69" t="s">
        <v>238</v>
      </c>
      <c r="C32" s="266"/>
      <c r="D32" s="261"/>
      <c r="E32" s="267"/>
      <c r="F32" s="261">
        <v>349676000</v>
      </c>
      <c r="G32" s="268"/>
      <c r="H32" s="261"/>
      <c r="I32" s="268"/>
      <c r="J32" s="261"/>
      <c r="K32" s="268"/>
      <c r="L32" s="261"/>
      <c r="M32" s="268"/>
      <c r="N32" s="261"/>
      <c r="O32" s="266"/>
      <c r="P32" s="269"/>
      <c r="Q32" s="269"/>
      <c r="R32" s="270"/>
      <c r="S32" s="269">
        <v>349672642</v>
      </c>
      <c r="T32" s="269"/>
      <c r="U32" s="266"/>
      <c r="V32" s="265"/>
      <c r="W32" s="265">
        <v>21854541</v>
      </c>
      <c r="X32" s="66"/>
      <c r="Y32" s="265">
        <v>-4917272</v>
      </c>
      <c r="Z32" s="281">
        <v>32781810</v>
      </c>
      <c r="AA32" s="66"/>
      <c r="AB32" s="281"/>
      <c r="AC32" s="281">
        <v>32781810</v>
      </c>
      <c r="AD32" s="66"/>
      <c r="AE32" s="281"/>
      <c r="AF32" s="281">
        <v>21854540</v>
      </c>
      <c r="AG32" s="106"/>
      <c r="AH32" s="106"/>
      <c r="AI32" s="106"/>
      <c r="AJ32" s="106"/>
      <c r="AK32" s="106"/>
      <c r="AL32" s="106"/>
      <c r="AM32" s="106"/>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row>
    <row r="33" spans="1:62" s="30" customFormat="1" ht="15.75" customHeight="1" x14ac:dyDescent="0.25">
      <c r="A33" s="677"/>
      <c r="B33" s="69" t="s">
        <v>239</v>
      </c>
      <c r="C33" s="266"/>
      <c r="D33" s="261">
        <v>190700000</v>
      </c>
      <c r="E33" s="267"/>
      <c r="F33" s="261">
        <v>289576000</v>
      </c>
      <c r="G33" s="268"/>
      <c r="H33" s="261"/>
      <c r="I33" s="268"/>
      <c r="J33" s="261"/>
      <c r="K33" s="268"/>
      <c r="L33" s="261"/>
      <c r="M33" s="268"/>
      <c r="N33" s="261"/>
      <c r="O33" s="266"/>
      <c r="P33" s="269">
        <v>190698321</v>
      </c>
      <c r="Q33" s="269"/>
      <c r="R33" s="270"/>
      <c r="S33" s="269">
        <v>289572657</v>
      </c>
      <c r="T33" s="269"/>
      <c r="U33" s="266"/>
      <c r="V33" s="265"/>
      <c r="W33" s="265">
        <v>33874537</v>
      </c>
      <c r="X33" s="66"/>
      <c r="Y33" s="265">
        <v>-3642425</v>
      </c>
      <c r="Z33" s="281">
        <v>46593080</v>
      </c>
      <c r="AA33" s="66"/>
      <c r="AB33" s="281"/>
      <c r="AC33" s="281">
        <v>43709080</v>
      </c>
      <c r="AD33" s="66"/>
      <c r="AE33" s="281">
        <v>-11776334</v>
      </c>
      <c r="AF33" s="281">
        <v>43709080</v>
      </c>
      <c r="AG33" s="106"/>
      <c r="AH33" s="106"/>
      <c r="AI33" s="106"/>
      <c r="AJ33" s="106"/>
      <c r="AK33" s="106"/>
      <c r="AL33" s="106"/>
      <c r="AM33" s="106"/>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row>
    <row r="34" spans="1:62" s="30" customFormat="1" ht="15.75" customHeight="1" x14ac:dyDescent="0.25">
      <c r="A34" s="677"/>
      <c r="B34" s="69" t="s">
        <v>240</v>
      </c>
      <c r="C34" s="266"/>
      <c r="D34" s="261"/>
      <c r="E34" s="267"/>
      <c r="F34" s="261">
        <v>174838000</v>
      </c>
      <c r="G34" s="268"/>
      <c r="H34" s="261"/>
      <c r="I34" s="268"/>
      <c r="J34" s="261"/>
      <c r="K34" s="268"/>
      <c r="L34" s="261"/>
      <c r="M34" s="268"/>
      <c r="N34" s="261"/>
      <c r="O34" s="266"/>
      <c r="P34" s="269"/>
      <c r="Q34" s="269"/>
      <c r="R34" s="270"/>
      <c r="S34" s="269">
        <v>174836321</v>
      </c>
      <c r="T34" s="269"/>
      <c r="U34" s="266"/>
      <c r="V34" s="265"/>
      <c r="W34" s="265">
        <v>8923937</v>
      </c>
      <c r="X34" s="66"/>
      <c r="Y34" s="265">
        <v>-2185455</v>
      </c>
      <c r="Z34" s="281">
        <v>18394238</v>
      </c>
      <c r="AA34" s="66"/>
      <c r="AB34" s="281"/>
      <c r="AC34" s="281">
        <v>16390905</v>
      </c>
      <c r="AD34" s="66"/>
      <c r="AE34" s="155"/>
      <c r="AF34" s="281">
        <v>16390905</v>
      </c>
      <c r="AG34" s="106"/>
      <c r="AH34" s="106"/>
      <c r="AI34" s="106"/>
      <c r="AJ34" s="106"/>
      <c r="AK34" s="106"/>
      <c r="AL34" s="106"/>
      <c r="AM34" s="106"/>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row>
    <row r="35" spans="1:62" s="30" customFormat="1" ht="15.75" customHeight="1" x14ac:dyDescent="0.25">
      <c r="A35" s="677"/>
      <c r="B35" s="69" t="s">
        <v>241</v>
      </c>
      <c r="C35" s="266"/>
      <c r="D35" s="271">
        <v>60100000</v>
      </c>
      <c r="E35" s="267"/>
      <c r="F35" s="271">
        <v>114738000</v>
      </c>
      <c r="G35" s="272"/>
      <c r="H35" s="271"/>
      <c r="I35" s="272"/>
      <c r="J35" s="271"/>
      <c r="K35" s="272"/>
      <c r="L35" s="271"/>
      <c r="M35" s="272"/>
      <c r="N35" s="271"/>
      <c r="O35" s="266"/>
      <c r="P35" s="269">
        <v>60099985</v>
      </c>
      <c r="Q35" s="269"/>
      <c r="R35" s="270"/>
      <c r="S35" s="269">
        <v>114736336</v>
      </c>
      <c r="T35" s="269">
        <v>546364</v>
      </c>
      <c r="U35" s="266"/>
      <c r="V35" s="265"/>
      <c r="W35" s="265">
        <v>13841209</v>
      </c>
      <c r="X35" s="66"/>
      <c r="Y35" s="265">
        <v>-728485</v>
      </c>
      <c r="Z35" s="281">
        <v>16390905</v>
      </c>
      <c r="AA35" s="66"/>
      <c r="AB35" s="281"/>
      <c r="AC35" s="281">
        <v>16390905</v>
      </c>
      <c r="AD35" s="66"/>
      <c r="AE35" s="155"/>
      <c r="AF35" s="281">
        <v>16390905</v>
      </c>
      <c r="AG35" s="106"/>
      <c r="AH35" s="106"/>
      <c r="AI35" s="106"/>
      <c r="AJ35" s="106"/>
      <c r="AK35" s="106"/>
      <c r="AL35" s="106"/>
      <c r="AM35" s="106"/>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row>
    <row r="36" spans="1:62" s="30" customFormat="1" ht="15.75" customHeight="1" x14ac:dyDescent="0.25">
      <c r="A36" s="677"/>
      <c r="B36" s="69" t="s">
        <v>242</v>
      </c>
      <c r="C36" s="266"/>
      <c r="D36" s="271"/>
      <c r="E36" s="267"/>
      <c r="F36" s="271">
        <v>174838000</v>
      </c>
      <c r="G36" s="272"/>
      <c r="H36" s="271"/>
      <c r="I36" s="272"/>
      <c r="J36" s="271"/>
      <c r="K36" s="272"/>
      <c r="L36" s="271"/>
      <c r="M36" s="272"/>
      <c r="N36" s="271"/>
      <c r="O36" s="266"/>
      <c r="P36" s="269"/>
      <c r="Q36" s="269"/>
      <c r="R36" s="270"/>
      <c r="S36" s="269">
        <v>174836321</v>
      </c>
      <c r="T36" s="269"/>
      <c r="U36" s="266"/>
      <c r="V36" s="265"/>
      <c r="W36" s="265">
        <v>9288180</v>
      </c>
      <c r="X36" s="66"/>
      <c r="Y36" s="265">
        <v>-2549697</v>
      </c>
      <c r="Z36" s="281">
        <v>16390905</v>
      </c>
      <c r="AA36" s="66"/>
      <c r="AB36" s="281"/>
      <c r="AC36" s="281">
        <v>16390905</v>
      </c>
      <c r="AD36" s="66"/>
      <c r="AE36" s="155"/>
      <c r="AF36" s="281">
        <v>16390905</v>
      </c>
      <c r="AG36" s="106"/>
      <c r="AH36" s="106"/>
      <c r="AI36" s="106"/>
      <c r="AJ36" s="106"/>
      <c r="AK36" s="106"/>
      <c r="AL36" s="106"/>
      <c r="AM36" s="106"/>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row>
    <row r="37" spans="1:62" s="30" customFormat="1" ht="15.75" customHeight="1" x14ac:dyDescent="0.25">
      <c r="A37" s="677"/>
      <c r="B37" s="69" t="s">
        <v>243</v>
      </c>
      <c r="C37" s="266"/>
      <c r="D37" s="271">
        <v>60100000</v>
      </c>
      <c r="E37" s="267"/>
      <c r="F37" s="271">
        <v>114738000</v>
      </c>
      <c r="G37" s="272"/>
      <c r="H37" s="271"/>
      <c r="I37" s="272"/>
      <c r="J37" s="271"/>
      <c r="K37" s="272"/>
      <c r="L37" s="271"/>
      <c r="M37" s="272"/>
      <c r="N37" s="271"/>
      <c r="O37" s="266"/>
      <c r="P37" s="269">
        <v>60099985</v>
      </c>
      <c r="Q37" s="269"/>
      <c r="R37" s="270"/>
      <c r="S37" s="269">
        <v>114736336</v>
      </c>
      <c r="T37" s="269"/>
      <c r="U37" s="266"/>
      <c r="V37" s="265"/>
      <c r="W37" s="265">
        <v>9652422</v>
      </c>
      <c r="X37" s="66"/>
      <c r="Y37" s="265">
        <v>-1274849</v>
      </c>
      <c r="Z37" s="281">
        <v>16390905</v>
      </c>
      <c r="AA37" s="66"/>
      <c r="AB37" s="281"/>
      <c r="AC37" s="281">
        <v>16390905</v>
      </c>
      <c r="AD37" s="66"/>
      <c r="AE37" s="155"/>
      <c r="AF37" s="281">
        <v>16390905</v>
      </c>
      <c r="AG37" s="106"/>
      <c r="AH37" s="106"/>
      <c r="AI37" s="106"/>
      <c r="AJ37" s="106"/>
      <c r="AK37" s="106"/>
      <c r="AL37" s="106"/>
      <c r="AM37" s="106"/>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row>
    <row r="38" spans="1:62" s="30" customFormat="1" ht="15.75" customHeight="1" x14ac:dyDescent="0.25">
      <c r="A38" s="677"/>
      <c r="B38" s="69" t="s">
        <v>244</v>
      </c>
      <c r="C38" s="266"/>
      <c r="D38" s="271"/>
      <c r="E38" s="267"/>
      <c r="F38" s="271">
        <v>174838000</v>
      </c>
      <c r="G38" s="272"/>
      <c r="H38" s="271"/>
      <c r="I38" s="272"/>
      <c r="J38" s="271"/>
      <c r="K38" s="272"/>
      <c r="L38" s="271"/>
      <c r="M38" s="272"/>
      <c r="N38" s="271"/>
      <c r="O38" s="266"/>
      <c r="P38" s="269"/>
      <c r="Q38" s="269"/>
      <c r="R38" s="270"/>
      <c r="S38" s="269">
        <v>174836321</v>
      </c>
      <c r="T38" s="269"/>
      <c r="U38" s="266"/>
      <c r="V38" s="265"/>
      <c r="W38" s="265">
        <v>8741816</v>
      </c>
      <c r="X38" s="66"/>
      <c r="Y38" s="265">
        <v>-2185455</v>
      </c>
      <c r="Z38" s="281">
        <v>16390905</v>
      </c>
      <c r="AA38" s="66"/>
      <c r="AB38" s="281"/>
      <c r="AC38" s="281">
        <v>16390905</v>
      </c>
      <c r="AD38" s="66"/>
      <c r="AE38" s="155"/>
      <c r="AF38" s="281">
        <v>16390905</v>
      </c>
      <c r="AG38" s="106"/>
      <c r="AH38" s="106"/>
      <c r="AI38" s="106"/>
      <c r="AJ38" s="106"/>
      <c r="AK38" s="106"/>
      <c r="AL38" s="106"/>
      <c r="AM38" s="106"/>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row>
    <row r="39" spans="1:62" s="30" customFormat="1" ht="15.75" customHeight="1" x14ac:dyDescent="0.25">
      <c r="A39" s="677"/>
      <c r="B39" s="69" t="s">
        <v>245</v>
      </c>
      <c r="C39" s="266"/>
      <c r="D39" s="271"/>
      <c r="E39" s="267"/>
      <c r="F39" s="271"/>
      <c r="G39" s="272"/>
      <c r="H39" s="271"/>
      <c r="I39" s="272"/>
      <c r="J39" s="271"/>
      <c r="K39" s="272"/>
      <c r="L39" s="271"/>
      <c r="M39" s="272"/>
      <c r="N39" s="271"/>
      <c r="O39" s="266"/>
      <c r="P39" s="269"/>
      <c r="Q39" s="269"/>
      <c r="R39" s="270"/>
      <c r="S39" s="269"/>
      <c r="T39" s="269"/>
      <c r="U39" s="266"/>
      <c r="V39" s="273"/>
      <c r="W39" s="274"/>
      <c r="X39" s="66"/>
      <c r="Y39" s="273"/>
      <c r="Z39" s="122"/>
      <c r="AA39" s="66"/>
      <c r="AB39" s="122"/>
      <c r="AC39" s="122"/>
      <c r="AD39" s="66"/>
      <c r="AE39" s="155"/>
      <c r="AF39" s="124"/>
      <c r="AG39" s="106"/>
      <c r="AH39" s="106"/>
      <c r="AI39" s="106"/>
      <c r="AJ39" s="106"/>
      <c r="AK39" s="106"/>
      <c r="AL39" s="106"/>
      <c r="AM39" s="106"/>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row>
    <row r="40" spans="1:62" s="30" customFormat="1" ht="15.75" customHeight="1" x14ac:dyDescent="0.25">
      <c r="A40" s="677"/>
      <c r="B40" s="69" t="s">
        <v>246</v>
      </c>
      <c r="C40" s="266"/>
      <c r="D40" s="271">
        <v>60100000</v>
      </c>
      <c r="E40" s="267"/>
      <c r="F40" s="271">
        <v>114738000</v>
      </c>
      <c r="G40" s="272"/>
      <c r="H40" s="271"/>
      <c r="I40" s="272"/>
      <c r="J40" s="271"/>
      <c r="K40" s="272"/>
      <c r="L40" s="271"/>
      <c r="M40" s="272"/>
      <c r="N40" s="271"/>
      <c r="O40" s="266"/>
      <c r="P40" s="269">
        <v>60099985</v>
      </c>
      <c r="Q40" s="269"/>
      <c r="R40" s="270"/>
      <c r="S40" s="269">
        <v>114736336</v>
      </c>
      <c r="T40" s="269"/>
      <c r="U40" s="266"/>
      <c r="V40" s="273"/>
      <c r="W40" s="265">
        <v>8559695</v>
      </c>
      <c r="X40" s="66"/>
      <c r="Y40" s="273">
        <v>-1456970</v>
      </c>
      <c r="Z40" s="281">
        <v>21126055</v>
      </c>
      <c r="AA40" s="66"/>
      <c r="AB40" s="281"/>
      <c r="AC40" s="281">
        <v>16390905</v>
      </c>
      <c r="AD40" s="66"/>
      <c r="AE40" s="155"/>
      <c r="AF40" s="281">
        <v>16390905</v>
      </c>
      <c r="AG40" s="106"/>
      <c r="AH40" s="106"/>
      <c r="AI40" s="106"/>
      <c r="AJ40" s="106"/>
      <c r="AK40" s="106"/>
      <c r="AL40" s="106"/>
      <c r="AM40" s="106"/>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row>
    <row r="41" spans="1:62" s="30" customFormat="1" ht="15.75" customHeight="1" x14ac:dyDescent="0.25">
      <c r="A41" s="677"/>
      <c r="B41" s="399" t="s">
        <v>247</v>
      </c>
      <c r="C41" s="400"/>
      <c r="D41" s="401">
        <v>15862000</v>
      </c>
      <c r="E41" s="402"/>
      <c r="F41" s="401">
        <v>581883000</v>
      </c>
      <c r="G41" s="403"/>
      <c r="H41" s="401">
        <v>49173000</v>
      </c>
      <c r="I41" s="403"/>
      <c r="J41" s="401"/>
      <c r="K41" s="403"/>
      <c r="L41" s="401"/>
      <c r="M41" s="403"/>
      <c r="N41" s="401"/>
      <c r="O41" s="400"/>
      <c r="P41" s="404">
        <v>15862000</v>
      </c>
      <c r="Q41" s="404"/>
      <c r="R41" s="405"/>
      <c r="S41" s="404">
        <v>581877131</v>
      </c>
      <c r="T41" s="404"/>
      <c r="U41" s="400"/>
      <c r="V41" s="406"/>
      <c r="W41" s="407">
        <v>27682419</v>
      </c>
      <c r="X41" s="408"/>
      <c r="Y41" s="406">
        <v>-11215672</v>
      </c>
      <c r="Z41" s="409">
        <v>57231950</v>
      </c>
      <c r="AA41" s="408"/>
      <c r="AB41" s="409"/>
      <c r="AC41" s="409">
        <v>56078350</v>
      </c>
      <c r="AD41" s="408"/>
      <c r="AE41" s="410"/>
      <c r="AF41" s="409">
        <v>56078350</v>
      </c>
      <c r="AG41" s="106"/>
      <c r="AH41" s="106"/>
      <c r="AI41" s="106"/>
      <c r="AJ41" s="106"/>
      <c r="AK41" s="106"/>
      <c r="AL41" s="106"/>
      <c r="AM41" s="106"/>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row>
    <row r="42" spans="1:62" s="30" customFormat="1" ht="15.75" customHeight="1" x14ac:dyDescent="0.25">
      <c r="A42" s="677"/>
      <c r="B42" s="69" t="s">
        <v>248</v>
      </c>
      <c r="C42" s="266"/>
      <c r="D42" s="271"/>
      <c r="E42" s="267"/>
      <c r="F42" s="271"/>
      <c r="G42" s="272"/>
      <c r="H42" s="271"/>
      <c r="I42" s="272"/>
      <c r="J42" s="271"/>
      <c r="K42" s="272"/>
      <c r="L42" s="271"/>
      <c r="M42" s="272"/>
      <c r="N42" s="271"/>
      <c r="O42" s="266"/>
      <c r="P42" s="269"/>
      <c r="Q42" s="269"/>
      <c r="R42" s="270"/>
      <c r="S42" s="269"/>
      <c r="T42" s="269"/>
      <c r="U42" s="266"/>
      <c r="V42" s="274"/>
      <c r="W42" s="274"/>
      <c r="X42" s="66"/>
      <c r="Y42" s="274"/>
      <c r="Z42" s="122"/>
      <c r="AA42" s="66"/>
      <c r="AB42" s="122"/>
      <c r="AC42" s="122"/>
      <c r="AD42" s="66"/>
      <c r="AE42" s="155"/>
      <c r="AF42" s="281"/>
      <c r="AG42" s="106"/>
      <c r="AH42" s="106"/>
      <c r="AI42" s="106"/>
      <c r="AJ42" s="106"/>
      <c r="AK42" s="106"/>
      <c r="AL42" s="106"/>
      <c r="AM42" s="106"/>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row>
    <row r="43" spans="1:62" s="30" customFormat="1" ht="15.75" customHeight="1" x14ac:dyDescent="0.25">
      <c r="A43" s="677"/>
      <c r="B43" s="257" t="s">
        <v>365</v>
      </c>
      <c r="C43" s="275"/>
      <c r="D43" s="276">
        <v>380973000</v>
      </c>
      <c r="E43" s="277"/>
      <c r="F43" s="276">
        <v>519772000</v>
      </c>
      <c r="G43" s="278"/>
      <c r="H43" s="276">
        <v>118346000</v>
      </c>
      <c r="I43" s="278"/>
      <c r="J43" s="276">
        <v>597420000</v>
      </c>
      <c r="K43" s="278"/>
      <c r="L43" s="276">
        <v>152772000</v>
      </c>
      <c r="M43" s="278"/>
      <c r="N43" s="276">
        <v>2278449000</v>
      </c>
      <c r="O43" s="275"/>
      <c r="P43" s="279">
        <v>380973000</v>
      </c>
      <c r="Q43" s="279"/>
      <c r="R43" s="280"/>
      <c r="S43" s="279">
        <v>290295190</v>
      </c>
      <c r="T43" s="279">
        <v>2450000</v>
      </c>
      <c r="U43" s="275"/>
      <c r="V43" s="265">
        <v>2742236</v>
      </c>
      <c r="W43" s="265">
        <v>51734731</v>
      </c>
      <c r="X43" s="258"/>
      <c r="Y43" s="265">
        <v>-2300053</v>
      </c>
      <c r="Z43" s="281">
        <v>65810102</v>
      </c>
      <c r="AA43" s="258"/>
      <c r="AB43" s="281">
        <v>391411001</v>
      </c>
      <c r="AC43" s="281">
        <v>65805647</v>
      </c>
      <c r="AD43" s="258"/>
      <c r="AE43" s="259"/>
      <c r="AF43" s="281">
        <v>65094878</v>
      </c>
      <c r="AG43" s="106"/>
      <c r="AH43" s="106"/>
      <c r="AI43" s="106"/>
      <c r="AJ43" s="106"/>
      <c r="AK43" s="106"/>
      <c r="AL43" s="106"/>
      <c r="AM43" s="106"/>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row>
    <row r="44" spans="1:62" s="30" customFormat="1" ht="29.25" customHeight="1" thickBot="1" x14ac:dyDescent="0.3">
      <c r="A44" s="474"/>
      <c r="B44" s="67" t="s">
        <v>203</v>
      </c>
      <c r="C44" s="121">
        <f t="shared" ref="C44:P44" si="0">SUM(C23:C43)</f>
        <v>0</v>
      </c>
      <c r="D44" s="304">
        <f t="shared" si="0"/>
        <v>1076004000</v>
      </c>
      <c r="E44" s="121">
        <f t="shared" si="0"/>
        <v>0</v>
      </c>
      <c r="F44" s="304">
        <f t="shared" si="0"/>
        <v>4144401000</v>
      </c>
      <c r="G44" s="121">
        <f t="shared" si="0"/>
        <v>0</v>
      </c>
      <c r="H44" s="304">
        <f t="shared" si="0"/>
        <v>167519000</v>
      </c>
      <c r="I44" s="121">
        <f t="shared" si="0"/>
        <v>0</v>
      </c>
      <c r="J44" s="304">
        <f t="shared" si="0"/>
        <v>597420000</v>
      </c>
      <c r="K44" s="121">
        <f t="shared" si="0"/>
        <v>0</v>
      </c>
      <c r="L44" s="304">
        <f t="shared" si="0"/>
        <v>152772000</v>
      </c>
      <c r="M44" s="121">
        <f t="shared" si="0"/>
        <v>0</v>
      </c>
      <c r="N44" s="304">
        <f t="shared" si="0"/>
        <v>2311231000</v>
      </c>
      <c r="O44" s="121">
        <f t="shared" si="0"/>
        <v>0</v>
      </c>
      <c r="P44" s="304">
        <f t="shared" si="0"/>
        <v>1075999750</v>
      </c>
      <c r="Q44" s="123"/>
      <c r="R44" s="305"/>
      <c r="S44" s="121">
        <f>SUM(S23:S43)</f>
        <v>3854788144</v>
      </c>
      <c r="T44" s="304">
        <f>SUM(T23:T43)</f>
        <v>2996364</v>
      </c>
      <c r="U44" s="121"/>
      <c r="V44" s="123">
        <f>SUM(V23:V43)</f>
        <v>57378586</v>
      </c>
      <c r="W44" s="304">
        <f>SUM(W23:W43)</f>
        <v>284490908</v>
      </c>
      <c r="X44" s="121"/>
      <c r="Y44" s="290">
        <f>SUM(Y23:Y43)</f>
        <v>-56643194</v>
      </c>
      <c r="Z44" s="304">
        <f>SUM(Z23:Z43)</f>
        <v>497059052</v>
      </c>
      <c r="AA44" s="121"/>
      <c r="AB44" s="290">
        <f>SUM(AB23:AB43)</f>
        <v>391411001</v>
      </c>
      <c r="AC44" s="304">
        <f>SUM(AC23:AC43)</f>
        <v>465516700</v>
      </c>
      <c r="AD44" s="121"/>
      <c r="AE44" s="290">
        <f>SUM(AE23:AE43)</f>
        <v>-15236636</v>
      </c>
      <c r="AF44" s="304">
        <f>SUM(AF23:AF43)</f>
        <v>462802598</v>
      </c>
      <c r="AG44" s="106"/>
      <c r="AH44" s="106"/>
      <c r="AI44" s="106"/>
      <c r="AJ44" s="106"/>
      <c r="AK44" s="106"/>
      <c r="AL44" s="106"/>
      <c r="AM44" s="106"/>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row>
    <row r="45" spans="1:62" s="1" customFormat="1" ht="24" customHeight="1" thickBot="1" x14ac:dyDescent="0.3">
      <c r="D45" s="373">
        <f>D23+D24+D25+D27+D28+D29+D30+D31+D32+D33+D34+D35+D36+D37+D38+D39+D40+D42+D43</f>
        <v>1060142000</v>
      </c>
      <c r="E45" s="373">
        <f t="shared" ref="E45:AF45" si="1">E23+E24+E25+E27+E28+E29+E30+E31+E32+E33+E34+E35+E36+E37+E38+E39+E40+E42+E43</f>
        <v>0</v>
      </c>
      <c r="F45" s="373">
        <f t="shared" si="1"/>
        <v>3196980000</v>
      </c>
      <c r="G45" s="373">
        <f t="shared" si="1"/>
        <v>0</v>
      </c>
      <c r="H45" s="373">
        <f t="shared" si="1"/>
        <v>118346000</v>
      </c>
      <c r="I45" s="373">
        <f t="shared" si="1"/>
        <v>0</v>
      </c>
      <c r="J45" s="373">
        <f t="shared" si="1"/>
        <v>597420000</v>
      </c>
      <c r="K45" s="373">
        <f t="shared" si="1"/>
        <v>0</v>
      </c>
      <c r="L45" s="373">
        <f t="shared" si="1"/>
        <v>152772000</v>
      </c>
      <c r="M45" s="373">
        <f t="shared" si="1"/>
        <v>0</v>
      </c>
      <c r="N45" s="373">
        <f t="shared" si="1"/>
        <v>2311231000</v>
      </c>
      <c r="O45" s="373">
        <f t="shared" si="1"/>
        <v>0</v>
      </c>
      <c r="P45" s="373">
        <f t="shared" si="1"/>
        <v>1060137750</v>
      </c>
      <c r="Q45" s="373">
        <f t="shared" si="1"/>
        <v>0</v>
      </c>
      <c r="R45" s="373">
        <f t="shared" si="1"/>
        <v>0</v>
      </c>
      <c r="S45" s="373">
        <f t="shared" si="1"/>
        <v>2907376371</v>
      </c>
      <c r="T45" s="373">
        <f t="shared" si="1"/>
        <v>2996364</v>
      </c>
      <c r="U45" s="373">
        <f t="shared" si="1"/>
        <v>0</v>
      </c>
      <c r="V45" s="373">
        <f t="shared" si="1"/>
        <v>57378586</v>
      </c>
      <c r="W45" s="373">
        <f t="shared" si="1"/>
        <v>240569268</v>
      </c>
      <c r="X45" s="373">
        <f t="shared" si="1"/>
        <v>0</v>
      </c>
      <c r="Y45" s="373">
        <f t="shared" si="1"/>
        <v>-40737777</v>
      </c>
      <c r="Z45" s="373">
        <f t="shared" si="1"/>
        <v>401050263</v>
      </c>
      <c r="AA45" s="373">
        <f t="shared" si="1"/>
        <v>0</v>
      </c>
      <c r="AB45" s="373">
        <f t="shared" si="1"/>
        <v>391411001</v>
      </c>
      <c r="AC45" s="373">
        <f t="shared" si="1"/>
        <v>375214540</v>
      </c>
      <c r="AD45" s="373">
        <f t="shared" si="1"/>
        <v>0</v>
      </c>
      <c r="AE45" s="373">
        <f t="shared" si="1"/>
        <v>-15236636</v>
      </c>
      <c r="AF45" s="373">
        <f t="shared" si="1"/>
        <v>372500438</v>
      </c>
      <c r="AG45" s="106"/>
      <c r="AH45" s="106"/>
      <c r="AI45" s="106"/>
      <c r="AJ45" s="106"/>
      <c r="AK45" s="106"/>
      <c r="AL45" s="106"/>
      <c r="AM45" s="106"/>
      <c r="AN45" s="71"/>
      <c r="AO45" s="71"/>
      <c r="AP45" s="71"/>
      <c r="AQ45" s="71"/>
      <c r="AR45" s="71"/>
      <c r="AS45" s="71"/>
      <c r="AT45" s="71"/>
      <c r="AU45" s="71"/>
      <c r="AV45" s="71"/>
      <c r="AW45" s="71"/>
      <c r="AX45" s="71"/>
      <c r="AY45" s="71"/>
      <c r="AZ45" s="71"/>
      <c r="BA45" s="71"/>
      <c r="BB45" s="71"/>
      <c r="BC45" s="71"/>
      <c r="BD45" s="71"/>
      <c r="BE45" s="71"/>
      <c r="BF45" s="71"/>
      <c r="BG45" s="71"/>
      <c r="BH45" s="71"/>
      <c r="BI45" s="71"/>
      <c r="BJ45" s="71"/>
    </row>
    <row r="46" spans="1:62" s="1" customFormat="1" ht="24" customHeight="1" thickBot="1" x14ac:dyDescent="0.3">
      <c r="A46" s="473" t="s">
        <v>249</v>
      </c>
      <c r="B46" s="678" t="s">
        <v>225</v>
      </c>
      <c r="C46" s="591" t="s">
        <v>84</v>
      </c>
      <c r="D46" s="681"/>
      <c r="E46" s="681"/>
      <c r="F46" s="681"/>
      <c r="G46" s="681"/>
      <c r="H46" s="681"/>
      <c r="I46" s="681"/>
      <c r="J46" s="681"/>
      <c r="K46" s="681"/>
      <c r="L46" s="681"/>
      <c r="M46" s="681"/>
      <c r="N46" s="592"/>
      <c r="O46" s="682" t="s">
        <v>86</v>
      </c>
      <c r="P46" s="683"/>
      <c r="Q46" s="683"/>
      <c r="R46" s="683"/>
      <c r="S46" s="683"/>
      <c r="T46" s="683"/>
      <c r="U46" s="683"/>
      <c r="V46" s="683"/>
      <c r="W46" s="683"/>
      <c r="X46" s="683"/>
      <c r="Y46" s="683"/>
      <c r="Z46" s="683"/>
      <c r="AA46" s="683"/>
      <c r="AB46" s="683"/>
      <c r="AC46" s="683"/>
      <c r="AD46" s="683"/>
      <c r="AE46" s="683"/>
      <c r="AF46" s="684"/>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row>
    <row r="47" spans="1:62" s="1" customFormat="1" ht="24" customHeight="1" thickBot="1" x14ac:dyDescent="0.3">
      <c r="A47" s="677"/>
      <c r="B47" s="679"/>
      <c r="C47" s="591" t="s">
        <v>188</v>
      </c>
      <c r="D47" s="592"/>
      <c r="E47" s="591" t="s">
        <v>189</v>
      </c>
      <c r="F47" s="592"/>
      <c r="G47" s="591" t="s">
        <v>190</v>
      </c>
      <c r="H47" s="592"/>
      <c r="I47" s="591" t="s">
        <v>191</v>
      </c>
      <c r="J47" s="592"/>
      <c r="K47" s="591" t="s">
        <v>221</v>
      </c>
      <c r="L47" s="592"/>
      <c r="M47" s="591" t="s">
        <v>193</v>
      </c>
      <c r="N47" s="592"/>
      <c r="O47" s="682" t="s">
        <v>188</v>
      </c>
      <c r="P47" s="683"/>
      <c r="Q47" s="684"/>
      <c r="R47" s="682" t="s">
        <v>189</v>
      </c>
      <c r="S47" s="683"/>
      <c r="T47" s="684"/>
      <c r="U47" s="682" t="s">
        <v>190</v>
      </c>
      <c r="V47" s="683"/>
      <c r="W47" s="684"/>
      <c r="X47" s="682" t="s">
        <v>191</v>
      </c>
      <c r="Y47" s="683"/>
      <c r="Z47" s="684"/>
      <c r="AA47" s="682" t="s">
        <v>221</v>
      </c>
      <c r="AB47" s="683"/>
      <c r="AC47" s="684"/>
      <c r="AD47" s="682" t="s">
        <v>193</v>
      </c>
      <c r="AE47" s="683"/>
      <c r="AF47" s="684"/>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row>
    <row r="48" spans="1:62" s="1" customFormat="1" ht="29.25" customHeight="1" thickBot="1" x14ac:dyDescent="0.3">
      <c r="A48" s="677"/>
      <c r="B48" s="680"/>
      <c r="C48" s="125" t="s">
        <v>226</v>
      </c>
      <c r="D48" s="109" t="s">
        <v>227</v>
      </c>
      <c r="E48" s="125" t="s">
        <v>226</v>
      </c>
      <c r="F48" s="109" t="s">
        <v>227</v>
      </c>
      <c r="G48" s="125" t="s">
        <v>226</v>
      </c>
      <c r="H48" s="109" t="s">
        <v>227</v>
      </c>
      <c r="I48" s="125" t="s">
        <v>226</v>
      </c>
      <c r="J48" s="109" t="s">
        <v>227</v>
      </c>
      <c r="K48" s="125" t="s">
        <v>226</v>
      </c>
      <c r="L48" s="109" t="s">
        <v>227</v>
      </c>
      <c r="M48" s="125" t="s">
        <v>226</v>
      </c>
      <c r="N48" s="109" t="s">
        <v>227</v>
      </c>
      <c r="O48" s="112" t="s">
        <v>226</v>
      </c>
      <c r="P48" s="112" t="s">
        <v>228</v>
      </c>
      <c r="Q48" s="112" t="s">
        <v>28</v>
      </c>
      <c r="R48" s="112" t="s">
        <v>226</v>
      </c>
      <c r="S48" s="112" t="s">
        <v>228</v>
      </c>
      <c r="T48" s="112" t="s">
        <v>28</v>
      </c>
      <c r="U48" s="112" t="s">
        <v>226</v>
      </c>
      <c r="V48" s="112" t="s">
        <v>228</v>
      </c>
      <c r="W48" s="112" t="s">
        <v>28</v>
      </c>
      <c r="X48" s="112" t="s">
        <v>226</v>
      </c>
      <c r="Y48" s="112" t="s">
        <v>228</v>
      </c>
      <c r="Z48" s="112" t="s">
        <v>28</v>
      </c>
      <c r="AA48" s="112" t="s">
        <v>226</v>
      </c>
      <c r="AB48" s="112" t="s">
        <v>228</v>
      </c>
      <c r="AC48" s="112" t="s">
        <v>28</v>
      </c>
      <c r="AD48" s="365" t="s">
        <v>226</v>
      </c>
      <c r="AE48" s="365" t="s">
        <v>228</v>
      </c>
      <c r="AF48" s="365" t="s">
        <v>28</v>
      </c>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row>
    <row r="49" spans="1:62" s="1" customFormat="1" ht="16.5" x14ac:dyDescent="0.25">
      <c r="A49" s="677"/>
      <c r="B49" s="163" t="s">
        <v>229</v>
      </c>
      <c r="C49" s="66"/>
      <c r="D49" s="374"/>
      <c r="E49" s="331"/>
      <c r="F49" s="374"/>
      <c r="G49" s="331"/>
      <c r="H49" s="374"/>
      <c r="I49" s="331"/>
      <c r="J49" s="374"/>
      <c r="K49" s="331"/>
      <c r="L49" s="374"/>
      <c r="M49" s="331"/>
      <c r="N49" s="374"/>
      <c r="O49" s="66"/>
      <c r="P49" s="122"/>
      <c r="Q49" s="327">
        <v>16390905</v>
      </c>
      <c r="R49" s="66"/>
      <c r="S49" s="122"/>
      <c r="T49" s="281">
        <v>16390905</v>
      </c>
      <c r="U49" s="66"/>
      <c r="V49" s="122"/>
      <c r="W49" s="281">
        <v>16390905</v>
      </c>
      <c r="X49" s="66"/>
      <c r="Y49" s="281"/>
      <c r="Z49" s="281">
        <v>15116057</v>
      </c>
      <c r="AA49" s="66"/>
      <c r="AB49" s="281"/>
      <c r="AC49" s="363">
        <v>16390905</v>
      </c>
      <c r="AD49" s="366"/>
      <c r="AE49" s="281">
        <v>7831211</v>
      </c>
      <c r="AF49" s="363">
        <v>32781810</v>
      </c>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row>
    <row r="50" spans="1:62" s="1" customFormat="1" ht="16.5" x14ac:dyDescent="0.25">
      <c r="A50" s="677"/>
      <c r="B50" s="164" t="s">
        <v>230</v>
      </c>
      <c r="C50" s="66"/>
      <c r="D50" s="374"/>
      <c r="E50" s="331"/>
      <c r="F50" s="374"/>
      <c r="G50" s="331"/>
      <c r="H50" s="374"/>
      <c r="I50" s="331"/>
      <c r="J50" s="374"/>
      <c r="K50" s="331"/>
      <c r="L50" s="374"/>
      <c r="M50" s="331"/>
      <c r="N50" s="374"/>
      <c r="O50" s="66"/>
      <c r="P50" s="122"/>
      <c r="Q50" s="327">
        <v>16390905</v>
      </c>
      <c r="R50" s="66"/>
      <c r="S50" s="122"/>
      <c r="T50" s="281">
        <v>10927270</v>
      </c>
      <c r="U50" s="66"/>
      <c r="V50" s="122"/>
      <c r="W50" s="281">
        <v>13841209</v>
      </c>
      <c r="X50" s="66"/>
      <c r="Y50" s="281"/>
      <c r="Z50" s="281">
        <v>21854540</v>
      </c>
      <c r="AA50" s="66"/>
      <c r="AB50" s="281"/>
      <c r="AC50" s="363">
        <v>16390905</v>
      </c>
      <c r="AD50" s="367"/>
      <c r="AE50" s="281">
        <v>30049993</v>
      </c>
      <c r="AF50" s="363">
        <v>21490299</v>
      </c>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row>
    <row r="51" spans="1:62" s="1" customFormat="1" ht="16.5" x14ac:dyDescent="0.25">
      <c r="A51" s="677"/>
      <c r="B51" s="164" t="s">
        <v>231</v>
      </c>
      <c r="C51" s="66"/>
      <c r="D51" s="374"/>
      <c r="E51" s="331"/>
      <c r="F51" s="374"/>
      <c r="G51" s="331"/>
      <c r="H51" s="374"/>
      <c r="I51" s="331"/>
      <c r="J51" s="374"/>
      <c r="K51" s="331"/>
      <c r="L51" s="374"/>
      <c r="M51" s="331"/>
      <c r="N51" s="374"/>
      <c r="O51" s="66"/>
      <c r="P51" s="122"/>
      <c r="Q51" s="327">
        <v>5463635</v>
      </c>
      <c r="R51" s="66"/>
      <c r="S51" s="122"/>
      <c r="T51" s="281">
        <v>5463635</v>
      </c>
      <c r="U51" s="66"/>
      <c r="V51" s="122"/>
      <c r="W51" s="281">
        <v>5463635</v>
      </c>
      <c r="X51" s="66"/>
      <c r="Y51" s="281"/>
      <c r="Z51" s="281">
        <v>5463635</v>
      </c>
      <c r="AA51" s="66"/>
      <c r="AB51" s="281">
        <v>2731818</v>
      </c>
      <c r="AC51" s="363">
        <v>5463635</v>
      </c>
      <c r="AD51" s="367"/>
      <c r="AE51" s="281">
        <v>0</v>
      </c>
      <c r="AF51" s="363">
        <v>10927270</v>
      </c>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row>
    <row r="52" spans="1:62" s="1" customFormat="1" ht="16.5" x14ac:dyDescent="0.25">
      <c r="A52" s="677"/>
      <c r="B52" s="391" t="s">
        <v>232</v>
      </c>
      <c r="C52" s="388"/>
      <c r="D52" s="392"/>
      <c r="E52" s="393"/>
      <c r="F52" s="392"/>
      <c r="G52" s="393"/>
      <c r="H52" s="392"/>
      <c r="I52" s="393"/>
      <c r="J52" s="394">
        <v>42296626</v>
      </c>
      <c r="K52" s="393"/>
      <c r="L52" s="392"/>
      <c r="M52" s="393"/>
      <c r="N52" s="392"/>
      <c r="O52" s="388"/>
      <c r="P52" s="395"/>
      <c r="Q52" s="396">
        <v>34223810</v>
      </c>
      <c r="R52" s="388"/>
      <c r="S52" s="395"/>
      <c r="T52" s="389">
        <v>34223810</v>
      </c>
      <c r="U52" s="388"/>
      <c r="V52" s="395"/>
      <c r="W52" s="389">
        <v>34223810</v>
      </c>
      <c r="X52" s="388"/>
      <c r="Y52" s="389"/>
      <c r="Z52" s="389">
        <v>34223810</v>
      </c>
      <c r="AA52" s="388"/>
      <c r="AB52" s="389">
        <v>8923938</v>
      </c>
      <c r="AC52" s="397">
        <v>34223810</v>
      </c>
      <c r="AD52" s="398">
        <v>0.5</v>
      </c>
      <c r="AE52" s="389">
        <v>2731818</v>
      </c>
      <c r="AF52" s="397">
        <v>67901257</v>
      </c>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row>
    <row r="53" spans="1:62" s="1" customFormat="1" ht="16.5" x14ac:dyDescent="0.25">
      <c r="A53" s="677"/>
      <c r="B53" s="164" t="s">
        <v>233</v>
      </c>
      <c r="C53" s="66"/>
      <c r="D53" s="374"/>
      <c r="E53" s="331"/>
      <c r="F53" s="374"/>
      <c r="G53" s="331"/>
      <c r="H53" s="374"/>
      <c r="I53" s="331"/>
      <c r="J53" s="374"/>
      <c r="K53" s="331"/>
      <c r="L53" s="374"/>
      <c r="M53" s="331"/>
      <c r="N53" s="374"/>
      <c r="O53" s="66"/>
      <c r="P53" s="122"/>
      <c r="Q53" s="327">
        <v>10927270</v>
      </c>
      <c r="R53" s="66"/>
      <c r="S53" s="122"/>
      <c r="T53" s="281">
        <v>10927270</v>
      </c>
      <c r="U53" s="66"/>
      <c r="V53" s="122"/>
      <c r="W53" s="281">
        <v>10927270</v>
      </c>
      <c r="X53" s="66"/>
      <c r="Y53" s="281"/>
      <c r="Z53" s="281">
        <v>10927270</v>
      </c>
      <c r="AA53" s="66"/>
      <c r="AB53" s="281">
        <v>3278181</v>
      </c>
      <c r="AC53" s="363">
        <v>10927270</v>
      </c>
      <c r="AD53" s="367"/>
      <c r="AE53" s="281">
        <v>0</v>
      </c>
      <c r="AF53" s="363">
        <v>21854540</v>
      </c>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row>
    <row r="54" spans="1:62" s="1" customFormat="1" ht="16.5" x14ac:dyDescent="0.25">
      <c r="A54" s="677"/>
      <c r="B54" s="164" t="s">
        <v>234</v>
      </c>
      <c r="C54" s="66"/>
      <c r="D54" s="374"/>
      <c r="E54" s="331"/>
      <c r="F54" s="374"/>
      <c r="G54" s="331"/>
      <c r="H54" s="374"/>
      <c r="I54" s="331"/>
      <c r="J54" s="375"/>
      <c r="K54" s="331"/>
      <c r="L54" s="374"/>
      <c r="M54" s="331"/>
      <c r="N54" s="374"/>
      <c r="O54" s="66"/>
      <c r="P54" s="122"/>
      <c r="Q54" s="327">
        <v>16390906</v>
      </c>
      <c r="R54" s="66"/>
      <c r="S54" s="281">
        <v>30049993</v>
      </c>
      <c r="T54" s="281">
        <v>16390906</v>
      </c>
      <c r="U54" s="66"/>
      <c r="V54" s="122"/>
      <c r="W54" s="281">
        <v>16390905</v>
      </c>
      <c r="X54" s="66"/>
      <c r="Y54" s="281"/>
      <c r="Z54" s="281">
        <v>21854539</v>
      </c>
      <c r="AA54" s="66"/>
      <c r="AB54" s="281">
        <v>2549696</v>
      </c>
      <c r="AC54" s="363">
        <v>21854540</v>
      </c>
      <c r="AD54" s="367"/>
      <c r="AE54" s="281">
        <v>24039994</v>
      </c>
      <c r="AF54" s="363">
        <v>42980594</v>
      </c>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row>
    <row r="55" spans="1:62" s="1" customFormat="1" ht="16.5" x14ac:dyDescent="0.25">
      <c r="A55" s="677"/>
      <c r="B55" s="164" t="s">
        <v>235</v>
      </c>
      <c r="C55" s="66"/>
      <c r="D55" s="374"/>
      <c r="E55" s="331"/>
      <c r="F55" s="374"/>
      <c r="G55" s="331"/>
      <c r="H55" s="374"/>
      <c r="I55" s="331"/>
      <c r="J55" s="374"/>
      <c r="K55" s="331"/>
      <c r="L55" s="374"/>
      <c r="M55" s="331"/>
      <c r="N55" s="374"/>
      <c r="O55" s="66"/>
      <c r="P55" s="122"/>
      <c r="Q55" s="327">
        <v>23296540</v>
      </c>
      <c r="R55" s="66"/>
      <c r="S55" s="122"/>
      <c r="T55" s="281">
        <v>23296540</v>
      </c>
      <c r="U55" s="66"/>
      <c r="V55" s="122"/>
      <c r="W55" s="281">
        <v>23296540</v>
      </c>
      <c r="X55" s="66"/>
      <c r="Y55" s="281"/>
      <c r="Z55" s="281">
        <v>23296540</v>
      </c>
      <c r="AA55" s="66"/>
      <c r="AB55" s="281">
        <v>8377574</v>
      </c>
      <c r="AC55" s="363">
        <v>23296540</v>
      </c>
      <c r="AD55" s="367"/>
      <c r="AE55" s="281">
        <v>5463636</v>
      </c>
      <c r="AF55" s="363">
        <v>46593080</v>
      </c>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row>
    <row r="56" spans="1:62" s="1" customFormat="1" ht="16.5" x14ac:dyDescent="0.25">
      <c r="A56" s="677"/>
      <c r="B56" s="164" t="s">
        <v>236</v>
      </c>
      <c r="C56" s="66"/>
      <c r="D56" s="374"/>
      <c r="E56" s="331"/>
      <c r="F56" s="374"/>
      <c r="G56" s="331"/>
      <c r="H56" s="374"/>
      <c r="I56" s="331"/>
      <c r="J56" s="374"/>
      <c r="K56" s="331"/>
      <c r="L56" s="374"/>
      <c r="M56" s="331"/>
      <c r="N56" s="374"/>
      <c r="O56" s="66"/>
      <c r="P56" s="122"/>
      <c r="Q56" s="327">
        <v>32781810</v>
      </c>
      <c r="R56" s="66"/>
      <c r="S56" s="122"/>
      <c r="T56" s="281">
        <v>32781810</v>
      </c>
      <c r="U56" s="66"/>
      <c r="V56" s="122"/>
      <c r="W56" s="281">
        <v>27318175</v>
      </c>
      <c r="X56" s="66"/>
      <c r="Y56" s="281"/>
      <c r="Z56" s="281">
        <v>38245445</v>
      </c>
      <c r="AA56" s="66"/>
      <c r="AB56" s="281">
        <v>10927270</v>
      </c>
      <c r="AC56" s="363">
        <v>27318175</v>
      </c>
      <c r="AD56" s="367"/>
      <c r="AE56" s="281">
        <v>0</v>
      </c>
      <c r="AF56" s="363">
        <v>70480892</v>
      </c>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row>
    <row r="57" spans="1:62" s="1" customFormat="1" ht="16.5" x14ac:dyDescent="0.25">
      <c r="A57" s="677"/>
      <c r="B57" s="164" t="s">
        <v>237</v>
      </c>
      <c r="C57" s="66"/>
      <c r="D57" s="374"/>
      <c r="E57" s="331"/>
      <c r="F57" s="374"/>
      <c r="G57" s="331"/>
      <c r="H57" s="374"/>
      <c r="I57" s="331"/>
      <c r="J57" s="374"/>
      <c r="K57" s="331"/>
      <c r="L57" s="374"/>
      <c r="M57" s="331"/>
      <c r="N57" s="374"/>
      <c r="O57" s="66"/>
      <c r="P57" s="122"/>
      <c r="Q57" s="327">
        <v>10927270</v>
      </c>
      <c r="R57" s="66"/>
      <c r="S57" s="122"/>
      <c r="T57" s="281">
        <v>16390905</v>
      </c>
      <c r="U57" s="66"/>
      <c r="V57" s="122"/>
      <c r="W57" s="281">
        <v>16390905</v>
      </c>
      <c r="X57" s="66"/>
      <c r="Y57" s="281"/>
      <c r="Z57" s="281">
        <v>10927270</v>
      </c>
      <c r="AA57" s="66"/>
      <c r="AB57" s="281">
        <v>3642423</v>
      </c>
      <c r="AC57" s="363">
        <v>21854540</v>
      </c>
      <c r="AD57" s="367"/>
      <c r="AE57" s="281">
        <v>28593024</v>
      </c>
      <c r="AF57" s="363">
        <v>32781810</v>
      </c>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row>
    <row r="58" spans="1:62" s="1" customFormat="1" ht="16.5" x14ac:dyDescent="0.25">
      <c r="A58" s="677"/>
      <c r="B58" s="164" t="s">
        <v>238</v>
      </c>
      <c r="C58" s="66"/>
      <c r="D58" s="374"/>
      <c r="E58" s="331"/>
      <c r="F58" s="374"/>
      <c r="G58" s="331"/>
      <c r="H58" s="374"/>
      <c r="I58" s="331"/>
      <c r="J58" s="374"/>
      <c r="K58" s="331"/>
      <c r="L58" s="374"/>
      <c r="M58" s="331"/>
      <c r="N58" s="374"/>
      <c r="O58" s="66"/>
      <c r="P58" s="122"/>
      <c r="Q58" s="327">
        <v>30049993</v>
      </c>
      <c r="R58" s="66"/>
      <c r="S58" s="122"/>
      <c r="T58" s="281">
        <v>40977262</v>
      </c>
      <c r="U58" s="66"/>
      <c r="V58" s="122"/>
      <c r="W58" s="281">
        <v>32781810</v>
      </c>
      <c r="X58" s="66"/>
      <c r="Y58" s="281"/>
      <c r="Z58" s="281">
        <v>32781811</v>
      </c>
      <c r="AA58" s="66"/>
      <c r="AB58" s="281">
        <v>2731818</v>
      </c>
      <c r="AC58" s="363">
        <v>32781810</v>
      </c>
      <c r="AD58" s="367"/>
      <c r="AE58" s="281">
        <v>12566361</v>
      </c>
      <c r="AF58" s="363">
        <v>54272107</v>
      </c>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row>
    <row r="59" spans="1:62" s="1" customFormat="1" ht="16.5" x14ac:dyDescent="0.25">
      <c r="A59" s="677"/>
      <c r="B59" s="164" t="s">
        <v>239</v>
      </c>
      <c r="C59" s="66"/>
      <c r="D59" s="374"/>
      <c r="E59" s="331"/>
      <c r="F59" s="374"/>
      <c r="G59" s="331"/>
      <c r="H59" s="374"/>
      <c r="I59" s="331"/>
      <c r="J59" s="374"/>
      <c r="K59" s="331"/>
      <c r="L59" s="374"/>
      <c r="M59" s="331"/>
      <c r="N59" s="374"/>
      <c r="O59" s="66"/>
      <c r="P59" s="122"/>
      <c r="Q59" s="327">
        <v>43709080</v>
      </c>
      <c r="R59" s="66"/>
      <c r="S59" s="122"/>
      <c r="T59" s="281">
        <v>43709080</v>
      </c>
      <c r="U59" s="66"/>
      <c r="V59" s="122"/>
      <c r="W59" s="281">
        <v>43709080</v>
      </c>
      <c r="X59" s="66"/>
      <c r="Y59" s="281"/>
      <c r="Z59" s="281">
        <v>43709080</v>
      </c>
      <c r="AA59" s="66"/>
      <c r="AB59" s="281">
        <v>9288180</v>
      </c>
      <c r="AC59" s="363">
        <v>43709080</v>
      </c>
      <c r="AD59" s="367"/>
      <c r="AE59" s="281">
        <v>62831803</v>
      </c>
      <c r="AF59" s="363">
        <v>81954525</v>
      </c>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row>
    <row r="60" spans="1:62" s="1" customFormat="1" ht="16.5" x14ac:dyDescent="0.25">
      <c r="A60" s="677"/>
      <c r="B60" s="164" t="s">
        <v>240</v>
      </c>
      <c r="C60" s="66"/>
      <c r="D60" s="374"/>
      <c r="E60" s="331"/>
      <c r="F60" s="374"/>
      <c r="G60" s="331"/>
      <c r="H60" s="374"/>
      <c r="I60" s="331"/>
      <c r="J60" s="374"/>
      <c r="K60" s="331"/>
      <c r="L60" s="374"/>
      <c r="M60" s="331"/>
      <c r="N60" s="374"/>
      <c r="O60" s="66"/>
      <c r="P60" s="122"/>
      <c r="Q60" s="327">
        <v>16390905</v>
      </c>
      <c r="R60" s="66"/>
      <c r="S60" s="122"/>
      <c r="T60" s="281">
        <v>16390905</v>
      </c>
      <c r="U60" s="66"/>
      <c r="V60" s="122"/>
      <c r="W60" s="281">
        <v>16390905</v>
      </c>
      <c r="X60" s="66"/>
      <c r="Y60" s="281"/>
      <c r="Z60" s="281">
        <v>16390905</v>
      </c>
      <c r="AA60" s="66"/>
      <c r="AB60" s="281">
        <v>2731818</v>
      </c>
      <c r="AC60" s="363">
        <v>16390905</v>
      </c>
      <c r="AD60" s="367"/>
      <c r="AE60" s="281">
        <v>2185454</v>
      </c>
      <c r="AF60" s="363">
        <v>27318175</v>
      </c>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row>
    <row r="61" spans="1:62" s="1" customFormat="1" ht="16.5" x14ac:dyDescent="0.25">
      <c r="A61" s="677"/>
      <c r="B61" s="164" t="s">
        <v>241</v>
      </c>
      <c r="C61" s="66"/>
      <c r="D61" s="374"/>
      <c r="E61" s="331"/>
      <c r="F61" s="374"/>
      <c r="G61" s="331"/>
      <c r="H61" s="374"/>
      <c r="I61" s="331"/>
      <c r="J61" s="374"/>
      <c r="K61" s="331"/>
      <c r="L61" s="374"/>
      <c r="M61" s="331"/>
      <c r="N61" s="374"/>
      <c r="O61" s="66"/>
      <c r="P61" s="122"/>
      <c r="Q61" s="327">
        <v>16390905</v>
      </c>
      <c r="R61" s="66"/>
      <c r="S61" s="122"/>
      <c r="T61" s="281">
        <v>16390905</v>
      </c>
      <c r="U61" s="66"/>
      <c r="V61" s="122"/>
      <c r="W61" s="281">
        <v>13659088</v>
      </c>
      <c r="X61" s="66"/>
      <c r="Y61" s="281"/>
      <c r="Z61" s="281">
        <v>16390905</v>
      </c>
      <c r="AA61" s="66"/>
      <c r="AB61" s="281"/>
      <c r="AC61" s="363">
        <v>16390905</v>
      </c>
      <c r="AD61" s="367"/>
      <c r="AE61" s="281">
        <v>55911199</v>
      </c>
      <c r="AF61" s="363">
        <v>32235447</v>
      </c>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row>
    <row r="62" spans="1:62" s="1" customFormat="1" ht="16.5" x14ac:dyDescent="0.25">
      <c r="A62" s="677"/>
      <c r="B62" s="164" t="s">
        <v>242</v>
      </c>
      <c r="C62" s="66"/>
      <c r="D62" s="374"/>
      <c r="E62" s="331"/>
      <c r="F62" s="374"/>
      <c r="G62" s="331"/>
      <c r="H62" s="374"/>
      <c r="I62" s="331"/>
      <c r="J62" s="374"/>
      <c r="K62" s="331"/>
      <c r="L62" s="374"/>
      <c r="M62" s="331"/>
      <c r="N62" s="374"/>
      <c r="O62" s="66"/>
      <c r="P62" s="122"/>
      <c r="Q62" s="327">
        <v>16390905</v>
      </c>
      <c r="R62" s="66"/>
      <c r="S62" s="122"/>
      <c r="T62" s="281">
        <v>16390905</v>
      </c>
      <c r="U62" s="66"/>
      <c r="V62" s="122"/>
      <c r="W62" s="281">
        <v>16390905</v>
      </c>
      <c r="X62" s="66"/>
      <c r="Y62" s="281"/>
      <c r="Z62" s="281">
        <v>16390905</v>
      </c>
      <c r="AA62" s="66"/>
      <c r="AB62" s="281">
        <v>6374241</v>
      </c>
      <c r="AC62" s="363">
        <v>16390905</v>
      </c>
      <c r="AD62" s="367"/>
      <c r="AE62" s="281">
        <v>2731818</v>
      </c>
      <c r="AF62" s="363">
        <v>32781810</v>
      </c>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row>
    <row r="63" spans="1:62" s="1" customFormat="1" ht="16.5" x14ac:dyDescent="0.25">
      <c r="A63" s="677"/>
      <c r="B63" s="164" t="s">
        <v>243</v>
      </c>
      <c r="C63" s="66"/>
      <c r="D63" s="374"/>
      <c r="E63" s="331"/>
      <c r="F63" s="374"/>
      <c r="G63" s="331"/>
      <c r="H63" s="374"/>
      <c r="I63" s="331"/>
      <c r="J63" s="374"/>
      <c r="K63" s="331"/>
      <c r="L63" s="374"/>
      <c r="M63" s="331"/>
      <c r="N63" s="374"/>
      <c r="O63" s="66"/>
      <c r="P63" s="122"/>
      <c r="Q63" s="327">
        <v>16390905</v>
      </c>
      <c r="R63" s="66"/>
      <c r="S63" s="122"/>
      <c r="T63" s="281">
        <v>10927270</v>
      </c>
      <c r="U63" s="66"/>
      <c r="V63" s="122"/>
      <c r="W63" s="281">
        <v>10927270</v>
      </c>
      <c r="X63" s="66"/>
      <c r="Y63" s="281"/>
      <c r="Z63" s="281">
        <v>10927270</v>
      </c>
      <c r="AA63" s="66"/>
      <c r="AB63" s="281"/>
      <c r="AC63" s="363">
        <v>12748482</v>
      </c>
      <c r="AD63" s="367"/>
      <c r="AE63" s="281">
        <v>2731818</v>
      </c>
      <c r="AF63" s="363">
        <v>32781810</v>
      </c>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row>
    <row r="64" spans="1:62" s="1" customFormat="1" ht="16.5" x14ac:dyDescent="0.25">
      <c r="A64" s="677"/>
      <c r="B64" s="164" t="s">
        <v>244</v>
      </c>
      <c r="C64" s="66"/>
      <c r="D64" s="374"/>
      <c r="E64" s="331"/>
      <c r="F64" s="374"/>
      <c r="G64" s="331"/>
      <c r="H64" s="374"/>
      <c r="I64" s="331"/>
      <c r="J64" s="374"/>
      <c r="K64" s="331"/>
      <c r="L64" s="374"/>
      <c r="M64" s="331"/>
      <c r="N64" s="374"/>
      <c r="O64" s="66"/>
      <c r="P64" s="122"/>
      <c r="Q64" s="327">
        <v>16390905</v>
      </c>
      <c r="R64" s="66"/>
      <c r="S64" s="122"/>
      <c r="T64" s="281">
        <v>16390905</v>
      </c>
      <c r="U64" s="66"/>
      <c r="V64" s="122"/>
      <c r="W64" s="281">
        <v>16390905</v>
      </c>
      <c r="X64" s="66"/>
      <c r="Y64" s="281"/>
      <c r="Z64" s="281">
        <v>16390905</v>
      </c>
      <c r="AA64" s="66"/>
      <c r="AB64" s="281">
        <v>2731818</v>
      </c>
      <c r="AC64" s="363">
        <v>16390905</v>
      </c>
      <c r="AD64" s="367"/>
      <c r="AE64" s="281">
        <v>5463636</v>
      </c>
      <c r="AF64" s="363">
        <v>27318175</v>
      </c>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row>
    <row r="65" spans="1:62" s="1" customFormat="1" ht="16.5" x14ac:dyDescent="0.25">
      <c r="A65" s="677"/>
      <c r="B65" s="164" t="s">
        <v>245</v>
      </c>
      <c r="C65" s="66"/>
      <c r="D65" s="374"/>
      <c r="E65" s="331"/>
      <c r="F65" s="374"/>
      <c r="G65" s="331"/>
      <c r="H65" s="374"/>
      <c r="I65" s="331"/>
      <c r="J65" s="374"/>
      <c r="K65" s="331"/>
      <c r="L65" s="374"/>
      <c r="M65" s="331"/>
      <c r="N65" s="374"/>
      <c r="O65" s="66"/>
      <c r="P65" s="122"/>
      <c r="Q65" s="329"/>
      <c r="R65" s="66"/>
      <c r="S65" s="122"/>
      <c r="T65" s="124"/>
      <c r="U65" s="66"/>
      <c r="V65" s="122"/>
      <c r="W65" s="124"/>
      <c r="X65" s="66"/>
      <c r="Y65" s="281"/>
      <c r="Z65" s="281"/>
      <c r="AA65" s="66"/>
      <c r="AB65" s="122"/>
      <c r="AC65" s="155"/>
      <c r="AD65" s="367"/>
      <c r="AE65" s="281">
        <v>0</v>
      </c>
      <c r="AF65" s="155"/>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row>
    <row r="66" spans="1:62" s="1" customFormat="1" ht="16.5" x14ac:dyDescent="0.25">
      <c r="A66" s="677"/>
      <c r="B66" s="164" t="s">
        <v>246</v>
      </c>
      <c r="C66" s="66"/>
      <c r="D66" s="374"/>
      <c r="E66" s="331"/>
      <c r="F66" s="374"/>
      <c r="G66" s="331"/>
      <c r="H66" s="374"/>
      <c r="I66" s="331"/>
      <c r="J66" s="374"/>
      <c r="K66" s="331"/>
      <c r="L66" s="374"/>
      <c r="M66" s="331"/>
      <c r="N66" s="374"/>
      <c r="O66" s="66"/>
      <c r="P66" s="122"/>
      <c r="Q66" s="327">
        <v>16390905</v>
      </c>
      <c r="R66" s="66"/>
      <c r="S66" s="122"/>
      <c r="T66" s="281">
        <v>16390905</v>
      </c>
      <c r="U66" s="66"/>
      <c r="V66" s="122"/>
      <c r="W66" s="281">
        <v>16390905</v>
      </c>
      <c r="X66" s="66"/>
      <c r="Y66" s="281"/>
      <c r="Z66" s="281">
        <v>16390905</v>
      </c>
      <c r="AA66" s="66"/>
      <c r="AB66" s="281">
        <v>4917272</v>
      </c>
      <c r="AC66" s="363">
        <v>16390905</v>
      </c>
      <c r="AD66" s="367"/>
      <c r="AE66" s="281">
        <v>0</v>
      </c>
      <c r="AF66" s="363">
        <v>31142720</v>
      </c>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row>
    <row r="67" spans="1:62" s="1" customFormat="1" ht="16.5" x14ac:dyDescent="0.25">
      <c r="A67" s="677"/>
      <c r="B67" s="411" t="s">
        <v>247</v>
      </c>
      <c r="C67" s="408"/>
      <c r="D67" s="412"/>
      <c r="E67" s="413"/>
      <c r="F67" s="412"/>
      <c r="G67" s="413"/>
      <c r="H67" s="412"/>
      <c r="I67" s="413"/>
      <c r="J67" s="414">
        <v>42296627</v>
      </c>
      <c r="K67" s="413"/>
      <c r="L67" s="412"/>
      <c r="M67" s="413"/>
      <c r="N67" s="412"/>
      <c r="O67" s="408"/>
      <c r="P67" s="415">
        <v>49172715</v>
      </c>
      <c r="Q67" s="415">
        <v>56078350</v>
      </c>
      <c r="R67" s="408"/>
      <c r="S67" s="416"/>
      <c r="T67" s="409">
        <v>56078350</v>
      </c>
      <c r="U67" s="408"/>
      <c r="V67" s="416"/>
      <c r="W67" s="409">
        <v>61541985</v>
      </c>
      <c r="X67" s="408"/>
      <c r="Y67" s="409">
        <v>-21854540</v>
      </c>
      <c r="Z67" s="409">
        <v>61541985</v>
      </c>
      <c r="AA67" s="413">
        <v>0.5</v>
      </c>
      <c r="AB67" s="409">
        <v>17119392</v>
      </c>
      <c r="AC67" s="417">
        <v>61541985</v>
      </c>
      <c r="AD67" s="418"/>
      <c r="AE67" s="409">
        <v>35877871</v>
      </c>
      <c r="AF67" s="417">
        <v>123083970</v>
      </c>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row>
    <row r="68" spans="1:62" s="1" customFormat="1" ht="16.5" x14ac:dyDescent="0.25">
      <c r="A68" s="677"/>
      <c r="B68" s="165" t="s">
        <v>248</v>
      </c>
      <c r="C68" s="157"/>
      <c r="D68" s="376"/>
      <c r="E68" s="332"/>
      <c r="F68" s="376"/>
      <c r="G68" s="332"/>
      <c r="H68" s="376"/>
      <c r="I68" s="332"/>
      <c r="J68" s="378"/>
      <c r="K68" s="377"/>
      <c r="L68" s="376"/>
      <c r="M68" s="332"/>
      <c r="N68" s="378"/>
      <c r="O68" s="158"/>
      <c r="P68" s="328"/>
      <c r="Q68" s="330"/>
      <c r="R68" s="157"/>
      <c r="S68" s="158"/>
      <c r="T68" s="159"/>
      <c r="U68" s="157"/>
      <c r="V68" s="158"/>
      <c r="W68" s="159"/>
      <c r="X68" s="157"/>
      <c r="Y68" s="281"/>
      <c r="Z68" s="281"/>
      <c r="AA68" s="157"/>
      <c r="AB68" s="158"/>
      <c r="AC68" s="364"/>
      <c r="AD68" s="367"/>
      <c r="AE68" s="281">
        <v>0</v>
      </c>
      <c r="AF68" s="364"/>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row>
    <row r="69" spans="1:62" s="1" customFormat="1" ht="16.5" x14ac:dyDescent="0.25">
      <c r="A69" s="677"/>
      <c r="B69" s="165" t="s">
        <v>365</v>
      </c>
      <c r="C69" s="157"/>
      <c r="D69" s="376"/>
      <c r="E69" s="332"/>
      <c r="F69" s="376"/>
      <c r="G69" s="332"/>
      <c r="H69" s="376"/>
      <c r="I69" s="332"/>
      <c r="J69" s="379"/>
      <c r="K69" s="377"/>
      <c r="L69" s="376"/>
      <c r="M69" s="332"/>
      <c r="N69" s="419">
        <v>-206565533</v>
      </c>
      <c r="O69" s="158"/>
      <c r="P69" s="327">
        <v>2036165201</v>
      </c>
      <c r="Q69" s="327">
        <v>370648207</v>
      </c>
      <c r="R69" s="157"/>
      <c r="S69" s="281">
        <v>378788896</v>
      </c>
      <c r="T69" s="281">
        <v>94570551</v>
      </c>
      <c r="U69" s="157"/>
      <c r="V69" s="281">
        <f>262761956-116266893</f>
        <v>146495063</v>
      </c>
      <c r="W69" s="281">
        <v>103006737</v>
      </c>
      <c r="X69" s="157"/>
      <c r="Y69" s="281">
        <v>-21809596</v>
      </c>
      <c r="Z69" s="281">
        <v>164105460</v>
      </c>
      <c r="AA69" s="332">
        <v>1</v>
      </c>
      <c r="AB69" s="281">
        <v>-5875832</v>
      </c>
      <c r="AC69" s="363">
        <v>163495449</v>
      </c>
      <c r="AD69" s="367"/>
      <c r="AE69" s="281">
        <v>48756295</v>
      </c>
      <c r="AF69" s="363">
        <v>1530628188</v>
      </c>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row>
    <row r="70" spans="1:62" s="1" customFormat="1" ht="17.25" thickBot="1" x14ac:dyDescent="0.3">
      <c r="A70" s="474"/>
      <c r="B70" s="156" t="s">
        <v>203</v>
      </c>
      <c r="C70" s="100"/>
      <c r="D70" s="160"/>
      <c r="E70" s="100"/>
      <c r="F70" s="160"/>
      <c r="G70" s="100"/>
      <c r="H70" s="160"/>
      <c r="I70" s="100"/>
      <c r="J70" s="304">
        <f>SUM(J49:J69)</f>
        <v>84593253</v>
      </c>
      <c r="K70" s="304">
        <f t="shared" ref="K70:N70" si="2">SUM(K49:K69)</f>
        <v>0</v>
      </c>
      <c r="L70" s="304">
        <f t="shared" si="2"/>
        <v>0</v>
      </c>
      <c r="M70" s="304">
        <f t="shared" si="2"/>
        <v>0</v>
      </c>
      <c r="N70" s="304">
        <f t="shared" si="2"/>
        <v>-206565533</v>
      </c>
      <c r="O70" s="161"/>
      <c r="P70" s="336">
        <f>SUM(P49:P69)</f>
        <v>2085337916</v>
      </c>
      <c r="Q70" s="336">
        <f>SUM(Q49:Q69)</f>
        <v>765624111</v>
      </c>
      <c r="R70" s="100"/>
      <c r="S70" s="336">
        <f>SUM(S49:S69)</f>
        <v>408838889</v>
      </c>
      <c r="T70" s="336">
        <f>SUM(T49:T69)</f>
        <v>495010089</v>
      </c>
      <c r="U70" s="100"/>
      <c r="V70" s="336">
        <f>SUM(V49:V69)</f>
        <v>146495063</v>
      </c>
      <c r="W70" s="336">
        <f>SUM(W49:W69)</f>
        <v>495432944</v>
      </c>
      <c r="X70" s="100"/>
      <c r="Y70" s="336">
        <f>SUM(Y49:Y69)</f>
        <v>-43664136</v>
      </c>
      <c r="Z70" s="371">
        <f>SUM(Z49:Z69)</f>
        <v>576929237</v>
      </c>
      <c r="AA70" s="100"/>
      <c r="AB70" s="336">
        <f>SUM(AB49:AB69)</f>
        <v>80449607</v>
      </c>
      <c r="AC70" s="372">
        <f>SUM(AC49:AC69)</f>
        <v>573951651</v>
      </c>
      <c r="AD70" s="100"/>
      <c r="AE70" s="372">
        <f>SUM(AE49:AE69)</f>
        <v>327765931</v>
      </c>
      <c r="AF70" s="372">
        <f>SUM(AF49:AF69)</f>
        <v>2321308479</v>
      </c>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row>
    <row r="71" spans="1:62" x14ac:dyDescent="0.25">
      <c r="D71" s="71">
        <f>D49+D50+D51+D53+D54+D55+D56+D57+D58+D59+D60+D61+D62+D63+D64+D65+D66+D68+D69</f>
        <v>0</v>
      </c>
      <c r="E71" s="71">
        <f t="shared" ref="E71:AF71" si="3">E49+E50+E51+E53+E54+E55+E56+E57+E58+E59+E60+E61+E62+E63+E64+E65+E66+E68+E69</f>
        <v>0</v>
      </c>
      <c r="F71" s="71">
        <f t="shared" si="3"/>
        <v>0</v>
      </c>
      <c r="G71" s="71">
        <f t="shared" si="3"/>
        <v>0</v>
      </c>
      <c r="H71" s="71">
        <f t="shared" si="3"/>
        <v>0</v>
      </c>
      <c r="I71" s="71">
        <f t="shared" si="3"/>
        <v>0</v>
      </c>
      <c r="J71" s="71">
        <f t="shared" si="3"/>
        <v>0</v>
      </c>
      <c r="K71" s="71">
        <f t="shared" si="3"/>
        <v>0</v>
      </c>
      <c r="L71" s="71">
        <f t="shared" si="3"/>
        <v>0</v>
      </c>
      <c r="M71" s="71">
        <f t="shared" si="3"/>
        <v>0</v>
      </c>
      <c r="N71" s="71">
        <f t="shared" si="3"/>
        <v>-206565533</v>
      </c>
      <c r="O71" s="71">
        <f t="shared" si="3"/>
        <v>0</v>
      </c>
      <c r="P71" s="71">
        <f t="shared" si="3"/>
        <v>2036165201</v>
      </c>
      <c r="Q71" s="71">
        <f t="shared" si="3"/>
        <v>675321951</v>
      </c>
      <c r="R71" s="71">
        <f t="shared" si="3"/>
        <v>0</v>
      </c>
      <c r="S71" s="71">
        <f t="shared" si="3"/>
        <v>408838889</v>
      </c>
      <c r="T71" s="71">
        <f t="shared" si="3"/>
        <v>404707929</v>
      </c>
      <c r="U71" s="71">
        <f t="shared" si="3"/>
        <v>0</v>
      </c>
      <c r="V71" s="71">
        <f t="shared" si="3"/>
        <v>146495063</v>
      </c>
      <c r="W71" s="71">
        <f t="shared" si="3"/>
        <v>399667149</v>
      </c>
      <c r="X71" s="71">
        <f t="shared" si="3"/>
        <v>0</v>
      </c>
      <c r="Y71" s="71">
        <f t="shared" si="3"/>
        <v>-21809596</v>
      </c>
      <c r="Z71" s="71">
        <f t="shared" si="3"/>
        <v>481163442</v>
      </c>
      <c r="AA71" s="71">
        <f t="shared" si="3"/>
        <v>1</v>
      </c>
      <c r="AB71" s="71">
        <f t="shared" si="3"/>
        <v>54406277</v>
      </c>
      <c r="AC71" s="71">
        <f t="shared" si="3"/>
        <v>478185856</v>
      </c>
      <c r="AD71" s="71">
        <f t="shared" si="3"/>
        <v>0</v>
      </c>
      <c r="AE71" s="71">
        <f t="shared" si="3"/>
        <v>289156242</v>
      </c>
      <c r="AF71" s="71">
        <f t="shared" si="3"/>
        <v>2130323252</v>
      </c>
    </row>
    <row r="72" spans="1:62" ht="15" thickBot="1" x14ac:dyDescent="0.3"/>
    <row r="73" spans="1:62" s="1" customFormat="1" ht="50.25" customHeight="1" thickBot="1" x14ac:dyDescent="0.3">
      <c r="A73" s="458" t="s">
        <v>223</v>
      </c>
      <c r="B73" s="459"/>
      <c r="C73" s="688" t="s">
        <v>467</v>
      </c>
      <c r="D73" s="688"/>
      <c r="E73" s="688"/>
      <c r="F73" s="688"/>
      <c r="G73" s="688"/>
      <c r="H73" s="688"/>
      <c r="I73" s="688"/>
      <c r="J73" s="688"/>
      <c r="K73" s="688"/>
      <c r="L73" s="688"/>
      <c r="M73" s="688"/>
      <c r="N73" s="688"/>
      <c r="O73" s="688"/>
      <c r="P73" s="688"/>
      <c r="Q73" s="688"/>
      <c r="R73" s="688"/>
      <c r="S73" s="688"/>
      <c r="T73" s="688"/>
      <c r="U73" s="688"/>
      <c r="V73" s="688"/>
      <c r="W73" s="688"/>
      <c r="X73" s="688"/>
      <c r="Y73" s="688"/>
      <c r="Z73" s="688"/>
      <c r="AA73" s="688"/>
      <c r="AB73" s="688"/>
      <c r="AC73" s="688"/>
      <c r="AD73" s="688"/>
      <c r="AE73" s="688"/>
      <c r="AF73" s="689"/>
      <c r="AG73" s="106"/>
      <c r="AH73" s="106"/>
      <c r="AI73" s="106"/>
      <c r="AJ73" s="106"/>
      <c r="AK73" s="106"/>
      <c r="AL73" s="106"/>
      <c r="AM73" s="106"/>
      <c r="AN73" s="71"/>
      <c r="AO73" s="71"/>
      <c r="AP73" s="71"/>
      <c r="AQ73" s="71"/>
      <c r="AR73" s="71"/>
      <c r="AS73" s="71"/>
      <c r="AT73" s="71"/>
      <c r="AU73" s="71"/>
      <c r="AV73" s="71"/>
      <c r="AW73" s="71"/>
      <c r="AX73" s="71"/>
      <c r="AY73" s="71"/>
      <c r="AZ73" s="71"/>
      <c r="BA73" s="71"/>
      <c r="BB73" s="71"/>
      <c r="BC73" s="71"/>
      <c r="BD73" s="71"/>
      <c r="BE73" s="71"/>
      <c r="BF73" s="71"/>
      <c r="BG73" s="71"/>
      <c r="BH73" s="71"/>
      <c r="BI73" s="71"/>
      <c r="BJ73" s="71"/>
    </row>
    <row r="74" spans="1:62" s="30" customFormat="1" ht="21.75" customHeight="1" thickBot="1" x14ac:dyDescent="0.3">
      <c r="A74" s="473" t="s">
        <v>224</v>
      </c>
      <c r="B74" s="690" t="s">
        <v>225</v>
      </c>
      <c r="C74" s="591" t="s">
        <v>84</v>
      </c>
      <c r="D74" s="681"/>
      <c r="E74" s="681"/>
      <c r="F74" s="681"/>
      <c r="G74" s="681"/>
      <c r="H74" s="681"/>
      <c r="I74" s="681"/>
      <c r="J74" s="681"/>
      <c r="K74" s="681"/>
      <c r="L74" s="681"/>
      <c r="M74" s="681"/>
      <c r="N74" s="592"/>
      <c r="O74" s="682" t="s">
        <v>86</v>
      </c>
      <c r="P74" s="683"/>
      <c r="Q74" s="683"/>
      <c r="R74" s="683"/>
      <c r="S74" s="683"/>
      <c r="T74" s="683"/>
      <c r="U74" s="683"/>
      <c r="V74" s="683"/>
      <c r="W74" s="683"/>
      <c r="X74" s="683"/>
      <c r="Y74" s="683"/>
      <c r="Z74" s="683"/>
      <c r="AA74" s="683"/>
      <c r="AB74" s="683"/>
      <c r="AC74" s="683"/>
      <c r="AD74" s="683"/>
      <c r="AE74" s="683"/>
      <c r="AF74" s="684"/>
      <c r="AG74" s="106"/>
      <c r="AH74" s="106"/>
      <c r="AI74" s="106"/>
      <c r="AJ74" s="106"/>
      <c r="AK74" s="106"/>
      <c r="AL74" s="106"/>
      <c r="AM74" s="106"/>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row>
    <row r="75" spans="1:62" s="30" customFormat="1" ht="21.75" customHeight="1" thickBot="1" x14ac:dyDescent="0.3">
      <c r="A75" s="677"/>
      <c r="B75" s="690"/>
      <c r="C75" s="691" t="s">
        <v>181</v>
      </c>
      <c r="D75" s="692"/>
      <c r="E75" s="691" t="s">
        <v>183</v>
      </c>
      <c r="F75" s="692"/>
      <c r="G75" s="691" t="s">
        <v>184</v>
      </c>
      <c r="H75" s="692"/>
      <c r="I75" s="691" t="s">
        <v>185</v>
      </c>
      <c r="J75" s="692"/>
      <c r="K75" s="691" t="s">
        <v>186</v>
      </c>
      <c r="L75" s="692"/>
      <c r="M75" s="691" t="s">
        <v>187</v>
      </c>
      <c r="N75" s="692"/>
      <c r="O75" s="682" t="s">
        <v>181</v>
      </c>
      <c r="P75" s="683"/>
      <c r="Q75" s="684"/>
      <c r="R75" s="685" t="s">
        <v>183</v>
      </c>
      <c r="S75" s="686"/>
      <c r="T75" s="687"/>
      <c r="U75" s="685" t="s">
        <v>184</v>
      </c>
      <c r="V75" s="686"/>
      <c r="W75" s="687"/>
      <c r="X75" s="685" t="s">
        <v>185</v>
      </c>
      <c r="Y75" s="686"/>
      <c r="Z75" s="687"/>
      <c r="AA75" s="685" t="s">
        <v>186</v>
      </c>
      <c r="AB75" s="686"/>
      <c r="AC75" s="687"/>
      <c r="AD75" s="685" t="s">
        <v>187</v>
      </c>
      <c r="AE75" s="686"/>
      <c r="AF75" s="687"/>
      <c r="AG75" s="106"/>
      <c r="AH75" s="106"/>
      <c r="AI75" s="106"/>
      <c r="AJ75" s="106"/>
      <c r="AK75" s="106"/>
      <c r="AL75" s="106"/>
      <c r="AM75" s="106"/>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row>
    <row r="76" spans="1:62" s="30" customFormat="1" ht="28.5" customHeight="1" thickBot="1" x14ac:dyDescent="0.3">
      <c r="A76" s="677"/>
      <c r="B76" s="690"/>
      <c r="C76" s="111" t="s">
        <v>226</v>
      </c>
      <c r="D76" s="111" t="s">
        <v>227</v>
      </c>
      <c r="E76" s="111" t="s">
        <v>226</v>
      </c>
      <c r="F76" s="111" t="s">
        <v>227</v>
      </c>
      <c r="G76" s="111" t="s">
        <v>226</v>
      </c>
      <c r="H76" s="111" t="s">
        <v>227</v>
      </c>
      <c r="I76" s="111" t="s">
        <v>226</v>
      </c>
      <c r="J76" s="111" t="s">
        <v>227</v>
      </c>
      <c r="K76" s="111" t="s">
        <v>226</v>
      </c>
      <c r="L76" s="111" t="s">
        <v>227</v>
      </c>
      <c r="M76" s="111" t="s">
        <v>226</v>
      </c>
      <c r="N76" s="111" t="s">
        <v>227</v>
      </c>
      <c r="O76" s="112" t="s">
        <v>226</v>
      </c>
      <c r="P76" s="112" t="s">
        <v>228</v>
      </c>
      <c r="Q76" s="112" t="s">
        <v>28</v>
      </c>
      <c r="R76" s="112" t="s">
        <v>226</v>
      </c>
      <c r="S76" s="112" t="s">
        <v>228</v>
      </c>
      <c r="T76" s="112" t="s">
        <v>28</v>
      </c>
      <c r="U76" s="112" t="s">
        <v>226</v>
      </c>
      <c r="V76" s="112" t="s">
        <v>228</v>
      </c>
      <c r="W76" s="112" t="s">
        <v>28</v>
      </c>
      <c r="X76" s="112" t="s">
        <v>226</v>
      </c>
      <c r="Y76" s="112" t="s">
        <v>228</v>
      </c>
      <c r="Z76" s="112" t="s">
        <v>28</v>
      </c>
      <c r="AA76" s="112" t="s">
        <v>226</v>
      </c>
      <c r="AB76" s="112" t="s">
        <v>228</v>
      </c>
      <c r="AC76" s="112" t="s">
        <v>28</v>
      </c>
      <c r="AD76" s="112" t="s">
        <v>226</v>
      </c>
      <c r="AE76" s="112" t="s">
        <v>228</v>
      </c>
      <c r="AF76" s="112" t="s">
        <v>28</v>
      </c>
      <c r="AG76" s="106"/>
      <c r="AH76" s="106"/>
      <c r="AI76" s="106"/>
      <c r="AJ76" s="106"/>
      <c r="AK76" s="106"/>
      <c r="AL76" s="106"/>
      <c r="AM76" s="106"/>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row>
    <row r="77" spans="1:62" s="30" customFormat="1" ht="15.75" customHeight="1" x14ac:dyDescent="0.25">
      <c r="A77" s="677"/>
      <c r="B77" s="68" t="s">
        <v>229</v>
      </c>
      <c r="C77" s="260"/>
      <c r="D77" s="261"/>
      <c r="E77" s="262"/>
      <c r="F77" s="261"/>
      <c r="G77" s="263"/>
      <c r="H77" s="261"/>
      <c r="I77" s="263"/>
      <c r="J77" s="261"/>
      <c r="K77" s="263"/>
      <c r="L77" s="261"/>
      <c r="M77" s="263"/>
      <c r="N77" s="261"/>
      <c r="O77" s="260"/>
      <c r="P77" s="264"/>
      <c r="Q77" s="264"/>
      <c r="R77" s="260"/>
      <c r="S77" s="264"/>
      <c r="T77" s="264"/>
      <c r="U77" s="260"/>
      <c r="V77" s="265"/>
      <c r="W77" s="265"/>
      <c r="X77" s="263">
        <v>8</v>
      </c>
      <c r="Y77" s="265"/>
      <c r="Z77" s="281"/>
      <c r="AA77" s="303">
        <v>6</v>
      </c>
      <c r="AB77" s="281"/>
      <c r="AC77" s="281"/>
      <c r="AD77" s="303">
        <v>0</v>
      </c>
      <c r="AE77" s="155"/>
      <c r="AF77" s="281"/>
      <c r="AG77" s="106"/>
      <c r="AH77" s="106"/>
      <c r="AI77" s="106"/>
      <c r="AJ77" s="106"/>
      <c r="AK77" s="106"/>
      <c r="AL77" s="106"/>
      <c r="AM77" s="106"/>
      <c r="AN77" s="107"/>
      <c r="AO77" s="107"/>
      <c r="AP77" s="107"/>
      <c r="AQ77" s="107"/>
      <c r="AR77" s="107"/>
      <c r="AS77" s="107"/>
      <c r="AT77" s="107"/>
      <c r="AU77" s="107"/>
      <c r="AV77" s="107"/>
      <c r="AW77" s="107"/>
      <c r="AX77" s="107"/>
      <c r="AY77" s="107"/>
      <c r="AZ77" s="107"/>
      <c r="BA77" s="107"/>
      <c r="BB77" s="107"/>
      <c r="BC77" s="107"/>
      <c r="BD77" s="107"/>
      <c r="BE77" s="107"/>
      <c r="BF77" s="107"/>
      <c r="BG77" s="107"/>
      <c r="BH77" s="107"/>
      <c r="BI77" s="107"/>
      <c r="BJ77" s="107"/>
    </row>
    <row r="78" spans="1:62" s="30" customFormat="1" ht="15.75" customHeight="1" x14ac:dyDescent="0.25">
      <c r="A78" s="677"/>
      <c r="B78" s="69" t="s">
        <v>230</v>
      </c>
      <c r="C78" s="266"/>
      <c r="D78" s="261"/>
      <c r="E78" s="267"/>
      <c r="F78" s="261"/>
      <c r="G78" s="268"/>
      <c r="H78" s="261"/>
      <c r="I78" s="268"/>
      <c r="J78" s="261"/>
      <c r="K78" s="268"/>
      <c r="L78" s="261"/>
      <c r="M78" s="268"/>
      <c r="N78" s="261"/>
      <c r="O78" s="266"/>
      <c r="P78" s="269"/>
      <c r="Q78" s="269"/>
      <c r="R78" s="270"/>
      <c r="S78" s="269"/>
      <c r="T78" s="269"/>
      <c r="U78" s="266"/>
      <c r="V78" s="265"/>
      <c r="W78" s="265"/>
      <c r="X78" s="268">
        <v>12</v>
      </c>
      <c r="Y78" s="265"/>
      <c r="Z78" s="281"/>
      <c r="AA78" s="270"/>
      <c r="AB78" s="281"/>
      <c r="AC78" s="281"/>
      <c r="AD78" s="270">
        <v>12</v>
      </c>
      <c r="AE78" s="155"/>
      <c r="AF78" s="281"/>
      <c r="AG78" s="106"/>
      <c r="AH78" s="106"/>
      <c r="AI78" s="106"/>
      <c r="AJ78" s="106"/>
      <c r="AK78" s="106"/>
      <c r="AL78" s="106"/>
      <c r="AM78" s="106"/>
      <c r="AN78" s="107"/>
      <c r="AO78" s="107"/>
      <c r="AP78" s="107"/>
      <c r="AQ78" s="107"/>
      <c r="AR78" s="107"/>
      <c r="AS78" s="107"/>
      <c r="AT78" s="107"/>
      <c r="AU78" s="107"/>
      <c r="AV78" s="107"/>
      <c r="AW78" s="107"/>
      <c r="AX78" s="107"/>
      <c r="AY78" s="107"/>
      <c r="AZ78" s="107"/>
      <c r="BA78" s="107"/>
      <c r="BB78" s="107"/>
      <c r="BC78" s="107"/>
      <c r="BD78" s="107"/>
      <c r="BE78" s="107"/>
      <c r="BF78" s="107"/>
      <c r="BG78" s="107"/>
      <c r="BH78" s="107"/>
      <c r="BI78" s="107"/>
      <c r="BJ78" s="107"/>
    </row>
    <row r="79" spans="1:62" s="30" customFormat="1" ht="15.75" customHeight="1" x14ac:dyDescent="0.25">
      <c r="A79" s="677"/>
      <c r="B79" s="69" t="s">
        <v>231</v>
      </c>
      <c r="C79" s="266"/>
      <c r="D79" s="261"/>
      <c r="E79" s="267"/>
      <c r="F79" s="261"/>
      <c r="G79" s="268"/>
      <c r="H79" s="261"/>
      <c r="I79" s="268"/>
      <c r="J79" s="261"/>
      <c r="K79" s="268"/>
      <c r="L79" s="261"/>
      <c r="M79" s="268"/>
      <c r="N79" s="261"/>
      <c r="O79" s="266"/>
      <c r="P79" s="269"/>
      <c r="Q79" s="269"/>
      <c r="R79" s="270"/>
      <c r="S79" s="269"/>
      <c r="T79" s="269"/>
      <c r="U79" s="266"/>
      <c r="V79" s="265"/>
      <c r="W79" s="265"/>
      <c r="X79" s="268">
        <v>4</v>
      </c>
      <c r="Y79" s="265"/>
      <c r="Z79" s="281"/>
      <c r="AA79" s="270">
        <v>9</v>
      </c>
      <c r="AB79" s="281"/>
      <c r="AC79" s="281"/>
      <c r="AD79" s="270">
        <v>1</v>
      </c>
      <c r="AE79" s="155"/>
      <c r="AF79" s="281"/>
      <c r="AG79" s="106"/>
      <c r="AH79" s="106"/>
      <c r="AI79" s="106"/>
      <c r="AJ79" s="106"/>
      <c r="AK79" s="106"/>
      <c r="AL79" s="106"/>
      <c r="AM79" s="106"/>
      <c r="AN79" s="107"/>
      <c r="AO79" s="107"/>
      <c r="AP79" s="107"/>
      <c r="AQ79" s="107"/>
      <c r="AR79" s="107"/>
      <c r="AS79" s="107"/>
      <c r="AT79" s="107"/>
      <c r="AU79" s="107"/>
      <c r="AV79" s="107"/>
      <c r="AW79" s="107"/>
      <c r="AX79" s="107"/>
      <c r="AY79" s="107"/>
      <c r="AZ79" s="107"/>
      <c r="BA79" s="107"/>
      <c r="BB79" s="107"/>
      <c r="BC79" s="107"/>
      <c r="BD79" s="107"/>
      <c r="BE79" s="107"/>
      <c r="BF79" s="107"/>
      <c r="BG79" s="107"/>
      <c r="BH79" s="107"/>
      <c r="BI79" s="107"/>
      <c r="BJ79" s="107"/>
    </row>
    <row r="80" spans="1:62" s="30" customFormat="1" ht="15.75" customHeight="1" x14ac:dyDescent="0.25">
      <c r="A80" s="677"/>
      <c r="B80" s="69" t="s">
        <v>232</v>
      </c>
      <c r="C80" s="266"/>
      <c r="D80" s="261"/>
      <c r="E80" s="267"/>
      <c r="F80" s="261"/>
      <c r="G80" s="268"/>
      <c r="H80" s="261"/>
      <c r="I80" s="268"/>
      <c r="J80" s="261"/>
      <c r="K80" s="268"/>
      <c r="L80" s="261"/>
      <c r="M80" s="268"/>
      <c r="N80" s="261"/>
      <c r="O80" s="266"/>
      <c r="P80" s="269"/>
      <c r="Q80" s="269"/>
      <c r="R80" s="270"/>
      <c r="S80" s="269"/>
      <c r="T80" s="269"/>
      <c r="U80" s="266"/>
      <c r="V80" s="265"/>
      <c r="W80" s="265"/>
      <c r="X80" s="268">
        <v>29</v>
      </c>
      <c r="Y80" s="265"/>
      <c r="Z80" s="281"/>
      <c r="AA80" s="270">
        <v>4</v>
      </c>
      <c r="AB80" s="281"/>
      <c r="AC80" s="281"/>
      <c r="AD80" s="270">
        <v>17</v>
      </c>
      <c r="AE80" s="155"/>
      <c r="AF80" s="281"/>
      <c r="AG80" s="106"/>
      <c r="AH80" s="106"/>
      <c r="AI80" s="106"/>
      <c r="AJ80" s="106"/>
      <c r="AK80" s="106"/>
      <c r="AL80" s="106"/>
      <c r="AM80" s="106"/>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row>
    <row r="81" spans="1:62" s="30" customFormat="1" ht="15.75" customHeight="1" x14ac:dyDescent="0.25">
      <c r="A81" s="677"/>
      <c r="B81" s="69" t="s">
        <v>233</v>
      </c>
      <c r="C81" s="266"/>
      <c r="D81" s="261"/>
      <c r="E81" s="267"/>
      <c r="F81" s="261"/>
      <c r="G81" s="268"/>
      <c r="H81" s="261"/>
      <c r="I81" s="268"/>
      <c r="J81" s="261"/>
      <c r="K81" s="268"/>
      <c r="L81" s="261"/>
      <c r="M81" s="268"/>
      <c r="N81" s="261"/>
      <c r="O81" s="266"/>
      <c r="P81" s="269"/>
      <c r="Q81" s="269"/>
      <c r="R81" s="270"/>
      <c r="S81" s="269"/>
      <c r="T81" s="269"/>
      <c r="U81" s="266"/>
      <c r="V81" s="265"/>
      <c r="W81" s="265"/>
      <c r="X81" s="268"/>
      <c r="Y81" s="265"/>
      <c r="Z81" s="281"/>
      <c r="AA81" s="270">
        <v>5</v>
      </c>
      <c r="AB81" s="281"/>
      <c r="AC81" s="281"/>
      <c r="AD81" s="270">
        <v>0</v>
      </c>
      <c r="AE81" s="155"/>
      <c r="AF81" s="281"/>
      <c r="AG81" s="106"/>
      <c r="AH81" s="106"/>
      <c r="AI81" s="106"/>
      <c r="AJ81" s="106"/>
      <c r="AK81" s="106"/>
      <c r="AL81" s="106"/>
      <c r="AM81" s="106"/>
      <c r="AN81" s="107"/>
      <c r="AO81" s="107"/>
      <c r="AP81" s="107"/>
      <c r="AQ81" s="107"/>
      <c r="AR81" s="107"/>
      <c r="AS81" s="107"/>
      <c r="AT81" s="107"/>
      <c r="AU81" s="107"/>
      <c r="AV81" s="107"/>
      <c r="AW81" s="107"/>
      <c r="AX81" s="107"/>
      <c r="AY81" s="107"/>
      <c r="AZ81" s="107"/>
      <c r="BA81" s="107"/>
      <c r="BB81" s="107"/>
      <c r="BC81" s="107"/>
      <c r="BD81" s="107"/>
      <c r="BE81" s="107"/>
      <c r="BF81" s="107"/>
      <c r="BG81" s="107"/>
      <c r="BH81" s="107"/>
      <c r="BI81" s="107"/>
      <c r="BJ81" s="107"/>
    </row>
    <row r="82" spans="1:62" s="30" customFormat="1" ht="15.75" customHeight="1" x14ac:dyDescent="0.25">
      <c r="A82" s="677"/>
      <c r="B82" s="69" t="s">
        <v>234</v>
      </c>
      <c r="C82" s="266"/>
      <c r="D82" s="261"/>
      <c r="E82" s="267"/>
      <c r="F82" s="261"/>
      <c r="G82" s="268"/>
      <c r="H82" s="261"/>
      <c r="I82" s="268"/>
      <c r="J82" s="261"/>
      <c r="K82" s="268"/>
      <c r="L82" s="261"/>
      <c r="M82" s="268"/>
      <c r="N82" s="261"/>
      <c r="O82" s="266"/>
      <c r="P82" s="269"/>
      <c r="Q82" s="269"/>
      <c r="R82" s="270"/>
      <c r="S82" s="269"/>
      <c r="T82" s="269"/>
      <c r="U82" s="266"/>
      <c r="V82" s="265"/>
      <c r="W82" s="265"/>
      <c r="X82" s="268"/>
      <c r="Y82" s="265"/>
      <c r="Z82" s="281"/>
      <c r="AA82" s="270">
        <v>14</v>
      </c>
      <c r="AB82" s="281"/>
      <c r="AC82" s="281"/>
      <c r="AD82" s="270">
        <v>7</v>
      </c>
      <c r="AE82" s="155"/>
      <c r="AF82" s="281"/>
      <c r="AG82" s="106"/>
      <c r="AH82" s="106"/>
      <c r="AI82" s="106"/>
      <c r="AJ82" s="106"/>
      <c r="AK82" s="106"/>
      <c r="AL82" s="106"/>
      <c r="AM82" s="106"/>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row>
    <row r="83" spans="1:62" s="30" customFormat="1" ht="15.75" customHeight="1" x14ac:dyDescent="0.25">
      <c r="A83" s="677"/>
      <c r="B83" s="69" t="s">
        <v>235</v>
      </c>
      <c r="C83" s="266"/>
      <c r="D83" s="261"/>
      <c r="E83" s="267"/>
      <c r="F83" s="261"/>
      <c r="G83" s="268"/>
      <c r="H83" s="261"/>
      <c r="I83" s="268"/>
      <c r="J83" s="261"/>
      <c r="K83" s="268"/>
      <c r="L83" s="261"/>
      <c r="M83" s="268"/>
      <c r="N83" s="261"/>
      <c r="O83" s="266"/>
      <c r="P83" s="269"/>
      <c r="Q83" s="269"/>
      <c r="R83" s="270"/>
      <c r="S83" s="269"/>
      <c r="T83" s="269"/>
      <c r="U83" s="266"/>
      <c r="V83" s="265"/>
      <c r="W83" s="265"/>
      <c r="X83" s="268">
        <v>28</v>
      </c>
      <c r="Y83" s="265"/>
      <c r="Z83" s="281"/>
      <c r="AA83" s="270">
        <v>12</v>
      </c>
      <c r="AB83" s="281"/>
      <c r="AC83" s="281"/>
      <c r="AD83" s="270">
        <v>17</v>
      </c>
      <c r="AE83" s="155"/>
      <c r="AF83" s="281"/>
      <c r="AG83" s="106"/>
      <c r="AH83" s="106"/>
      <c r="AI83" s="106"/>
      <c r="AJ83" s="106"/>
      <c r="AK83" s="106"/>
      <c r="AL83" s="106"/>
      <c r="AM83" s="106"/>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row>
    <row r="84" spans="1:62" s="30" customFormat="1" ht="15.75" customHeight="1" x14ac:dyDescent="0.25">
      <c r="A84" s="677"/>
      <c r="B84" s="69" t="s">
        <v>236</v>
      </c>
      <c r="C84" s="266"/>
      <c r="D84" s="261"/>
      <c r="E84" s="267"/>
      <c r="F84" s="261"/>
      <c r="G84" s="268"/>
      <c r="H84" s="261"/>
      <c r="I84" s="268"/>
      <c r="J84" s="261"/>
      <c r="K84" s="268"/>
      <c r="L84" s="261"/>
      <c r="M84" s="268"/>
      <c r="N84" s="261"/>
      <c r="O84" s="266"/>
      <c r="P84" s="269"/>
      <c r="Q84" s="269"/>
      <c r="R84" s="270"/>
      <c r="S84" s="269"/>
      <c r="T84" s="269"/>
      <c r="U84" s="266"/>
      <c r="V84" s="265"/>
      <c r="W84" s="265"/>
      <c r="X84" s="268">
        <v>55</v>
      </c>
      <c r="Y84" s="265"/>
      <c r="Z84" s="281"/>
      <c r="AA84" s="270">
        <v>24</v>
      </c>
      <c r="AB84" s="281"/>
      <c r="AC84" s="281"/>
      <c r="AD84" s="270">
        <v>23</v>
      </c>
      <c r="AE84" s="281"/>
      <c r="AF84" s="281"/>
      <c r="AG84" s="106"/>
      <c r="AH84" s="106"/>
      <c r="AI84" s="106"/>
      <c r="AJ84" s="106"/>
      <c r="AK84" s="106"/>
      <c r="AL84" s="106"/>
      <c r="AM84" s="106"/>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row>
    <row r="85" spans="1:62" s="30" customFormat="1" ht="15.75" customHeight="1" x14ac:dyDescent="0.25">
      <c r="A85" s="677"/>
      <c r="B85" s="69" t="s">
        <v>237</v>
      </c>
      <c r="C85" s="266"/>
      <c r="D85" s="261"/>
      <c r="E85" s="267"/>
      <c r="F85" s="261"/>
      <c r="G85" s="268"/>
      <c r="H85" s="261"/>
      <c r="I85" s="268"/>
      <c r="J85" s="261"/>
      <c r="K85" s="268"/>
      <c r="L85" s="261"/>
      <c r="M85" s="268"/>
      <c r="N85" s="261"/>
      <c r="O85" s="266"/>
      <c r="P85" s="269"/>
      <c r="Q85" s="269"/>
      <c r="R85" s="270"/>
      <c r="S85" s="269"/>
      <c r="T85" s="269"/>
      <c r="U85" s="266"/>
      <c r="V85" s="265"/>
      <c r="W85" s="265"/>
      <c r="X85" s="268">
        <v>5</v>
      </c>
      <c r="Y85" s="265"/>
      <c r="Z85" s="281"/>
      <c r="AA85" s="270">
        <v>14</v>
      </c>
      <c r="AB85" s="281"/>
      <c r="AC85" s="281"/>
      <c r="AD85" s="270">
        <v>0</v>
      </c>
      <c r="AE85" s="281"/>
      <c r="AF85" s="281"/>
      <c r="AG85" s="106"/>
      <c r="AH85" s="106"/>
      <c r="AI85" s="106"/>
      <c r="AJ85" s="106"/>
      <c r="AK85" s="106"/>
      <c r="AL85" s="106"/>
      <c r="AM85" s="106"/>
      <c r="AN85" s="107"/>
      <c r="AO85" s="107"/>
      <c r="AP85" s="107"/>
      <c r="AQ85" s="107"/>
      <c r="AR85" s="107"/>
      <c r="AS85" s="107"/>
      <c r="AT85" s="107"/>
      <c r="AU85" s="107"/>
      <c r="AV85" s="107"/>
      <c r="AW85" s="107"/>
      <c r="AX85" s="107"/>
      <c r="AY85" s="107"/>
      <c r="AZ85" s="107"/>
      <c r="BA85" s="107"/>
      <c r="BB85" s="107"/>
      <c r="BC85" s="107"/>
      <c r="BD85" s="107"/>
      <c r="BE85" s="107"/>
      <c r="BF85" s="107"/>
      <c r="BG85" s="107"/>
      <c r="BH85" s="107"/>
      <c r="BI85" s="107"/>
      <c r="BJ85" s="107"/>
    </row>
    <row r="86" spans="1:62" s="30" customFormat="1" ht="15.75" customHeight="1" x14ac:dyDescent="0.25">
      <c r="A86" s="677"/>
      <c r="B86" s="69" t="s">
        <v>238</v>
      </c>
      <c r="C86" s="266"/>
      <c r="D86" s="261"/>
      <c r="E86" s="267"/>
      <c r="F86" s="261"/>
      <c r="G86" s="268"/>
      <c r="H86" s="261"/>
      <c r="I86" s="268"/>
      <c r="J86" s="261"/>
      <c r="K86" s="268"/>
      <c r="L86" s="261"/>
      <c r="M86" s="268"/>
      <c r="N86" s="261"/>
      <c r="O86" s="266"/>
      <c r="P86" s="269"/>
      <c r="Q86" s="269"/>
      <c r="R86" s="270"/>
      <c r="S86" s="269"/>
      <c r="T86" s="269"/>
      <c r="U86" s="266"/>
      <c r="V86" s="265"/>
      <c r="W86" s="265"/>
      <c r="X86" s="268">
        <v>20</v>
      </c>
      <c r="Y86" s="265"/>
      <c r="Z86" s="281"/>
      <c r="AA86" s="270">
        <v>10</v>
      </c>
      <c r="AB86" s="281"/>
      <c r="AC86" s="281"/>
      <c r="AD86" s="270">
        <v>58</v>
      </c>
      <c r="AE86" s="281"/>
      <c r="AF86" s="281"/>
      <c r="AG86" s="106"/>
      <c r="AH86" s="106"/>
      <c r="AI86" s="106"/>
      <c r="AJ86" s="106"/>
      <c r="AK86" s="106"/>
      <c r="AL86" s="106"/>
      <c r="AM86" s="106"/>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row>
    <row r="87" spans="1:62" s="30" customFormat="1" ht="15.75" customHeight="1" x14ac:dyDescent="0.25">
      <c r="A87" s="677"/>
      <c r="B87" s="69" t="s">
        <v>239</v>
      </c>
      <c r="C87" s="266"/>
      <c r="D87" s="261"/>
      <c r="E87" s="267"/>
      <c r="F87" s="261"/>
      <c r="G87" s="268"/>
      <c r="H87" s="261"/>
      <c r="I87" s="268"/>
      <c r="J87" s="261"/>
      <c r="K87" s="268"/>
      <c r="L87" s="261"/>
      <c r="M87" s="268"/>
      <c r="N87" s="261"/>
      <c r="O87" s="266"/>
      <c r="P87" s="269"/>
      <c r="Q87" s="269"/>
      <c r="R87" s="270"/>
      <c r="S87" s="269"/>
      <c r="T87" s="269"/>
      <c r="U87" s="266"/>
      <c r="V87" s="265"/>
      <c r="W87" s="265"/>
      <c r="X87" s="268">
        <v>11</v>
      </c>
      <c r="Y87" s="265"/>
      <c r="Z87" s="281"/>
      <c r="AA87" s="270">
        <v>18</v>
      </c>
      <c r="AB87" s="281"/>
      <c r="AC87" s="281"/>
      <c r="AD87" s="270">
        <v>13</v>
      </c>
      <c r="AE87" s="281"/>
      <c r="AF87" s="281"/>
      <c r="AG87" s="106"/>
      <c r="AH87" s="106"/>
      <c r="AI87" s="106"/>
      <c r="AJ87" s="106"/>
      <c r="AK87" s="106"/>
      <c r="AL87" s="106"/>
      <c r="AM87" s="106"/>
      <c r="AN87" s="107"/>
      <c r="AO87" s="107"/>
      <c r="AP87" s="107"/>
      <c r="AQ87" s="107"/>
      <c r="AR87" s="107"/>
      <c r="AS87" s="107"/>
      <c r="AT87" s="107"/>
      <c r="AU87" s="107"/>
      <c r="AV87" s="107"/>
      <c r="AW87" s="107"/>
      <c r="AX87" s="107"/>
      <c r="AY87" s="107"/>
      <c r="AZ87" s="107"/>
      <c r="BA87" s="107"/>
      <c r="BB87" s="107"/>
      <c r="BC87" s="107"/>
      <c r="BD87" s="107"/>
      <c r="BE87" s="107"/>
      <c r="BF87" s="107"/>
      <c r="BG87" s="107"/>
      <c r="BH87" s="107"/>
      <c r="BI87" s="107"/>
      <c r="BJ87" s="107"/>
    </row>
    <row r="88" spans="1:62" s="30" customFormat="1" ht="15.75" customHeight="1" x14ac:dyDescent="0.25">
      <c r="A88" s="677"/>
      <c r="B88" s="69" t="s">
        <v>240</v>
      </c>
      <c r="C88" s="266"/>
      <c r="D88" s="261"/>
      <c r="E88" s="267"/>
      <c r="F88" s="261"/>
      <c r="G88" s="268"/>
      <c r="H88" s="261"/>
      <c r="I88" s="268"/>
      <c r="J88" s="261"/>
      <c r="K88" s="268"/>
      <c r="L88" s="261"/>
      <c r="M88" s="268"/>
      <c r="N88" s="261"/>
      <c r="O88" s="266"/>
      <c r="P88" s="269"/>
      <c r="Q88" s="269"/>
      <c r="R88" s="270"/>
      <c r="S88" s="269"/>
      <c r="T88" s="269"/>
      <c r="U88" s="266"/>
      <c r="V88" s="265"/>
      <c r="W88" s="265"/>
      <c r="X88" s="268">
        <v>12</v>
      </c>
      <c r="Y88" s="265"/>
      <c r="Z88" s="281"/>
      <c r="AA88" s="270">
        <v>5</v>
      </c>
      <c r="AB88" s="281"/>
      <c r="AC88" s="281"/>
      <c r="AD88" s="270">
        <v>4</v>
      </c>
      <c r="AE88" s="155"/>
      <c r="AF88" s="281"/>
      <c r="AG88" s="106"/>
      <c r="AH88" s="106"/>
      <c r="AI88" s="106"/>
      <c r="AJ88" s="106"/>
      <c r="AK88" s="106"/>
      <c r="AL88" s="106"/>
      <c r="AM88" s="106"/>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row>
    <row r="89" spans="1:62" s="30" customFormat="1" ht="15.75" customHeight="1" x14ac:dyDescent="0.25">
      <c r="A89" s="677"/>
      <c r="B89" s="69" t="s">
        <v>241</v>
      </c>
      <c r="C89" s="266"/>
      <c r="D89" s="271"/>
      <c r="E89" s="267"/>
      <c r="F89" s="271"/>
      <c r="G89" s="272"/>
      <c r="H89" s="271"/>
      <c r="I89" s="272"/>
      <c r="J89" s="271"/>
      <c r="K89" s="272"/>
      <c r="L89" s="271"/>
      <c r="M89" s="272"/>
      <c r="N89" s="271"/>
      <c r="O89" s="266"/>
      <c r="P89" s="269"/>
      <c r="Q89" s="269"/>
      <c r="R89" s="270"/>
      <c r="S89" s="269"/>
      <c r="T89" s="269"/>
      <c r="U89" s="266"/>
      <c r="V89" s="265"/>
      <c r="W89" s="265"/>
      <c r="X89" s="272">
        <v>10</v>
      </c>
      <c r="Y89" s="265"/>
      <c r="Z89" s="281"/>
      <c r="AA89" s="270">
        <v>10</v>
      </c>
      <c r="AB89" s="281"/>
      <c r="AC89" s="281"/>
      <c r="AD89" s="270">
        <v>28</v>
      </c>
      <c r="AE89" s="155"/>
      <c r="AF89" s="281"/>
      <c r="AG89" s="106"/>
      <c r="AH89" s="106"/>
      <c r="AI89" s="106"/>
      <c r="AJ89" s="106"/>
      <c r="AK89" s="106"/>
      <c r="AL89" s="106"/>
      <c r="AM89" s="106"/>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row>
    <row r="90" spans="1:62" s="30" customFormat="1" ht="15.75" customHeight="1" x14ac:dyDescent="0.25">
      <c r="A90" s="677"/>
      <c r="B90" s="69" t="s">
        <v>242</v>
      </c>
      <c r="C90" s="266"/>
      <c r="D90" s="271"/>
      <c r="E90" s="267"/>
      <c r="F90" s="271"/>
      <c r="G90" s="272"/>
      <c r="H90" s="271"/>
      <c r="I90" s="272"/>
      <c r="J90" s="271"/>
      <c r="K90" s="272"/>
      <c r="L90" s="271"/>
      <c r="M90" s="272"/>
      <c r="N90" s="271"/>
      <c r="O90" s="266"/>
      <c r="P90" s="269"/>
      <c r="Q90" s="269"/>
      <c r="R90" s="270"/>
      <c r="S90" s="269"/>
      <c r="T90" s="269"/>
      <c r="U90" s="266"/>
      <c r="V90" s="265"/>
      <c r="W90" s="265"/>
      <c r="X90" s="272"/>
      <c r="Y90" s="265"/>
      <c r="Z90" s="281"/>
      <c r="AA90" s="270">
        <v>4</v>
      </c>
      <c r="AB90" s="281"/>
      <c r="AC90" s="281"/>
      <c r="AD90" s="270">
        <v>0</v>
      </c>
      <c r="AE90" s="155"/>
      <c r="AF90" s="281"/>
      <c r="AG90" s="106"/>
      <c r="AH90" s="106"/>
      <c r="AI90" s="106"/>
      <c r="AJ90" s="106"/>
      <c r="AK90" s="106"/>
      <c r="AL90" s="106"/>
      <c r="AM90" s="106"/>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row>
    <row r="91" spans="1:62" s="30" customFormat="1" ht="15.75" customHeight="1" x14ac:dyDescent="0.25">
      <c r="A91" s="677"/>
      <c r="B91" s="69" t="s">
        <v>243</v>
      </c>
      <c r="C91" s="266"/>
      <c r="D91" s="271"/>
      <c r="E91" s="267"/>
      <c r="F91" s="271"/>
      <c r="G91" s="272"/>
      <c r="H91" s="271"/>
      <c r="I91" s="272"/>
      <c r="J91" s="271"/>
      <c r="K91" s="272"/>
      <c r="L91" s="271"/>
      <c r="M91" s="272"/>
      <c r="N91" s="271"/>
      <c r="O91" s="266"/>
      <c r="P91" s="269"/>
      <c r="Q91" s="269"/>
      <c r="R91" s="270"/>
      <c r="S91" s="269"/>
      <c r="T91" s="269"/>
      <c r="U91" s="266"/>
      <c r="V91" s="265"/>
      <c r="W91" s="265"/>
      <c r="X91" s="272">
        <v>10</v>
      </c>
      <c r="Y91" s="265"/>
      <c r="Z91" s="281"/>
      <c r="AA91" s="270"/>
      <c r="AB91" s="281"/>
      <c r="AC91" s="281"/>
      <c r="AD91" s="270">
        <v>18</v>
      </c>
      <c r="AE91" s="155"/>
      <c r="AF91" s="281"/>
      <c r="AG91" s="106"/>
      <c r="AH91" s="106"/>
      <c r="AI91" s="106"/>
      <c r="AJ91" s="106"/>
      <c r="AK91" s="106"/>
      <c r="AL91" s="106"/>
      <c r="AM91" s="106"/>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row>
    <row r="92" spans="1:62" s="30" customFormat="1" ht="15.75" customHeight="1" x14ac:dyDescent="0.25">
      <c r="A92" s="677"/>
      <c r="B92" s="69" t="s">
        <v>244</v>
      </c>
      <c r="C92" s="266"/>
      <c r="D92" s="271"/>
      <c r="E92" s="267"/>
      <c r="F92" s="271"/>
      <c r="G92" s="272"/>
      <c r="H92" s="271"/>
      <c r="I92" s="272"/>
      <c r="J92" s="271"/>
      <c r="K92" s="272"/>
      <c r="L92" s="271"/>
      <c r="M92" s="272"/>
      <c r="N92" s="271"/>
      <c r="O92" s="266"/>
      <c r="P92" s="269"/>
      <c r="Q92" s="269"/>
      <c r="R92" s="270"/>
      <c r="S92" s="269"/>
      <c r="T92" s="269"/>
      <c r="U92" s="266"/>
      <c r="V92" s="265"/>
      <c r="W92" s="265"/>
      <c r="X92" s="272">
        <v>6</v>
      </c>
      <c r="Y92" s="265"/>
      <c r="Z92" s="281"/>
      <c r="AA92" s="270">
        <v>4</v>
      </c>
      <c r="AB92" s="281"/>
      <c r="AC92" s="281"/>
      <c r="AD92" s="270">
        <v>4</v>
      </c>
      <c r="AE92" s="155"/>
      <c r="AF92" s="281"/>
      <c r="AG92" s="106"/>
      <c r="AH92" s="106"/>
      <c r="AI92" s="106"/>
      <c r="AJ92" s="106"/>
      <c r="AK92" s="106"/>
      <c r="AL92" s="106"/>
      <c r="AM92" s="106"/>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row>
    <row r="93" spans="1:62" s="30" customFormat="1" ht="15.75" customHeight="1" x14ac:dyDescent="0.25">
      <c r="A93" s="677"/>
      <c r="B93" s="69" t="s">
        <v>245</v>
      </c>
      <c r="C93" s="266"/>
      <c r="D93" s="271"/>
      <c r="E93" s="267"/>
      <c r="F93" s="271"/>
      <c r="G93" s="272"/>
      <c r="H93" s="271"/>
      <c r="I93" s="272"/>
      <c r="J93" s="271"/>
      <c r="K93" s="272"/>
      <c r="L93" s="271"/>
      <c r="M93" s="272"/>
      <c r="N93" s="271"/>
      <c r="O93" s="266"/>
      <c r="P93" s="269"/>
      <c r="Q93" s="269"/>
      <c r="R93" s="270"/>
      <c r="S93" s="269"/>
      <c r="T93" s="269"/>
      <c r="U93" s="266"/>
      <c r="V93" s="273"/>
      <c r="W93" s="274"/>
      <c r="X93" s="272"/>
      <c r="Y93" s="273"/>
      <c r="Z93" s="122"/>
      <c r="AA93" s="270"/>
      <c r="AB93" s="122"/>
      <c r="AC93" s="122"/>
      <c r="AD93" s="308">
        <v>0</v>
      </c>
      <c r="AE93" s="309"/>
      <c r="AF93" s="124"/>
      <c r="AG93" s="106"/>
      <c r="AH93" s="106"/>
      <c r="AI93" s="106"/>
      <c r="AJ93" s="106"/>
      <c r="AK93" s="106"/>
      <c r="AL93" s="106"/>
      <c r="AM93" s="106"/>
      <c r="AN93" s="107"/>
      <c r="AO93" s="107"/>
      <c r="AP93" s="107"/>
      <c r="AQ93" s="107"/>
      <c r="AR93" s="107"/>
      <c r="AS93" s="107"/>
      <c r="AT93" s="107"/>
      <c r="AU93" s="107"/>
      <c r="AV93" s="107"/>
      <c r="AW93" s="107"/>
      <c r="AX93" s="107"/>
      <c r="AY93" s="107"/>
      <c r="AZ93" s="107"/>
      <c r="BA93" s="107"/>
      <c r="BB93" s="107"/>
      <c r="BC93" s="107"/>
      <c r="BD93" s="107"/>
      <c r="BE93" s="107"/>
      <c r="BF93" s="107"/>
      <c r="BG93" s="107"/>
      <c r="BH93" s="107"/>
      <c r="BI93" s="107"/>
      <c r="BJ93" s="107"/>
    </row>
    <row r="94" spans="1:62" s="30" customFormat="1" ht="15.75" customHeight="1" x14ac:dyDescent="0.25">
      <c r="A94" s="677"/>
      <c r="B94" s="69" t="s">
        <v>246</v>
      </c>
      <c r="C94" s="266"/>
      <c r="D94" s="271"/>
      <c r="E94" s="267"/>
      <c r="F94" s="271"/>
      <c r="G94" s="272"/>
      <c r="H94" s="271"/>
      <c r="I94" s="272"/>
      <c r="J94" s="271"/>
      <c r="K94" s="272"/>
      <c r="L94" s="271"/>
      <c r="M94" s="272"/>
      <c r="N94" s="271"/>
      <c r="O94" s="266"/>
      <c r="P94" s="269"/>
      <c r="Q94" s="269"/>
      <c r="R94" s="270"/>
      <c r="S94" s="269"/>
      <c r="T94" s="269"/>
      <c r="U94" s="266"/>
      <c r="V94" s="273"/>
      <c r="W94" s="265"/>
      <c r="X94" s="272">
        <v>16</v>
      </c>
      <c r="Y94" s="273"/>
      <c r="Z94" s="281"/>
      <c r="AA94" s="270">
        <v>8</v>
      </c>
      <c r="AB94" s="281"/>
      <c r="AC94" s="281"/>
      <c r="AD94" s="270">
        <v>15</v>
      </c>
      <c r="AE94" s="155"/>
      <c r="AF94" s="281"/>
      <c r="AG94" s="106"/>
      <c r="AH94" s="106"/>
      <c r="AI94" s="106"/>
      <c r="AJ94" s="106"/>
      <c r="AK94" s="106"/>
      <c r="AL94" s="106"/>
      <c r="AM94" s="106"/>
      <c r="AN94" s="107"/>
      <c r="AO94" s="107"/>
      <c r="AP94" s="107"/>
      <c r="AQ94" s="107"/>
      <c r="AR94" s="107"/>
      <c r="AS94" s="107"/>
      <c r="AT94" s="107"/>
      <c r="AU94" s="107"/>
      <c r="AV94" s="107"/>
      <c r="AW94" s="107"/>
      <c r="AX94" s="107"/>
      <c r="AY94" s="107"/>
      <c r="AZ94" s="107"/>
      <c r="BA94" s="107"/>
      <c r="BB94" s="107"/>
      <c r="BC94" s="107"/>
      <c r="BD94" s="107"/>
      <c r="BE94" s="107"/>
      <c r="BF94" s="107"/>
      <c r="BG94" s="107"/>
      <c r="BH94" s="107"/>
      <c r="BI94" s="107"/>
      <c r="BJ94" s="107"/>
    </row>
    <row r="95" spans="1:62" s="30" customFormat="1" ht="15.75" customHeight="1" x14ac:dyDescent="0.25">
      <c r="A95" s="677"/>
      <c r="B95" s="69" t="s">
        <v>247</v>
      </c>
      <c r="C95" s="266"/>
      <c r="D95" s="271"/>
      <c r="E95" s="267"/>
      <c r="F95" s="271"/>
      <c r="G95" s="272"/>
      <c r="H95" s="271"/>
      <c r="I95" s="272"/>
      <c r="J95" s="271"/>
      <c r="K95" s="272"/>
      <c r="L95" s="271"/>
      <c r="M95" s="272"/>
      <c r="N95" s="271"/>
      <c r="O95" s="266"/>
      <c r="P95" s="269"/>
      <c r="Q95" s="269"/>
      <c r="R95" s="270"/>
      <c r="S95" s="269"/>
      <c r="T95" s="269"/>
      <c r="U95" s="266"/>
      <c r="V95" s="273"/>
      <c r="W95" s="265"/>
      <c r="X95" s="272">
        <v>37</v>
      </c>
      <c r="Y95" s="273"/>
      <c r="Z95" s="281"/>
      <c r="AA95" s="270">
        <v>10</v>
      </c>
      <c r="AB95" s="281"/>
      <c r="AC95" s="281"/>
      <c r="AD95" s="270">
        <v>38</v>
      </c>
      <c r="AE95" s="155"/>
      <c r="AF95" s="281"/>
      <c r="AG95" s="106"/>
      <c r="AH95" s="106"/>
      <c r="AI95" s="106"/>
      <c r="AJ95" s="106"/>
      <c r="AK95" s="106"/>
      <c r="AL95" s="106"/>
      <c r="AM95" s="106"/>
      <c r="AN95" s="107"/>
      <c r="AO95" s="107"/>
      <c r="AP95" s="107"/>
      <c r="AQ95" s="107"/>
      <c r="AR95" s="107"/>
      <c r="AS95" s="107"/>
      <c r="AT95" s="107"/>
      <c r="AU95" s="107"/>
      <c r="AV95" s="107"/>
      <c r="AW95" s="107"/>
      <c r="AX95" s="107"/>
      <c r="AY95" s="107"/>
      <c r="AZ95" s="107"/>
      <c r="BA95" s="107"/>
      <c r="BB95" s="107"/>
      <c r="BC95" s="107"/>
      <c r="BD95" s="107"/>
      <c r="BE95" s="107"/>
      <c r="BF95" s="107"/>
      <c r="BG95" s="107"/>
      <c r="BH95" s="107"/>
      <c r="BI95" s="107"/>
      <c r="BJ95" s="107"/>
    </row>
    <row r="96" spans="1:62" s="30" customFormat="1" ht="15.75" customHeight="1" x14ac:dyDescent="0.25">
      <c r="A96" s="677"/>
      <c r="B96" s="69" t="s">
        <v>248</v>
      </c>
      <c r="C96" s="266"/>
      <c r="D96" s="271"/>
      <c r="E96" s="267"/>
      <c r="F96" s="271"/>
      <c r="G96" s="272"/>
      <c r="H96" s="271"/>
      <c r="I96" s="272"/>
      <c r="J96" s="271"/>
      <c r="K96" s="272"/>
      <c r="L96" s="271"/>
      <c r="M96" s="272"/>
      <c r="N96" s="271"/>
      <c r="O96" s="266"/>
      <c r="P96" s="269"/>
      <c r="Q96" s="269"/>
      <c r="R96" s="270"/>
      <c r="S96" s="269"/>
      <c r="T96" s="269"/>
      <c r="U96" s="266"/>
      <c r="V96" s="274"/>
      <c r="W96" s="274"/>
      <c r="X96" s="272"/>
      <c r="Y96" s="274"/>
      <c r="Z96" s="122"/>
      <c r="AA96" s="270"/>
      <c r="AB96" s="122"/>
      <c r="AC96" s="122"/>
      <c r="AD96" s="270"/>
      <c r="AE96" s="155"/>
      <c r="AF96" s="281"/>
      <c r="AG96" s="106"/>
      <c r="AH96" s="106"/>
      <c r="AI96" s="106"/>
      <c r="AJ96" s="106"/>
      <c r="AK96" s="106"/>
      <c r="AL96" s="106"/>
      <c r="AM96" s="106"/>
      <c r="AN96" s="107"/>
      <c r="AO96" s="107"/>
      <c r="AP96" s="107"/>
      <c r="AQ96" s="107"/>
      <c r="AR96" s="107"/>
      <c r="AS96" s="107"/>
      <c r="AT96" s="107"/>
      <c r="AU96" s="107"/>
      <c r="AV96" s="107"/>
      <c r="AW96" s="107"/>
      <c r="AX96" s="107"/>
      <c r="AY96" s="107"/>
      <c r="AZ96" s="107"/>
      <c r="BA96" s="107"/>
      <c r="BB96" s="107"/>
      <c r="BC96" s="107"/>
      <c r="BD96" s="107"/>
      <c r="BE96" s="107"/>
      <c r="BF96" s="107"/>
      <c r="BG96" s="107"/>
      <c r="BH96" s="107"/>
      <c r="BI96" s="107"/>
      <c r="BJ96" s="107"/>
    </row>
    <row r="97" spans="1:62" s="30" customFormat="1" ht="15.75" customHeight="1" x14ac:dyDescent="0.25">
      <c r="A97" s="677"/>
      <c r="B97" s="69" t="s">
        <v>365</v>
      </c>
      <c r="C97" s="275"/>
      <c r="D97" s="276"/>
      <c r="E97" s="277"/>
      <c r="F97" s="276"/>
      <c r="G97" s="278">
        <v>500</v>
      </c>
      <c r="H97" s="276">
        <v>0</v>
      </c>
      <c r="I97" s="278">
        <v>0</v>
      </c>
      <c r="J97" s="276"/>
      <c r="K97" s="278">
        <v>0</v>
      </c>
      <c r="L97" s="276"/>
      <c r="M97" s="278">
        <v>1000</v>
      </c>
      <c r="N97" s="276"/>
      <c r="O97" s="275"/>
      <c r="P97" s="279"/>
      <c r="Q97" s="279"/>
      <c r="R97" s="280"/>
      <c r="S97" s="279"/>
      <c r="T97" s="279"/>
      <c r="U97" s="275"/>
      <c r="V97" s="265"/>
      <c r="W97" s="265"/>
      <c r="X97" s="278">
        <v>1</v>
      </c>
      <c r="Y97" s="265"/>
      <c r="Z97" s="281"/>
      <c r="AA97" s="280"/>
      <c r="AB97" s="281"/>
      <c r="AC97" s="281"/>
      <c r="AD97" s="280">
        <v>3</v>
      </c>
      <c r="AE97" s="259"/>
      <c r="AF97" s="281"/>
      <c r="AG97" s="106"/>
      <c r="AH97" s="106"/>
      <c r="AI97" s="106"/>
      <c r="AJ97" s="106"/>
      <c r="AK97" s="106"/>
      <c r="AL97" s="106"/>
      <c r="AM97" s="106"/>
      <c r="AN97" s="107"/>
      <c r="AO97" s="107"/>
      <c r="AP97" s="107"/>
      <c r="AQ97" s="107"/>
      <c r="AR97" s="107"/>
      <c r="AS97" s="107"/>
      <c r="AT97" s="107"/>
      <c r="AU97" s="107"/>
      <c r="AV97" s="107"/>
      <c r="AW97" s="107"/>
      <c r="AX97" s="107"/>
      <c r="AY97" s="107"/>
      <c r="AZ97" s="107"/>
      <c r="BA97" s="107"/>
      <c r="BB97" s="107"/>
      <c r="BC97" s="107"/>
      <c r="BD97" s="107"/>
      <c r="BE97" s="107"/>
      <c r="BF97" s="107"/>
      <c r="BG97" s="107"/>
      <c r="BH97" s="107"/>
      <c r="BI97" s="107"/>
      <c r="BJ97" s="107"/>
    </row>
    <row r="98" spans="1:62" s="30" customFormat="1" ht="29.25" customHeight="1" thickBot="1" x14ac:dyDescent="0.3">
      <c r="A98" s="474"/>
      <c r="B98" s="67" t="s">
        <v>203</v>
      </c>
      <c r="C98" s="121">
        <f t="shared" ref="C98:P98" si="4">SUM(C77:C97)</f>
        <v>0</v>
      </c>
      <c r="D98" s="304">
        <f t="shared" si="4"/>
        <v>0</v>
      </c>
      <c r="E98" s="121">
        <f t="shared" si="4"/>
        <v>0</v>
      </c>
      <c r="F98" s="304">
        <f t="shared" si="4"/>
        <v>0</v>
      </c>
      <c r="G98" s="121">
        <f t="shared" si="4"/>
        <v>500</v>
      </c>
      <c r="H98" s="304">
        <f t="shared" si="4"/>
        <v>0</v>
      </c>
      <c r="I98" s="121">
        <f t="shared" si="4"/>
        <v>0</v>
      </c>
      <c r="J98" s="304">
        <f t="shared" si="4"/>
        <v>0</v>
      </c>
      <c r="K98" s="121">
        <f t="shared" si="4"/>
        <v>0</v>
      </c>
      <c r="L98" s="304">
        <f t="shared" si="4"/>
        <v>0</v>
      </c>
      <c r="M98" s="121">
        <f t="shared" si="4"/>
        <v>1000</v>
      </c>
      <c r="N98" s="304">
        <f t="shared" si="4"/>
        <v>0</v>
      </c>
      <c r="O98" s="121">
        <f t="shared" si="4"/>
        <v>0</v>
      </c>
      <c r="P98" s="304">
        <f t="shared" si="4"/>
        <v>0</v>
      </c>
      <c r="Q98" s="123"/>
      <c r="R98" s="121"/>
      <c r="S98" s="123">
        <f>SUM(S77:S97)</f>
        <v>0</v>
      </c>
      <c r="T98" s="304">
        <f>SUM(T77:T97)</f>
        <v>0</v>
      </c>
      <c r="U98" s="121"/>
      <c r="V98" s="123">
        <f t="shared" ref="V98:AF98" si="5">SUM(V77:V97)</f>
        <v>0</v>
      </c>
      <c r="W98" s="306">
        <f t="shared" si="5"/>
        <v>0</v>
      </c>
      <c r="X98" s="307">
        <f t="shared" si="5"/>
        <v>264</v>
      </c>
      <c r="Y98" s="290">
        <f t="shared" si="5"/>
        <v>0</v>
      </c>
      <c r="Z98" s="306">
        <f t="shared" si="5"/>
        <v>0</v>
      </c>
      <c r="AA98" s="307">
        <f t="shared" si="5"/>
        <v>157</v>
      </c>
      <c r="AB98" s="290">
        <f t="shared" si="5"/>
        <v>0</v>
      </c>
      <c r="AC98" s="306">
        <f t="shared" si="5"/>
        <v>0</v>
      </c>
      <c r="AD98" s="307">
        <f t="shared" si="5"/>
        <v>258</v>
      </c>
      <c r="AE98" s="290">
        <f t="shared" si="5"/>
        <v>0</v>
      </c>
      <c r="AF98" s="304">
        <f t="shared" si="5"/>
        <v>0</v>
      </c>
      <c r="AG98" s="106"/>
      <c r="AH98" s="106"/>
      <c r="AI98" s="106"/>
      <c r="AJ98" s="106"/>
      <c r="AK98" s="106"/>
      <c r="AL98" s="106"/>
      <c r="AM98" s="106"/>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row>
    <row r="99" spans="1:62" s="1" customFormat="1" ht="24" customHeight="1" thickBot="1" x14ac:dyDescent="0.3">
      <c r="K99" s="87"/>
      <c r="L99" s="87"/>
      <c r="M99" s="87"/>
      <c r="N99" s="87"/>
      <c r="O99" s="87"/>
      <c r="AG99" s="106"/>
      <c r="AH99" s="106"/>
      <c r="AI99" s="106"/>
      <c r="AJ99" s="106"/>
      <c r="AK99" s="106"/>
      <c r="AL99" s="106"/>
      <c r="AM99" s="106"/>
      <c r="AN99" s="71"/>
      <c r="AO99" s="71"/>
      <c r="AP99" s="71"/>
      <c r="AQ99" s="71"/>
      <c r="AR99" s="71"/>
      <c r="AS99" s="71"/>
      <c r="AT99" s="71"/>
      <c r="AU99" s="71"/>
      <c r="AV99" s="71"/>
      <c r="AW99" s="71"/>
      <c r="AX99" s="71"/>
      <c r="AY99" s="71"/>
      <c r="AZ99" s="71"/>
      <c r="BA99" s="71"/>
      <c r="BB99" s="71"/>
      <c r="BC99" s="71"/>
      <c r="BD99" s="71"/>
      <c r="BE99" s="71"/>
      <c r="BF99" s="71"/>
      <c r="BG99" s="71"/>
      <c r="BH99" s="71"/>
      <c r="BI99" s="71"/>
      <c r="BJ99" s="71"/>
    </row>
    <row r="100" spans="1:62" s="1" customFormat="1" ht="24" customHeight="1" thickBot="1" x14ac:dyDescent="0.3">
      <c r="A100" s="473" t="s">
        <v>249</v>
      </c>
      <c r="B100" s="678" t="s">
        <v>225</v>
      </c>
      <c r="C100" s="591" t="s">
        <v>84</v>
      </c>
      <c r="D100" s="681"/>
      <c r="E100" s="681"/>
      <c r="F100" s="681"/>
      <c r="G100" s="681"/>
      <c r="H100" s="681"/>
      <c r="I100" s="681"/>
      <c r="J100" s="681"/>
      <c r="K100" s="681"/>
      <c r="L100" s="681"/>
      <c r="M100" s="681"/>
      <c r="N100" s="592"/>
      <c r="O100" s="682" t="s">
        <v>86</v>
      </c>
      <c r="P100" s="683"/>
      <c r="Q100" s="683"/>
      <c r="R100" s="683"/>
      <c r="S100" s="683"/>
      <c r="T100" s="683"/>
      <c r="U100" s="683"/>
      <c r="V100" s="683"/>
      <c r="W100" s="683"/>
      <c r="X100" s="683"/>
      <c r="Y100" s="683"/>
      <c r="Z100" s="683"/>
      <c r="AA100" s="683"/>
      <c r="AB100" s="683"/>
      <c r="AC100" s="683"/>
      <c r="AD100" s="683"/>
      <c r="AE100" s="683"/>
      <c r="AF100" s="684"/>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row>
    <row r="101" spans="1:62" s="1" customFormat="1" ht="24" customHeight="1" thickBot="1" x14ac:dyDescent="0.3">
      <c r="A101" s="677"/>
      <c r="B101" s="679"/>
      <c r="C101" s="591" t="s">
        <v>188</v>
      </c>
      <c r="D101" s="592"/>
      <c r="E101" s="591" t="s">
        <v>189</v>
      </c>
      <c r="F101" s="592"/>
      <c r="G101" s="591" t="s">
        <v>190</v>
      </c>
      <c r="H101" s="592"/>
      <c r="I101" s="591" t="s">
        <v>191</v>
      </c>
      <c r="J101" s="592"/>
      <c r="K101" s="591" t="s">
        <v>221</v>
      </c>
      <c r="L101" s="592"/>
      <c r="M101" s="591" t="s">
        <v>193</v>
      </c>
      <c r="N101" s="592"/>
      <c r="O101" s="682" t="s">
        <v>188</v>
      </c>
      <c r="P101" s="683"/>
      <c r="Q101" s="684"/>
      <c r="R101" s="682" t="s">
        <v>189</v>
      </c>
      <c r="S101" s="683"/>
      <c r="T101" s="684"/>
      <c r="U101" s="682" t="s">
        <v>190</v>
      </c>
      <c r="V101" s="683"/>
      <c r="W101" s="684"/>
      <c r="X101" s="682" t="s">
        <v>191</v>
      </c>
      <c r="Y101" s="683"/>
      <c r="Z101" s="684"/>
      <c r="AA101" s="682" t="s">
        <v>221</v>
      </c>
      <c r="AB101" s="683"/>
      <c r="AC101" s="684"/>
      <c r="AD101" s="682" t="s">
        <v>193</v>
      </c>
      <c r="AE101" s="683"/>
      <c r="AF101" s="684"/>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row>
    <row r="102" spans="1:62" s="1" customFormat="1" ht="29.25" customHeight="1" thickBot="1" x14ac:dyDescent="0.3">
      <c r="A102" s="677"/>
      <c r="B102" s="680"/>
      <c r="C102" s="125" t="s">
        <v>226</v>
      </c>
      <c r="D102" s="109" t="s">
        <v>227</v>
      </c>
      <c r="E102" s="125" t="s">
        <v>226</v>
      </c>
      <c r="F102" s="109" t="s">
        <v>227</v>
      </c>
      <c r="G102" s="125" t="s">
        <v>226</v>
      </c>
      <c r="H102" s="109" t="s">
        <v>227</v>
      </c>
      <c r="I102" s="125" t="s">
        <v>226</v>
      </c>
      <c r="J102" s="109" t="s">
        <v>227</v>
      </c>
      <c r="K102" s="125" t="s">
        <v>226</v>
      </c>
      <c r="L102" s="109" t="s">
        <v>227</v>
      </c>
      <c r="M102" s="125" t="s">
        <v>226</v>
      </c>
      <c r="N102" s="109" t="s">
        <v>227</v>
      </c>
      <c r="O102" s="112" t="s">
        <v>226</v>
      </c>
      <c r="P102" s="112" t="s">
        <v>228</v>
      </c>
      <c r="Q102" s="112" t="s">
        <v>28</v>
      </c>
      <c r="R102" s="112" t="s">
        <v>226</v>
      </c>
      <c r="S102" s="112" t="s">
        <v>228</v>
      </c>
      <c r="T102" s="112" t="s">
        <v>28</v>
      </c>
      <c r="U102" s="112" t="s">
        <v>226</v>
      </c>
      <c r="V102" s="112" t="s">
        <v>228</v>
      </c>
      <c r="W102" s="112" t="s">
        <v>28</v>
      </c>
      <c r="X102" s="112" t="s">
        <v>226</v>
      </c>
      <c r="Y102" s="112" t="s">
        <v>228</v>
      </c>
      <c r="Z102" s="112" t="s">
        <v>28</v>
      </c>
      <c r="AA102" s="112" t="s">
        <v>226</v>
      </c>
      <c r="AB102" s="112" t="s">
        <v>228</v>
      </c>
      <c r="AC102" s="112" t="s">
        <v>28</v>
      </c>
      <c r="AD102" s="112" t="s">
        <v>226</v>
      </c>
      <c r="AE102" s="112" t="s">
        <v>228</v>
      </c>
      <c r="AF102" s="112" t="s">
        <v>28</v>
      </c>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row>
    <row r="103" spans="1:62" s="1" customFormat="1" ht="16.5" x14ac:dyDescent="0.25">
      <c r="A103" s="677"/>
      <c r="B103" s="163" t="s">
        <v>229</v>
      </c>
      <c r="C103" s="66"/>
      <c r="D103" s="124"/>
      <c r="E103" s="66"/>
      <c r="F103" s="124"/>
      <c r="G103" s="66"/>
      <c r="H103" s="124"/>
      <c r="I103" s="66"/>
      <c r="J103" s="124"/>
      <c r="K103" s="66"/>
      <c r="L103" s="124"/>
      <c r="M103" s="66"/>
      <c r="N103" s="124"/>
      <c r="O103" s="331">
        <v>0</v>
      </c>
      <c r="P103" s="122"/>
      <c r="Q103" s="124"/>
      <c r="R103" s="331">
        <v>0</v>
      </c>
      <c r="S103" s="122"/>
      <c r="T103" s="124"/>
      <c r="U103" s="331">
        <v>3</v>
      </c>
      <c r="V103" s="122"/>
      <c r="W103" s="124"/>
      <c r="X103" s="331">
        <v>34</v>
      </c>
      <c r="Y103" s="122"/>
      <c r="Z103" s="124"/>
      <c r="AA103" s="331">
        <v>7</v>
      </c>
      <c r="AB103" s="122"/>
      <c r="AC103" s="124"/>
      <c r="AD103" s="331">
        <v>0</v>
      </c>
      <c r="AE103" s="155"/>
      <c r="AF103" s="124"/>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row>
    <row r="104" spans="1:62" s="1" customFormat="1" ht="16.5" x14ac:dyDescent="0.25">
      <c r="A104" s="677"/>
      <c r="B104" s="164" t="s">
        <v>230</v>
      </c>
      <c r="C104" s="66"/>
      <c r="D104" s="124"/>
      <c r="E104" s="66"/>
      <c r="F104" s="124"/>
      <c r="G104" s="66"/>
      <c r="H104" s="124"/>
      <c r="I104" s="66"/>
      <c r="J104" s="124"/>
      <c r="K104" s="66"/>
      <c r="L104" s="124"/>
      <c r="M104" s="66"/>
      <c r="N104" s="124"/>
      <c r="O104" s="331">
        <v>0</v>
      </c>
      <c r="P104" s="122"/>
      <c r="Q104" s="124"/>
      <c r="R104" s="331">
        <v>52</v>
      </c>
      <c r="S104" s="122"/>
      <c r="T104" s="124"/>
      <c r="U104" s="331">
        <v>0</v>
      </c>
      <c r="V104" s="122"/>
      <c r="W104" s="124"/>
      <c r="X104" s="331">
        <v>30</v>
      </c>
      <c r="Y104" s="122"/>
      <c r="Z104" s="124"/>
      <c r="AA104" s="331">
        <v>30</v>
      </c>
      <c r="AB104" s="122"/>
      <c r="AC104" s="124"/>
      <c r="AD104" s="331">
        <v>17</v>
      </c>
      <c r="AE104" s="309"/>
      <c r="AF104" s="124"/>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row>
    <row r="105" spans="1:62" s="1" customFormat="1" ht="16.5" x14ac:dyDescent="0.25">
      <c r="A105" s="677"/>
      <c r="B105" s="164" t="s">
        <v>231</v>
      </c>
      <c r="C105" s="66"/>
      <c r="D105" s="124"/>
      <c r="E105" s="66"/>
      <c r="F105" s="124"/>
      <c r="G105" s="66"/>
      <c r="H105" s="124"/>
      <c r="I105" s="66"/>
      <c r="J105" s="124"/>
      <c r="K105" s="66"/>
      <c r="L105" s="124"/>
      <c r="M105" s="66"/>
      <c r="N105" s="124"/>
      <c r="O105" s="331">
        <v>0</v>
      </c>
      <c r="P105" s="122"/>
      <c r="Q105" s="124"/>
      <c r="R105" s="331">
        <v>0</v>
      </c>
      <c r="S105" s="122"/>
      <c r="T105" s="124"/>
      <c r="U105" s="331">
        <v>0</v>
      </c>
      <c r="V105" s="122"/>
      <c r="W105" s="124"/>
      <c r="X105" s="331">
        <v>0</v>
      </c>
      <c r="Y105" s="122"/>
      <c r="Z105" s="124"/>
      <c r="AA105" s="331">
        <v>54</v>
      </c>
      <c r="AB105" s="122"/>
      <c r="AC105" s="124"/>
      <c r="AD105" s="331">
        <v>20</v>
      </c>
      <c r="AE105" s="309"/>
      <c r="AF105" s="124"/>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row>
    <row r="106" spans="1:62" s="1" customFormat="1" ht="16.5" x14ac:dyDescent="0.25">
      <c r="A106" s="677"/>
      <c r="B106" s="164" t="s">
        <v>232</v>
      </c>
      <c r="C106" s="66"/>
      <c r="D106" s="124"/>
      <c r="E106" s="66"/>
      <c r="F106" s="124"/>
      <c r="G106" s="66"/>
      <c r="H106" s="124"/>
      <c r="I106" s="66"/>
      <c r="J106" s="124"/>
      <c r="K106" s="66"/>
      <c r="L106" s="124"/>
      <c r="M106" s="66"/>
      <c r="N106" s="124"/>
      <c r="O106" s="331">
        <v>5</v>
      </c>
      <c r="P106" s="122"/>
      <c r="Q106" s="124"/>
      <c r="R106" s="331">
        <v>10</v>
      </c>
      <c r="S106" s="122"/>
      <c r="T106" s="124"/>
      <c r="U106" s="331">
        <v>10</v>
      </c>
      <c r="V106" s="122"/>
      <c r="W106" s="124"/>
      <c r="X106" s="331">
        <v>38</v>
      </c>
      <c r="Y106" s="122"/>
      <c r="Z106" s="124"/>
      <c r="AA106" s="331">
        <v>54</v>
      </c>
      <c r="AB106" s="122"/>
      <c r="AC106" s="124"/>
      <c r="AD106" s="331">
        <v>38</v>
      </c>
      <c r="AE106" s="309"/>
      <c r="AF106" s="124"/>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row>
    <row r="107" spans="1:62" s="1" customFormat="1" ht="16.5" x14ac:dyDescent="0.25">
      <c r="A107" s="677"/>
      <c r="B107" s="164" t="s">
        <v>233</v>
      </c>
      <c r="C107" s="66"/>
      <c r="D107" s="124"/>
      <c r="E107" s="66"/>
      <c r="F107" s="124"/>
      <c r="G107" s="66"/>
      <c r="H107" s="124"/>
      <c r="I107" s="66"/>
      <c r="J107" s="124"/>
      <c r="K107" s="66"/>
      <c r="L107" s="124"/>
      <c r="M107" s="66"/>
      <c r="N107" s="124"/>
      <c r="O107" s="331">
        <v>8</v>
      </c>
      <c r="P107" s="122"/>
      <c r="Q107" s="124"/>
      <c r="R107" s="331">
        <v>0</v>
      </c>
      <c r="S107" s="122"/>
      <c r="T107" s="124"/>
      <c r="U107" s="331">
        <v>0</v>
      </c>
      <c r="V107" s="122"/>
      <c r="W107" s="124"/>
      <c r="X107" s="331">
        <v>19</v>
      </c>
      <c r="Y107" s="122"/>
      <c r="Z107" s="124"/>
      <c r="AA107" s="331">
        <v>12</v>
      </c>
      <c r="AB107" s="122"/>
      <c r="AC107" s="124"/>
      <c r="AD107" s="331">
        <v>32</v>
      </c>
      <c r="AE107" s="309"/>
      <c r="AF107" s="124"/>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row>
    <row r="108" spans="1:62" s="1" customFormat="1" ht="16.5" x14ac:dyDescent="0.25">
      <c r="A108" s="677"/>
      <c r="B108" s="164" t="s">
        <v>234</v>
      </c>
      <c r="C108" s="66"/>
      <c r="D108" s="124"/>
      <c r="E108" s="66"/>
      <c r="F108" s="124"/>
      <c r="G108" s="66"/>
      <c r="H108" s="124"/>
      <c r="I108" s="66"/>
      <c r="J108" s="124"/>
      <c r="K108" s="66"/>
      <c r="L108" s="124"/>
      <c r="M108" s="66"/>
      <c r="N108" s="124"/>
      <c r="O108" s="331">
        <v>25</v>
      </c>
      <c r="P108" s="122"/>
      <c r="Q108" s="124"/>
      <c r="R108" s="331">
        <v>25</v>
      </c>
      <c r="S108" s="122"/>
      <c r="T108" s="124"/>
      <c r="U108" s="331">
        <v>0</v>
      </c>
      <c r="V108" s="122"/>
      <c r="W108" s="124"/>
      <c r="X108" s="331">
        <v>39</v>
      </c>
      <c r="Y108" s="122"/>
      <c r="Z108" s="124"/>
      <c r="AA108" s="331">
        <v>42</v>
      </c>
      <c r="AB108" s="122"/>
      <c r="AC108" s="124"/>
      <c r="AD108" s="331">
        <v>89</v>
      </c>
      <c r="AE108" s="309"/>
      <c r="AF108" s="124"/>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row>
    <row r="109" spans="1:62" s="1" customFormat="1" ht="16.5" x14ac:dyDescent="0.25">
      <c r="A109" s="677"/>
      <c r="B109" s="164" t="s">
        <v>235</v>
      </c>
      <c r="C109" s="66"/>
      <c r="D109" s="124"/>
      <c r="E109" s="66"/>
      <c r="F109" s="124"/>
      <c r="G109" s="66"/>
      <c r="H109" s="124"/>
      <c r="I109" s="66"/>
      <c r="J109" s="124"/>
      <c r="K109" s="66"/>
      <c r="L109" s="124"/>
      <c r="M109" s="66"/>
      <c r="N109" s="124"/>
      <c r="O109" s="331">
        <v>11</v>
      </c>
      <c r="P109" s="122"/>
      <c r="Q109" s="124"/>
      <c r="R109" s="331">
        <v>11</v>
      </c>
      <c r="S109" s="122"/>
      <c r="T109" s="124"/>
      <c r="U109" s="331">
        <v>58</v>
      </c>
      <c r="V109" s="122"/>
      <c r="W109" s="124"/>
      <c r="X109" s="331">
        <v>27</v>
      </c>
      <c r="Y109" s="122"/>
      <c r="Z109" s="124"/>
      <c r="AA109" s="331">
        <v>53</v>
      </c>
      <c r="AB109" s="122"/>
      <c r="AC109" s="124"/>
      <c r="AD109" s="331">
        <v>83</v>
      </c>
      <c r="AE109" s="309"/>
      <c r="AF109" s="124"/>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row>
    <row r="110" spans="1:62" s="1" customFormat="1" ht="16.5" x14ac:dyDescent="0.25">
      <c r="A110" s="677"/>
      <c r="B110" s="164" t="s">
        <v>236</v>
      </c>
      <c r="C110" s="66"/>
      <c r="D110" s="124"/>
      <c r="E110" s="66"/>
      <c r="F110" s="124"/>
      <c r="G110" s="66"/>
      <c r="H110" s="124"/>
      <c r="I110" s="66"/>
      <c r="J110" s="124"/>
      <c r="K110" s="66"/>
      <c r="L110" s="124"/>
      <c r="M110" s="66"/>
      <c r="N110" s="124"/>
      <c r="O110" s="331">
        <v>41</v>
      </c>
      <c r="P110" s="122"/>
      <c r="Q110" s="124"/>
      <c r="R110" s="331">
        <v>8</v>
      </c>
      <c r="S110" s="122"/>
      <c r="T110" s="124"/>
      <c r="U110" s="331">
        <v>42</v>
      </c>
      <c r="V110" s="122"/>
      <c r="W110" s="124"/>
      <c r="X110" s="331">
        <v>32</v>
      </c>
      <c r="Y110" s="122"/>
      <c r="Z110" s="124"/>
      <c r="AA110" s="331">
        <v>66</v>
      </c>
      <c r="AB110" s="122"/>
      <c r="AC110" s="124"/>
      <c r="AD110" s="331">
        <v>31</v>
      </c>
      <c r="AE110" s="309"/>
      <c r="AF110" s="124"/>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row>
    <row r="111" spans="1:62" s="1" customFormat="1" ht="16.5" x14ac:dyDescent="0.25">
      <c r="A111" s="677"/>
      <c r="B111" s="164" t="s">
        <v>237</v>
      </c>
      <c r="C111" s="66"/>
      <c r="D111" s="124"/>
      <c r="E111" s="66"/>
      <c r="F111" s="124"/>
      <c r="G111" s="66"/>
      <c r="H111" s="124"/>
      <c r="I111" s="66"/>
      <c r="J111" s="124"/>
      <c r="K111" s="66"/>
      <c r="L111" s="124"/>
      <c r="M111" s="66"/>
      <c r="N111" s="124"/>
      <c r="O111" s="331">
        <v>9</v>
      </c>
      <c r="P111" s="122"/>
      <c r="Q111" s="124"/>
      <c r="R111" s="331">
        <v>36</v>
      </c>
      <c r="S111" s="122"/>
      <c r="T111" s="124"/>
      <c r="U111" s="331">
        <v>17</v>
      </c>
      <c r="V111" s="122"/>
      <c r="W111" s="124"/>
      <c r="X111" s="331">
        <v>0</v>
      </c>
      <c r="Y111" s="122"/>
      <c r="Z111" s="124"/>
      <c r="AA111" s="331">
        <v>11</v>
      </c>
      <c r="AB111" s="122"/>
      <c r="AC111" s="124"/>
      <c r="AD111" s="331">
        <v>24</v>
      </c>
      <c r="AE111" s="309"/>
      <c r="AF111" s="124"/>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row>
    <row r="112" spans="1:62" s="1" customFormat="1" ht="16.5" x14ac:dyDescent="0.25">
      <c r="A112" s="677"/>
      <c r="B112" s="164" t="s">
        <v>238</v>
      </c>
      <c r="C112" s="66"/>
      <c r="D112" s="124"/>
      <c r="E112" s="66"/>
      <c r="F112" s="124"/>
      <c r="G112" s="66"/>
      <c r="H112" s="124"/>
      <c r="I112" s="66"/>
      <c r="J112" s="124"/>
      <c r="K112" s="66"/>
      <c r="L112" s="124"/>
      <c r="M112" s="66"/>
      <c r="N112" s="124"/>
      <c r="O112" s="331">
        <v>13</v>
      </c>
      <c r="P112" s="122"/>
      <c r="Q112" s="124"/>
      <c r="R112" s="331">
        <v>15</v>
      </c>
      <c r="S112" s="122"/>
      <c r="T112" s="124"/>
      <c r="U112" s="331">
        <v>6</v>
      </c>
      <c r="V112" s="122"/>
      <c r="W112" s="124"/>
      <c r="X112" s="331">
        <v>89</v>
      </c>
      <c r="Y112" s="122"/>
      <c r="Z112" s="124"/>
      <c r="AA112" s="331">
        <v>16</v>
      </c>
      <c r="AB112" s="122"/>
      <c r="AC112" s="124"/>
      <c r="AD112" s="331">
        <v>86</v>
      </c>
      <c r="AE112" s="309"/>
      <c r="AF112" s="124"/>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row>
    <row r="113" spans="1:62" s="1" customFormat="1" ht="16.5" x14ac:dyDescent="0.25">
      <c r="A113" s="677"/>
      <c r="B113" s="164" t="s">
        <v>239</v>
      </c>
      <c r="C113" s="66"/>
      <c r="D113" s="124"/>
      <c r="E113" s="66"/>
      <c r="F113" s="124"/>
      <c r="G113" s="66"/>
      <c r="H113" s="124"/>
      <c r="I113" s="66"/>
      <c r="J113" s="124"/>
      <c r="K113" s="66"/>
      <c r="L113" s="124"/>
      <c r="M113" s="66"/>
      <c r="N113" s="124"/>
      <c r="O113" s="331">
        <v>11</v>
      </c>
      <c r="P113" s="122"/>
      <c r="Q113" s="124"/>
      <c r="R113" s="331">
        <v>29</v>
      </c>
      <c r="S113" s="122"/>
      <c r="T113" s="124"/>
      <c r="U113" s="331">
        <v>4</v>
      </c>
      <c r="V113" s="122"/>
      <c r="W113" s="124"/>
      <c r="X113" s="331">
        <v>63</v>
      </c>
      <c r="Y113" s="122"/>
      <c r="Z113" s="124"/>
      <c r="AA113" s="331">
        <v>62</v>
      </c>
      <c r="AB113" s="122"/>
      <c r="AC113" s="124"/>
      <c r="AD113" s="331">
        <v>45</v>
      </c>
      <c r="AE113" s="309"/>
      <c r="AF113" s="124"/>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row>
    <row r="114" spans="1:62" s="1" customFormat="1" ht="16.5" x14ac:dyDescent="0.25">
      <c r="A114" s="677"/>
      <c r="B114" s="164" t="s">
        <v>240</v>
      </c>
      <c r="C114" s="66"/>
      <c r="D114" s="124"/>
      <c r="E114" s="66"/>
      <c r="F114" s="124"/>
      <c r="G114" s="66"/>
      <c r="H114" s="124"/>
      <c r="I114" s="66"/>
      <c r="J114" s="124"/>
      <c r="K114" s="66"/>
      <c r="L114" s="124"/>
      <c r="M114" s="66"/>
      <c r="N114" s="124"/>
      <c r="O114" s="331">
        <v>0</v>
      </c>
      <c r="P114" s="122"/>
      <c r="Q114" s="124"/>
      <c r="R114" s="331">
        <v>0</v>
      </c>
      <c r="S114" s="122"/>
      <c r="T114" s="124"/>
      <c r="U114" s="331">
        <v>43</v>
      </c>
      <c r="V114" s="122"/>
      <c r="W114" s="124"/>
      <c r="X114" s="331">
        <v>1</v>
      </c>
      <c r="Y114" s="122"/>
      <c r="Z114" s="124"/>
      <c r="AA114" s="331">
        <v>9</v>
      </c>
      <c r="AB114" s="122"/>
      <c r="AC114" s="124"/>
      <c r="AD114" s="331">
        <v>0</v>
      </c>
      <c r="AE114" s="309"/>
      <c r="AF114" s="124"/>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row>
    <row r="115" spans="1:62" s="1" customFormat="1" ht="16.5" x14ac:dyDescent="0.25">
      <c r="A115" s="677"/>
      <c r="B115" s="164" t="s">
        <v>241</v>
      </c>
      <c r="C115" s="66"/>
      <c r="D115" s="124"/>
      <c r="E115" s="66"/>
      <c r="F115" s="124"/>
      <c r="G115" s="66"/>
      <c r="H115" s="124"/>
      <c r="I115" s="66"/>
      <c r="J115" s="124"/>
      <c r="K115" s="66"/>
      <c r="L115" s="124"/>
      <c r="M115" s="66"/>
      <c r="N115" s="124"/>
      <c r="O115" s="331">
        <v>5</v>
      </c>
      <c r="P115" s="122"/>
      <c r="Q115" s="124"/>
      <c r="R115" s="331">
        <v>0</v>
      </c>
      <c r="S115" s="122"/>
      <c r="T115" s="124"/>
      <c r="U115" s="331">
        <v>31</v>
      </c>
      <c r="V115" s="122"/>
      <c r="W115" s="124"/>
      <c r="X115" s="331">
        <v>12</v>
      </c>
      <c r="Y115" s="122"/>
      <c r="Z115" s="124"/>
      <c r="AA115" s="331">
        <v>14</v>
      </c>
      <c r="AB115" s="122"/>
      <c r="AC115" s="124"/>
      <c r="AD115" s="331">
        <v>74</v>
      </c>
      <c r="AE115" s="309"/>
      <c r="AF115" s="124"/>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row>
    <row r="116" spans="1:62" s="1" customFormat="1" ht="16.5" x14ac:dyDescent="0.25">
      <c r="A116" s="677"/>
      <c r="B116" s="164" t="s">
        <v>242</v>
      </c>
      <c r="C116" s="66"/>
      <c r="D116" s="124"/>
      <c r="E116" s="66"/>
      <c r="F116" s="124"/>
      <c r="G116" s="66"/>
      <c r="H116" s="124"/>
      <c r="I116" s="66"/>
      <c r="J116" s="124"/>
      <c r="K116" s="66"/>
      <c r="L116" s="124"/>
      <c r="M116" s="66"/>
      <c r="N116" s="124"/>
      <c r="O116" s="331">
        <v>0</v>
      </c>
      <c r="P116" s="122"/>
      <c r="Q116" s="124"/>
      <c r="R116" s="331">
        <v>0</v>
      </c>
      <c r="S116" s="122"/>
      <c r="T116" s="124"/>
      <c r="U116" s="331">
        <v>8</v>
      </c>
      <c r="V116" s="122"/>
      <c r="W116" s="124"/>
      <c r="X116" s="331">
        <v>46</v>
      </c>
      <c r="Y116" s="122"/>
      <c r="Z116" s="124"/>
      <c r="AA116" s="331">
        <v>8</v>
      </c>
      <c r="AB116" s="122"/>
      <c r="AC116" s="124"/>
      <c r="AD116" s="331">
        <v>13</v>
      </c>
      <c r="AE116" s="309"/>
      <c r="AF116" s="124"/>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row>
    <row r="117" spans="1:62" s="1" customFormat="1" ht="16.5" x14ac:dyDescent="0.25">
      <c r="A117" s="677"/>
      <c r="B117" s="164" t="s">
        <v>243</v>
      </c>
      <c r="C117" s="66"/>
      <c r="D117" s="124"/>
      <c r="E117" s="66"/>
      <c r="F117" s="124"/>
      <c r="G117" s="66"/>
      <c r="H117" s="124"/>
      <c r="I117" s="66"/>
      <c r="J117" s="124"/>
      <c r="K117" s="66"/>
      <c r="L117" s="124"/>
      <c r="M117" s="66"/>
      <c r="N117" s="124"/>
      <c r="O117" s="331">
        <v>17</v>
      </c>
      <c r="P117" s="122"/>
      <c r="Q117" s="124"/>
      <c r="R117" s="331">
        <v>26</v>
      </c>
      <c r="S117" s="122"/>
      <c r="T117" s="124"/>
      <c r="U117" s="331">
        <v>26</v>
      </c>
      <c r="V117" s="122"/>
      <c r="W117" s="124"/>
      <c r="X117" s="331">
        <v>0</v>
      </c>
      <c r="Y117" s="122"/>
      <c r="Z117" s="124"/>
      <c r="AA117" s="331">
        <v>47</v>
      </c>
      <c r="AB117" s="122"/>
      <c r="AC117" s="124"/>
      <c r="AD117" s="331">
        <v>0</v>
      </c>
      <c r="AE117" s="309"/>
      <c r="AF117" s="124"/>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1"/>
      <c r="BC117" s="71"/>
      <c r="BD117" s="71"/>
      <c r="BE117" s="71"/>
      <c r="BF117" s="71"/>
      <c r="BG117" s="71"/>
      <c r="BH117" s="71"/>
      <c r="BI117" s="71"/>
      <c r="BJ117" s="71"/>
    </row>
    <row r="118" spans="1:62" s="1" customFormat="1" ht="16.5" x14ac:dyDescent="0.25">
      <c r="A118" s="677"/>
      <c r="B118" s="164" t="s">
        <v>244</v>
      </c>
      <c r="C118" s="66"/>
      <c r="D118" s="124"/>
      <c r="E118" s="66"/>
      <c r="F118" s="124"/>
      <c r="G118" s="66"/>
      <c r="H118" s="124"/>
      <c r="I118" s="66"/>
      <c r="J118" s="124"/>
      <c r="K118" s="66"/>
      <c r="L118" s="124"/>
      <c r="M118" s="66"/>
      <c r="N118" s="124"/>
      <c r="O118" s="331">
        <v>35</v>
      </c>
      <c r="P118" s="122"/>
      <c r="Q118" s="124"/>
      <c r="R118" s="331">
        <v>6</v>
      </c>
      <c r="S118" s="122"/>
      <c r="T118" s="124"/>
      <c r="U118" s="331">
        <v>6</v>
      </c>
      <c r="V118" s="122"/>
      <c r="W118" s="124"/>
      <c r="X118" s="331">
        <v>51</v>
      </c>
      <c r="Y118" s="122"/>
      <c r="Z118" s="124"/>
      <c r="AA118" s="331">
        <v>24</v>
      </c>
      <c r="AB118" s="122"/>
      <c r="AC118" s="124"/>
      <c r="AD118" s="331">
        <v>57</v>
      </c>
      <c r="AE118" s="309"/>
      <c r="AF118" s="124"/>
      <c r="AG118" s="71"/>
      <c r="AH118" s="71"/>
      <c r="AI118" s="71"/>
      <c r="AJ118" s="71"/>
      <c r="AK118" s="71"/>
      <c r="AL118" s="71"/>
      <c r="AM118" s="71"/>
      <c r="AN118" s="71"/>
      <c r="AO118" s="71"/>
      <c r="AP118" s="71"/>
      <c r="AQ118" s="71"/>
      <c r="AR118" s="71"/>
      <c r="AS118" s="71"/>
      <c r="AT118" s="71"/>
      <c r="AU118" s="71"/>
      <c r="AV118" s="71"/>
      <c r="AW118" s="71"/>
      <c r="AX118" s="71"/>
      <c r="AY118" s="71"/>
      <c r="AZ118" s="71"/>
      <c r="BA118" s="71"/>
      <c r="BB118" s="71"/>
      <c r="BC118" s="71"/>
      <c r="BD118" s="71"/>
      <c r="BE118" s="71"/>
      <c r="BF118" s="71"/>
      <c r="BG118" s="71"/>
      <c r="BH118" s="71"/>
      <c r="BI118" s="71"/>
      <c r="BJ118" s="71"/>
    </row>
    <row r="119" spans="1:62" s="1" customFormat="1" ht="16.5" x14ac:dyDescent="0.25">
      <c r="A119" s="677"/>
      <c r="B119" s="164" t="s">
        <v>245</v>
      </c>
      <c r="C119" s="66"/>
      <c r="D119" s="124"/>
      <c r="E119" s="66"/>
      <c r="F119" s="124"/>
      <c r="G119" s="66"/>
      <c r="H119" s="124"/>
      <c r="I119" s="66"/>
      <c r="J119" s="124"/>
      <c r="K119" s="66"/>
      <c r="L119" s="124"/>
      <c r="M119" s="66"/>
      <c r="N119" s="124"/>
      <c r="O119" s="331">
        <v>0</v>
      </c>
      <c r="P119" s="122"/>
      <c r="Q119" s="124"/>
      <c r="R119" s="331">
        <v>0</v>
      </c>
      <c r="S119" s="122"/>
      <c r="T119" s="124"/>
      <c r="U119" s="331">
        <v>19</v>
      </c>
      <c r="V119" s="122"/>
      <c r="W119" s="124"/>
      <c r="X119" s="331">
        <v>0</v>
      </c>
      <c r="Y119" s="122"/>
      <c r="Z119" s="124"/>
      <c r="AA119" s="331">
        <v>31</v>
      </c>
      <c r="AB119" s="122"/>
      <c r="AC119" s="124"/>
      <c r="AD119" s="331">
        <v>27</v>
      </c>
      <c r="AE119" s="309"/>
      <c r="AF119" s="124"/>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row>
    <row r="120" spans="1:62" s="1" customFormat="1" ht="16.5" x14ac:dyDescent="0.25">
      <c r="A120" s="677"/>
      <c r="B120" s="164" t="s">
        <v>246</v>
      </c>
      <c r="C120" s="66"/>
      <c r="D120" s="124"/>
      <c r="E120" s="66"/>
      <c r="F120" s="124"/>
      <c r="G120" s="66"/>
      <c r="H120" s="124"/>
      <c r="I120" s="66"/>
      <c r="J120" s="124"/>
      <c r="K120" s="66"/>
      <c r="L120" s="124"/>
      <c r="M120" s="66"/>
      <c r="N120" s="124"/>
      <c r="O120" s="331">
        <v>20</v>
      </c>
      <c r="P120" s="122"/>
      <c r="Q120" s="124"/>
      <c r="R120" s="331">
        <v>7</v>
      </c>
      <c r="S120" s="122"/>
      <c r="T120" s="124"/>
      <c r="U120" s="331">
        <v>11</v>
      </c>
      <c r="V120" s="122"/>
      <c r="W120" s="124"/>
      <c r="X120" s="331">
        <v>26</v>
      </c>
      <c r="Y120" s="122"/>
      <c r="Z120" s="124"/>
      <c r="AA120" s="331">
        <v>16</v>
      </c>
      <c r="AB120" s="122"/>
      <c r="AC120" s="124"/>
      <c r="AD120" s="331">
        <v>26</v>
      </c>
      <c r="AE120" s="309"/>
      <c r="AF120" s="124"/>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row>
    <row r="121" spans="1:62" s="1" customFormat="1" ht="16.5" x14ac:dyDescent="0.25">
      <c r="A121" s="677"/>
      <c r="B121" s="164" t="s">
        <v>247</v>
      </c>
      <c r="C121" s="66"/>
      <c r="D121" s="124"/>
      <c r="E121" s="66"/>
      <c r="F121" s="124"/>
      <c r="G121" s="66"/>
      <c r="H121" s="124"/>
      <c r="I121" s="66"/>
      <c r="J121" s="124"/>
      <c r="K121" s="66"/>
      <c r="L121" s="124"/>
      <c r="M121" s="66"/>
      <c r="N121" s="124"/>
      <c r="O121" s="331">
        <v>31</v>
      </c>
      <c r="P121" s="122"/>
      <c r="Q121" s="124"/>
      <c r="R121" s="331">
        <v>51</v>
      </c>
      <c r="S121" s="122"/>
      <c r="T121" s="124"/>
      <c r="U121" s="331">
        <v>27</v>
      </c>
      <c r="V121" s="122"/>
      <c r="W121" s="124"/>
      <c r="X121" s="331">
        <v>52</v>
      </c>
      <c r="Y121" s="122"/>
      <c r="Z121" s="124"/>
      <c r="AA121" s="331">
        <v>54</v>
      </c>
      <c r="AB121" s="122"/>
      <c r="AC121" s="124"/>
      <c r="AD121" s="331">
        <v>54</v>
      </c>
      <c r="AE121" s="309"/>
      <c r="AF121" s="124"/>
      <c r="AG121" s="71"/>
      <c r="AH121" s="71"/>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c r="BJ121" s="71"/>
    </row>
    <row r="122" spans="1:62" s="1" customFormat="1" ht="16.5" x14ac:dyDescent="0.25">
      <c r="A122" s="677"/>
      <c r="B122" s="165" t="s">
        <v>248</v>
      </c>
      <c r="C122" s="157"/>
      <c r="D122" s="159"/>
      <c r="E122" s="157"/>
      <c r="F122" s="159"/>
      <c r="G122" s="157"/>
      <c r="H122" s="159"/>
      <c r="I122" s="157"/>
      <c r="J122" s="159"/>
      <c r="K122" s="157"/>
      <c r="L122" s="159"/>
      <c r="M122" s="157"/>
      <c r="N122" s="159"/>
      <c r="O122" s="332">
        <v>33</v>
      </c>
      <c r="P122" s="158"/>
      <c r="Q122" s="159"/>
      <c r="R122" s="332">
        <v>0</v>
      </c>
      <c r="S122" s="158"/>
      <c r="T122" s="159"/>
      <c r="U122" s="332">
        <v>0</v>
      </c>
      <c r="V122" s="158"/>
      <c r="W122" s="159"/>
      <c r="X122" s="332">
        <v>33</v>
      </c>
      <c r="Y122" s="158"/>
      <c r="Z122" s="159"/>
      <c r="AA122" s="332">
        <v>0</v>
      </c>
      <c r="AB122" s="158"/>
      <c r="AC122" s="159"/>
      <c r="AD122" s="332">
        <v>8</v>
      </c>
      <c r="AE122" s="158"/>
      <c r="AF122" s="159"/>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row>
    <row r="123" spans="1:62" s="1" customFormat="1" ht="16.5" x14ac:dyDescent="0.25">
      <c r="A123" s="677"/>
      <c r="B123" s="69" t="s">
        <v>365</v>
      </c>
      <c r="C123" s="157">
        <v>0</v>
      </c>
      <c r="D123" s="159"/>
      <c r="E123" s="157">
        <v>0</v>
      </c>
      <c r="F123" s="159"/>
      <c r="G123" s="157">
        <v>500</v>
      </c>
      <c r="H123" s="159"/>
      <c r="I123" s="157">
        <v>0</v>
      </c>
      <c r="J123" s="159"/>
      <c r="K123" s="157">
        <v>0</v>
      </c>
      <c r="L123" s="159"/>
      <c r="M123" s="157">
        <v>1000</v>
      </c>
      <c r="N123" s="159"/>
      <c r="O123" s="332">
        <v>0</v>
      </c>
      <c r="P123" s="158"/>
      <c r="Q123" s="159"/>
      <c r="R123" s="332">
        <v>0</v>
      </c>
      <c r="S123" s="158"/>
      <c r="T123" s="159"/>
      <c r="U123" s="332"/>
      <c r="V123" s="158"/>
      <c r="W123" s="159"/>
      <c r="X123" s="332"/>
      <c r="Y123" s="158"/>
      <c r="Z123" s="159"/>
      <c r="AA123" s="157"/>
      <c r="AB123" s="158"/>
      <c r="AC123" s="159"/>
      <c r="AD123" s="157"/>
      <c r="AE123" s="158"/>
      <c r="AF123" s="159"/>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row>
    <row r="124" spans="1:62" s="1" customFormat="1" ht="17.25" thickBot="1" x14ac:dyDescent="0.3">
      <c r="A124" s="474"/>
      <c r="B124" s="156" t="s">
        <v>203</v>
      </c>
      <c r="C124" s="100">
        <f>SUM(C103:C123)</f>
        <v>0</v>
      </c>
      <c r="D124" s="160"/>
      <c r="E124" s="100">
        <f>SUM(E103:E123)</f>
        <v>0</v>
      </c>
      <c r="F124" s="160"/>
      <c r="G124" s="100">
        <f>SUM(G103:G123)</f>
        <v>500</v>
      </c>
      <c r="H124" s="160"/>
      <c r="I124" s="100">
        <f>SUM(I103:I123)</f>
        <v>0</v>
      </c>
      <c r="J124" s="160"/>
      <c r="K124" s="161">
        <f>SUM(K103:K123)</f>
        <v>0</v>
      </c>
      <c r="L124" s="162"/>
      <c r="M124" s="161">
        <f>SUM(M123)</f>
        <v>1000</v>
      </c>
      <c r="N124" s="162"/>
      <c r="O124" s="333">
        <v>263</v>
      </c>
      <c r="P124" s="101"/>
      <c r="Q124" s="160"/>
      <c r="R124" s="333">
        <f>SUM(R103:R123)</f>
        <v>276</v>
      </c>
      <c r="S124" s="101"/>
      <c r="T124" s="160"/>
      <c r="U124" s="333">
        <f>SUM(U103:U123)</f>
        <v>311</v>
      </c>
      <c r="V124" s="101"/>
      <c r="W124" s="160"/>
      <c r="X124" s="349">
        <f>SUM(X103:X123)</f>
        <v>592</v>
      </c>
      <c r="Y124" s="101"/>
      <c r="Z124" s="160"/>
      <c r="AA124" s="349">
        <f>SUM(AA103:AA123)</f>
        <v>610</v>
      </c>
      <c r="AB124" s="101"/>
      <c r="AC124" s="160"/>
      <c r="AD124" s="349">
        <f>SUM(AD103:AD123)</f>
        <v>724</v>
      </c>
      <c r="AE124" s="101"/>
      <c r="AF124" s="160"/>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row>
  </sheetData>
  <mergeCells count="88">
    <mergeCell ref="X21:Z21"/>
    <mergeCell ref="AA21:AC21"/>
    <mergeCell ref="B8:Z11"/>
    <mergeCell ref="AA8:AA11"/>
    <mergeCell ref="AE8:AF8"/>
    <mergeCell ref="AE9:AF9"/>
    <mergeCell ref="AE10:AF10"/>
    <mergeCell ref="AE11:AF11"/>
    <mergeCell ref="O21:Q21"/>
    <mergeCell ref="AB8:AB11"/>
    <mergeCell ref="U21:W21"/>
    <mergeCell ref="M14:O14"/>
    <mergeCell ref="M15:O15"/>
    <mergeCell ref="M16:O16"/>
    <mergeCell ref="AD21:AF21"/>
    <mergeCell ref="K21:L21"/>
    <mergeCell ref="O47:Q47"/>
    <mergeCell ref="C46:N46"/>
    <mergeCell ref="K14:L16"/>
    <mergeCell ref="C20:N20"/>
    <mergeCell ref="O20:AF20"/>
    <mergeCell ref="A18:AF18"/>
    <mergeCell ref="A19:B19"/>
    <mergeCell ref="C19:AF19"/>
    <mergeCell ref="I21:J21"/>
    <mergeCell ref="A20:A44"/>
    <mergeCell ref="B20:B22"/>
    <mergeCell ref="E21:F21"/>
    <mergeCell ref="C21:D21"/>
    <mergeCell ref="G21:H21"/>
    <mergeCell ref="R47:T47"/>
    <mergeCell ref="U47:W47"/>
    <mergeCell ref="A1:A4"/>
    <mergeCell ref="B1:AF4"/>
    <mergeCell ref="AC8:AD8"/>
    <mergeCell ref="AC9:AD9"/>
    <mergeCell ref="A8:A11"/>
    <mergeCell ref="AC10:AD10"/>
    <mergeCell ref="AC11:AD11"/>
    <mergeCell ref="M21:N21"/>
    <mergeCell ref="U75:W75"/>
    <mergeCell ref="X75:Z75"/>
    <mergeCell ref="R21:T21"/>
    <mergeCell ref="A14:A16"/>
    <mergeCell ref="O46:AF46"/>
    <mergeCell ref="X47:Z47"/>
    <mergeCell ref="AA47:AC47"/>
    <mergeCell ref="AD47:AF47"/>
    <mergeCell ref="M47:N47"/>
    <mergeCell ref="K47:L47"/>
    <mergeCell ref="A46:A70"/>
    <mergeCell ref="B46:B48"/>
    <mergeCell ref="I47:J47"/>
    <mergeCell ref="G47:H47"/>
    <mergeCell ref="E47:F47"/>
    <mergeCell ref="C47:D47"/>
    <mergeCell ref="U101:W101"/>
    <mergeCell ref="X101:Z101"/>
    <mergeCell ref="A73:B73"/>
    <mergeCell ref="C73:AF73"/>
    <mergeCell ref="A74:A98"/>
    <mergeCell ref="B74:B76"/>
    <mergeCell ref="C74:N74"/>
    <mergeCell ref="O74:AF74"/>
    <mergeCell ref="C75:D75"/>
    <mergeCell ref="E75:F75"/>
    <mergeCell ref="G75:H75"/>
    <mergeCell ref="I75:J75"/>
    <mergeCell ref="K75:L75"/>
    <mergeCell ref="M75:N75"/>
    <mergeCell ref="O75:Q75"/>
    <mergeCell ref="R75:T75"/>
    <mergeCell ref="AA101:AC101"/>
    <mergeCell ref="AD101:AF101"/>
    <mergeCell ref="AA75:AC75"/>
    <mergeCell ref="AD75:AF75"/>
    <mergeCell ref="A100:A124"/>
    <mergeCell ref="B100:B102"/>
    <mergeCell ref="C100:N100"/>
    <mergeCell ref="O100:AF100"/>
    <mergeCell ref="C101:D101"/>
    <mergeCell ref="E101:F101"/>
    <mergeCell ref="G101:H101"/>
    <mergeCell ref="I101:J101"/>
    <mergeCell ref="K101:L101"/>
    <mergeCell ref="M101:N101"/>
    <mergeCell ref="O101:Q101"/>
    <mergeCell ref="R101:T101"/>
  </mergeCells>
  <phoneticPr fontId="35" type="noConversion"/>
  <pageMargins left="0.7" right="0.7" top="0.75" bottom="0.75" header="0.3" footer="0.3"/>
  <pageSetup paperSize="9" scale="20" orientation="landscape" r:id="rId1"/>
  <colBreaks count="1" manualBreakCount="1">
    <brk id="32"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CM14"/>
  <sheetViews>
    <sheetView view="pageBreakPreview" zoomScale="85" zoomScaleNormal="70" zoomScaleSheetLayoutView="85" workbookViewId="0">
      <selection activeCell="J10" sqref="J10"/>
    </sheetView>
  </sheetViews>
  <sheetFormatPr baseColWidth="10" defaultColWidth="11.42578125" defaultRowHeight="15" x14ac:dyDescent="0.25"/>
  <cols>
    <col min="1" max="1" width="11.28515625" style="94" customWidth="1"/>
    <col min="2" max="2" width="16.28515625" style="94" customWidth="1"/>
    <col min="3" max="4" width="12" style="94" customWidth="1"/>
    <col min="5" max="5" width="16.28515625" style="94" customWidth="1"/>
    <col min="6" max="6" width="14" style="94" customWidth="1"/>
    <col min="7" max="7" width="13.7109375" style="94" customWidth="1"/>
    <col min="8" max="8" width="13.42578125" style="94" customWidth="1"/>
    <col min="9" max="9" width="13.7109375" style="95" customWidth="1"/>
    <col min="10" max="10" width="11.42578125" style="95" customWidth="1"/>
    <col min="11" max="11" width="11.42578125" style="95"/>
    <col min="12" max="12" width="10.28515625" style="95" customWidth="1"/>
    <col min="13" max="13" width="10.28515625" style="94" customWidth="1"/>
    <col min="14" max="14" width="12.7109375" style="94" customWidth="1"/>
    <col min="15" max="16" width="10.28515625" style="94" customWidth="1"/>
    <col min="17" max="17" width="9.7109375" style="94" customWidth="1"/>
    <col min="18" max="19" width="10.28515625" style="94" customWidth="1"/>
    <col min="20" max="20" width="32.7109375" style="94" customWidth="1"/>
    <col min="21" max="22" width="10.28515625" style="94" customWidth="1"/>
    <col min="23" max="23" width="28.28515625" style="94" customWidth="1"/>
    <col min="24" max="25" width="10.28515625" style="94" customWidth="1"/>
    <col min="26" max="26" width="28.7109375" style="94" customWidth="1"/>
    <col min="27" max="28" width="10.28515625" style="94" customWidth="1"/>
    <col min="29" max="29" width="29.7109375" style="94" customWidth="1"/>
    <col min="30" max="31" width="10.28515625" style="94" customWidth="1"/>
    <col min="32" max="32" width="26.7109375" style="94" customWidth="1"/>
    <col min="33" max="34" width="10.28515625" style="94" customWidth="1"/>
    <col min="35" max="35" width="27.28515625" style="94" customWidth="1"/>
    <col min="36" max="37" width="10.28515625" style="94" customWidth="1"/>
    <col min="38" max="38" width="38.42578125" style="94" customWidth="1"/>
    <col min="39" max="40" width="10.28515625" style="94" customWidth="1"/>
    <col min="41" max="41" width="46.5703125" style="94" customWidth="1"/>
    <col min="42" max="43" width="10.28515625" style="94" customWidth="1"/>
    <col min="44" max="44" width="63.7109375" style="94" customWidth="1"/>
    <col min="45" max="46" width="10.28515625" style="94" customWidth="1"/>
    <col min="47" max="47" width="35.28515625" style="94" customWidth="1"/>
    <col min="48" max="48" width="11.7109375" style="94" customWidth="1"/>
    <col min="49" max="49" width="10" style="94" customWidth="1"/>
    <col min="50" max="50" width="8.5703125" style="94" customWidth="1"/>
    <col min="51" max="91" width="11.42578125" style="97"/>
    <col min="92" max="16384" width="11.42578125" style="94"/>
  </cols>
  <sheetData>
    <row r="1" spans="1:91" s="73" customFormat="1" ht="25.5" customHeight="1" thickBot="1" x14ac:dyDescent="0.3">
      <c r="A1" s="527"/>
      <c r="B1" s="719"/>
      <c r="C1" s="724" t="s">
        <v>150</v>
      </c>
      <c r="D1" s="724"/>
      <c r="E1" s="724"/>
      <c r="F1" s="724"/>
      <c r="G1" s="724"/>
      <c r="H1" s="724"/>
      <c r="I1" s="724"/>
      <c r="J1" s="724"/>
      <c r="K1" s="724"/>
      <c r="L1" s="724"/>
      <c r="M1" s="724"/>
      <c r="N1" s="724"/>
      <c r="O1" s="724"/>
      <c r="P1" s="724"/>
      <c r="Q1" s="724"/>
      <c r="R1" s="724"/>
      <c r="S1" s="724"/>
      <c r="T1" s="724"/>
      <c r="U1" s="724"/>
      <c r="V1" s="724"/>
      <c r="W1" s="724"/>
      <c r="X1" s="724"/>
      <c r="Y1" s="724"/>
      <c r="Z1" s="724"/>
      <c r="AA1" s="724"/>
      <c r="AB1" s="724"/>
      <c r="AC1" s="724"/>
      <c r="AD1" s="724"/>
      <c r="AE1" s="724"/>
      <c r="AF1" s="724"/>
      <c r="AG1" s="724"/>
      <c r="AH1" s="724"/>
      <c r="AI1" s="724"/>
      <c r="AJ1" s="724"/>
      <c r="AK1" s="724"/>
      <c r="AL1" s="724"/>
      <c r="AM1" s="724"/>
      <c r="AN1" s="724"/>
      <c r="AO1" s="724"/>
      <c r="AP1" s="724"/>
      <c r="AQ1" s="724"/>
      <c r="AR1" s="724"/>
      <c r="AS1" s="724"/>
      <c r="AT1" s="724"/>
      <c r="AU1" s="724"/>
      <c r="AV1" s="501" t="s">
        <v>270</v>
      </c>
      <c r="AW1" s="502"/>
      <c r="AX1" s="503"/>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90"/>
      <c r="CB1" s="90"/>
      <c r="CC1" s="90"/>
      <c r="CD1" s="90"/>
      <c r="CE1" s="90"/>
      <c r="CF1" s="90"/>
      <c r="CG1" s="90"/>
      <c r="CH1" s="90"/>
      <c r="CI1" s="90"/>
      <c r="CJ1" s="90"/>
      <c r="CK1" s="90"/>
      <c r="CL1" s="90"/>
      <c r="CM1" s="90"/>
    </row>
    <row r="2" spans="1:91" s="73" customFormat="1" ht="25.5" customHeight="1" thickBot="1" x14ac:dyDescent="0.3">
      <c r="A2" s="527"/>
      <c r="B2" s="719"/>
      <c r="C2" s="725" t="s">
        <v>151</v>
      </c>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c r="AT2" s="725"/>
      <c r="AU2" s="725"/>
      <c r="AV2" s="501" t="s">
        <v>271</v>
      </c>
      <c r="AW2" s="502"/>
      <c r="AX2" s="503"/>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90"/>
      <c r="CB2" s="90"/>
      <c r="CC2" s="90"/>
      <c r="CD2" s="90"/>
      <c r="CE2" s="90"/>
      <c r="CF2" s="90"/>
      <c r="CG2" s="90"/>
      <c r="CH2" s="90"/>
      <c r="CI2" s="90"/>
      <c r="CJ2" s="90"/>
      <c r="CK2" s="90"/>
      <c r="CL2" s="90"/>
      <c r="CM2" s="90"/>
    </row>
    <row r="3" spans="1:91" s="73" customFormat="1" ht="25.5" customHeight="1" thickBot="1" x14ac:dyDescent="0.3">
      <c r="A3" s="527"/>
      <c r="B3" s="719"/>
      <c r="C3" s="725" t="s">
        <v>0</v>
      </c>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c r="AT3" s="725"/>
      <c r="AU3" s="725"/>
      <c r="AV3" s="501" t="s">
        <v>272</v>
      </c>
      <c r="AW3" s="502"/>
      <c r="AX3" s="503"/>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90"/>
      <c r="CB3" s="90"/>
      <c r="CC3" s="90"/>
      <c r="CD3" s="90"/>
      <c r="CE3" s="90"/>
      <c r="CF3" s="90"/>
      <c r="CG3" s="90"/>
      <c r="CH3" s="90"/>
      <c r="CI3" s="90"/>
      <c r="CJ3" s="90"/>
      <c r="CK3" s="90"/>
      <c r="CL3" s="90"/>
      <c r="CM3" s="90"/>
    </row>
    <row r="4" spans="1:91" s="73" customFormat="1" ht="25.5" customHeight="1" thickBot="1" x14ac:dyDescent="0.3">
      <c r="A4" s="528"/>
      <c r="B4" s="720"/>
      <c r="C4" s="721" t="s">
        <v>250</v>
      </c>
      <c r="D4" s="722"/>
      <c r="E4" s="722"/>
      <c r="F4" s="722"/>
      <c r="G4" s="722"/>
      <c r="H4" s="722"/>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2"/>
      <c r="AN4" s="722"/>
      <c r="AO4" s="722"/>
      <c r="AP4" s="722"/>
      <c r="AQ4" s="722"/>
      <c r="AR4" s="722"/>
      <c r="AS4" s="722"/>
      <c r="AT4" s="722"/>
      <c r="AU4" s="723"/>
      <c r="AV4" s="501" t="s">
        <v>277</v>
      </c>
      <c r="AW4" s="502"/>
      <c r="AX4" s="503"/>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90"/>
      <c r="CB4" s="90"/>
      <c r="CC4" s="90"/>
      <c r="CD4" s="90"/>
      <c r="CE4" s="90"/>
      <c r="CF4" s="90"/>
      <c r="CG4" s="90"/>
      <c r="CH4" s="90"/>
      <c r="CI4" s="90"/>
      <c r="CJ4" s="90"/>
      <c r="CK4" s="90"/>
      <c r="CL4" s="90"/>
      <c r="CM4" s="90"/>
    </row>
    <row r="5" spans="1:91" s="73" customFormat="1" ht="11.65" customHeight="1" thickBot="1" x14ac:dyDescent="0.3">
      <c r="A5" s="74"/>
      <c r="B5" s="186"/>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76"/>
      <c r="AW5" s="76"/>
      <c r="AX5" s="7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90"/>
      <c r="CB5" s="90"/>
      <c r="CC5" s="90"/>
      <c r="CD5" s="90"/>
      <c r="CE5" s="90"/>
      <c r="CF5" s="90"/>
      <c r="CG5" s="90"/>
      <c r="CH5" s="90"/>
      <c r="CI5" s="90"/>
      <c r="CJ5" s="90"/>
      <c r="CK5" s="90"/>
      <c r="CL5" s="90"/>
      <c r="CM5" s="90"/>
    </row>
    <row r="6" spans="1:91" s="1" customFormat="1" ht="40.35" customHeight="1" thickBot="1" x14ac:dyDescent="0.3">
      <c r="A6" s="513" t="s">
        <v>154</v>
      </c>
      <c r="B6" s="515"/>
      <c r="C6" s="536" t="str">
        <f>+ACTIVIDAD_3!B6</f>
        <v>8219 - Fortalecimiento a la implementación, seguimiento y coordinación del Sistema Distrital de Cuidado en Bogotá D.C.</v>
      </c>
      <c r="D6" s="537"/>
      <c r="E6" s="537"/>
      <c r="F6" s="537"/>
      <c r="G6" s="537"/>
      <c r="H6" s="537"/>
      <c r="I6" s="537"/>
      <c r="J6" s="537"/>
      <c r="K6" s="538"/>
      <c r="M6" s="154"/>
      <c r="N6" s="175" t="s">
        <v>155</v>
      </c>
      <c r="O6" s="667">
        <v>2024110010309</v>
      </c>
      <c r="P6" s="750"/>
      <c r="Q6" s="668"/>
    </row>
    <row r="7" spans="1:91" s="90" customFormat="1" ht="10.15" customHeight="1" thickBot="1" x14ac:dyDescent="0.3">
      <c r="A7" s="98"/>
      <c r="B7" s="93"/>
      <c r="C7" s="93"/>
      <c r="D7" s="93"/>
      <c r="E7" s="93"/>
      <c r="F7" s="93"/>
      <c r="G7" s="93"/>
      <c r="H7" s="93"/>
      <c r="I7" s="93"/>
      <c r="J7" s="93"/>
      <c r="K7" s="93"/>
      <c r="L7" s="93"/>
      <c r="M7" s="99"/>
      <c r="N7" s="99"/>
      <c r="O7" s="99"/>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row>
    <row r="8" spans="1:91" s="73" customFormat="1" ht="21.75" customHeight="1" thickBot="1" x14ac:dyDescent="0.25">
      <c r="A8" s="652" t="s">
        <v>6</v>
      </c>
      <c r="B8" s="652"/>
      <c r="C8" s="129" t="s">
        <v>156</v>
      </c>
      <c r="D8" s="147"/>
      <c r="E8" s="129" t="s">
        <v>157</v>
      </c>
      <c r="F8" s="147"/>
      <c r="G8" s="129" t="s">
        <v>158</v>
      </c>
      <c r="H8" s="127"/>
      <c r="I8" s="150" t="s">
        <v>159</v>
      </c>
      <c r="J8" s="130"/>
      <c r="K8" s="151"/>
      <c r="L8" s="152"/>
      <c r="M8" s="133"/>
      <c r="N8" s="730" t="s">
        <v>8</v>
      </c>
      <c r="O8" s="731"/>
      <c r="P8" s="732"/>
      <c r="Q8" s="718" t="s">
        <v>160</v>
      </c>
      <c r="R8" s="718"/>
      <c r="S8" s="718"/>
      <c r="T8" s="726"/>
      <c r="U8" s="727"/>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90"/>
      <c r="CB8" s="90"/>
      <c r="CC8" s="90"/>
      <c r="CD8" s="90"/>
      <c r="CE8" s="90"/>
      <c r="CF8" s="90"/>
      <c r="CG8" s="90"/>
      <c r="CH8" s="90"/>
      <c r="CI8" s="90"/>
      <c r="CJ8" s="90"/>
      <c r="CK8" s="90"/>
      <c r="CL8" s="90"/>
      <c r="CM8" s="90"/>
    </row>
    <row r="9" spans="1:91" s="73" customFormat="1" ht="21.75" customHeight="1" thickBot="1" x14ac:dyDescent="0.25">
      <c r="A9" s="652"/>
      <c r="B9" s="652"/>
      <c r="C9" s="131" t="s">
        <v>161</v>
      </c>
      <c r="D9" s="132"/>
      <c r="E9" s="129" t="s">
        <v>162</v>
      </c>
      <c r="F9" s="127"/>
      <c r="G9" s="129" t="s">
        <v>163</v>
      </c>
      <c r="H9" s="132"/>
      <c r="I9" s="150" t="s">
        <v>164</v>
      </c>
      <c r="J9" s="130"/>
      <c r="K9" s="151"/>
      <c r="L9" s="152"/>
      <c r="M9" s="133"/>
      <c r="N9" s="733"/>
      <c r="O9" s="734"/>
      <c r="P9" s="735"/>
      <c r="Q9" s="718" t="s">
        <v>165</v>
      </c>
      <c r="R9" s="718"/>
      <c r="S9" s="718"/>
      <c r="T9" s="726"/>
      <c r="U9" s="727"/>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90"/>
      <c r="CB9" s="90"/>
      <c r="CC9" s="90"/>
      <c r="CD9" s="90"/>
      <c r="CE9" s="90"/>
      <c r="CF9" s="90"/>
      <c r="CG9" s="90"/>
      <c r="CH9" s="90"/>
      <c r="CI9" s="90"/>
      <c r="CJ9" s="90"/>
      <c r="CK9" s="90"/>
      <c r="CL9" s="90"/>
      <c r="CM9" s="90"/>
    </row>
    <row r="10" spans="1:91" s="73" customFormat="1" ht="21.75" customHeight="1" thickBot="1" x14ac:dyDescent="0.3">
      <c r="A10" s="652"/>
      <c r="B10" s="652"/>
      <c r="C10" s="129" t="s">
        <v>166</v>
      </c>
      <c r="D10" s="127"/>
      <c r="E10" s="129" t="s">
        <v>167</v>
      </c>
      <c r="F10" s="127"/>
      <c r="G10" s="129" t="s">
        <v>168</v>
      </c>
      <c r="H10" s="132"/>
      <c r="I10" s="150" t="s">
        <v>169</v>
      </c>
      <c r="J10" s="147" t="s">
        <v>280</v>
      </c>
      <c r="K10" s="151"/>
      <c r="L10" s="152"/>
      <c r="M10" s="133"/>
      <c r="N10" s="736"/>
      <c r="O10" s="737"/>
      <c r="P10" s="738"/>
      <c r="Q10" s="718" t="s">
        <v>170</v>
      </c>
      <c r="R10" s="718"/>
      <c r="S10" s="718"/>
      <c r="T10" s="728" t="s">
        <v>280</v>
      </c>
      <c r="U10" s="729"/>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90"/>
      <c r="CB10" s="90"/>
      <c r="CC10" s="90"/>
      <c r="CD10" s="90"/>
      <c r="CE10" s="90"/>
      <c r="CF10" s="90"/>
      <c r="CG10" s="90"/>
      <c r="CH10" s="90"/>
      <c r="CI10" s="90"/>
      <c r="CJ10" s="90"/>
      <c r="CK10" s="90"/>
      <c r="CL10" s="90"/>
      <c r="CM10" s="90"/>
    </row>
    <row r="11" spans="1:91" s="90" customFormat="1" ht="18" customHeight="1" thickBot="1" x14ac:dyDescent="0.3">
      <c r="I11" s="153"/>
      <c r="J11" s="153"/>
      <c r="K11" s="153"/>
      <c r="L11" s="153"/>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row>
    <row r="12" spans="1:91" ht="23.65" customHeight="1" x14ac:dyDescent="0.25">
      <c r="A12" s="753" t="s">
        <v>122</v>
      </c>
      <c r="B12" s="742" t="s">
        <v>124</v>
      </c>
      <c r="C12" s="755" t="s">
        <v>251</v>
      </c>
      <c r="D12" s="755" t="s">
        <v>128</v>
      </c>
      <c r="E12" s="755" t="s">
        <v>130</v>
      </c>
      <c r="F12" s="755" t="s">
        <v>132</v>
      </c>
      <c r="G12" s="742" t="s">
        <v>134</v>
      </c>
      <c r="H12" s="742" t="s">
        <v>136</v>
      </c>
      <c r="I12" s="757" t="s">
        <v>252</v>
      </c>
      <c r="J12" s="757" t="s">
        <v>253</v>
      </c>
      <c r="K12" s="744" t="s">
        <v>142</v>
      </c>
      <c r="L12" s="759" t="s">
        <v>156</v>
      </c>
      <c r="M12" s="740"/>
      <c r="N12" s="741"/>
      <c r="O12" s="739" t="s">
        <v>157</v>
      </c>
      <c r="P12" s="740"/>
      <c r="Q12" s="741"/>
      <c r="R12" s="739" t="s">
        <v>158</v>
      </c>
      <c r="S12" s="740"/>
      <c r="T12" s="741"/>
      <c r="U12" s="739" t="s">
        <v>159</v>
      </c>
      <c r="V12" s="740"/>
      <c r="W12" s="741"/>
      <c r="X12" s="739" t="s">
        <v>161</v>
      </c>
      <c r="Y12" s="740"/>
      <c r="Z12" s="741"/>
      <c r="AA12" s="739" t="s">
        <v>162</v>
      </c>
      <c r="AB12" s="740"/>
      <c r="AC12" s="741"/>
      <c r="AD12" s="739" t="s">
        <v>163</v>
      </c>
      <c r="AE12" s="740"/>
      <c r="AF12" s="741"/>
      <c r="AG12" s="739" t="s">
        <v>164</v>
      </c>
      <c r="AH12" s="740"/>
      <c r="AI12" s="741"/>
      <c r="AJ12" s="739" t="s">
        <v>166</v>
      </c>
      <c r="AK12" s="740"/>
      <c r="AL12" s="741"/>
      <c r="AM12" s="739" t="s">
        <v>167</v>
      </c>
      <c r="AN12" s="740"/>
      <c r="AO12" s="741"/>
      <c r="AP12" s="739" t="s">
        <v>168</v>
      </c>
      <c r="AQ12" s="740"/>
      <c r="AR12" s="741"/>
      <c r="AS12" s="739" t="s">
        <v>169</v>
      </c>
      <c r="AT12" s="740"/>
      <c r="AU12" s="741"/>
      <c r="AV12" s="748" t="s">
        <v>254</v>
      </c>
      <c r="AW12" s="751" t="s">
        <v>255</v>
      </c>
      <c r="AX12" s="747"/>
      <c r="AY12" s="746"/>
      <c r="AZ12" s="746"/>
      <c r="BA12" s="746"/>
      <c r="BB12" s="746"/>
      <c r="BC12" s="746"/>
      <c r="BD12" s="746"/>
      <c r="BE12" s="746"/>
      <c r="BF12" s="746"/>
      <c r="BG12" s="746"/>
    </row>
    <row r="13" spans="1:91" s="95" customFormat="1" ht="36.75" customHeight="1" thickBot="1" x14ac:dyDescent="0.3">
      <c r="A13" s="754"/>
      <c r="B13" s="743"/>
      <c r="C13" s="756"/>
      <c r="D13" s="756"/>
      <c r="E13" s="756"/>
      <c r="F13" s="756"/>
      <c r="G13" s="743"/>
      <c r="H13" s="743"/>
      <c r="I13" s="758"/>
      <c r="J13" s="758"/>
      <c r="K13" s="745"/>
      <c r="L13" s="134" t="s">
        <v>256</v>
      </c>
      <c r="M13" s="128" t="s">
        <v>257</v>
      </c>
      <c r="N13" s="128" t="s">
        <v>147</v>
      </c>
      <c r="O13" s="134" t="s">
        <v>256</v>
      </c>
      <c r="P13" s="128" t="s">
        <v>257</v>
      </c>
      <c r="Q13" s="128" t="s">
        <v>147</v>
      </c>
      <c r="R13" s="134" t="s">
        <v>256</v>
      </c>
      <c r="S13" s="128" t="s">
        <v>257</v>
      </c>
      <c r="T13" s="128" t="s">
        <v>147</v>
      </c>
      <c r="U13" s="134" t="s">
        <v>256</v>
      </c>
      <c r="V13" s="128" t="s">
        <v>257</v>
      </c>
      <c r="W13" s="128" t="s">
        <v>147</v>
      </c>
      <c r="X13" s="134" t="s">
        <v>256</v>
      </c>
      <c r="Y13" s="128" t="s">
        <v>257</v>
      </c>
      <c r="Z13" s="128" t="s">
        <v>147</v>
      </c>
      <c r="AA13" s="134" t="s">
        <v>256</v>
      </c>
      <c r="AB13" s="128" t="s">
        <v>257</v>
      </c>
      <c r="AC13" s="128" t="s">
        <v>147</v>
      </c>
      <c r="AD13" s="134" t="s">
        <v>256</v>
      </c>
      <c r="AE13" s="128" t="s">
        <v>257</v>
      </c>
      <c r="AF13" s="128" t="s">
        <v>147</v>
      </c>
      <c r="AG13" s="134" t="s">
        <v>256</v>
      </c>
      <c r="AH13" s="128" t="s">
        <v>257</v>
      </c>
      <c r="AI13" s="128" t="s">
        <v>147</v>
      </c>
      <c r="AJ13" s="134" t="s">
        <v>256</v>
      </c>
      <c r="AK13" s="128" t="s">
        <v>257</v>
      </c>
      <c r="AL13" s="128" t="s">
        <v>147</v>
      </c>
      <c r="AM13" s="134" t="s">
        <v>256</v>
      </c>
      <c r="AN13" s="128" t="s">
        <v>257</v>
      </c>
      <c r="AO13" s="128" t="s">
        <v>147</v>
      </c>
      <c r="AP13" s="134" t="s">
        <v>256</v>
      </c>
      <c r="AQ13" s="128" t="s">
        <v>257</v>
      </c>
      <c r="AR13" s="128" t="s">
        <v>147</v>
      </c>
      <c r="AS13" s="134" t="s">
        <v>256</v>
      </c>
      <c r="AT13" s="128" t="s">
        <v>257</v>
      </c>
      <c r="AU13" s="128" t="s">
        <v>147</v>
      </c>
      <c r="AV13" s="749"/>
      <c r="AW13" s="752"/>
      <c r="AX13" s="747"/>
      <c r="AY13" s="746"/>
      <c r="AZ13" s="746"/>
      <c r="BA13" s="746"/>
      <c r="BB13" s="746"/>
      <c r="BC13" s="746"/>
      <c r="BD13" s="746"/>
      <c r="BE13" s="746"/>
      <c r="BF13" s="746"/>
      <c r="BG13" s="74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row>
    <row r="14" spans="1:91" s="323" customFormat="1" ht="295.14999999999998" customHeight="1" x14ac:dyDescent="0.25">
      <c r="A14" s="310" t="s">
        <v>366</v>
      </c>
      <c r="B14" s="311" t="s">
        <v>367</v>
      </c>
      <c r="C14" s="311" t="s">
        <v>368</v>
      </c>
      <c r="D14" s="312">
        <v>21</v>
      </c>
      <c r="E14" s="311" t="s">
        <v>369</v>
      </c>
      <c r="F14" s="311" t="s">
        <v>370</v>
      </c>
      <c r="G14" s="312" t="s">
        <v>371</v>
      </c>
      <c r="H14" s="312" t="s">
        <v>372</v>
      </c>
      <c r="I14" s="313">
        <v>11925</v>
      </c>
      <c r="J14" s="313">
        <v>25000</v>
      </c>
      <c r="K14" s="314">
        <v>3000</v>
      </c>
      <c r="L14" s="316">
        <v>0</v>
      </c>
      <c r="M14" s="317">
        <v>0</v>
      </c>
      <c r="N14" s="317" t="s">
        <v>373</v>
      </c>
      <c r="O14" s="318">
        <v>0</v>
      </c>
      <c r="P14" s="319">
        <v>0</v>
      </c>
      <c r="Q14" s="319" t="s">
        <v>373</v>
      </c>
      <c r="R14" s="318">
        <v>500</v>
      </c>
      <c r="S14" s="319">
        <v>0</v>
      </c>
      <c r="T14" s="320" t="s">
        <v>374</v>
      </c>
      <c r="U14" s="318">
        <v>0</v>
      </c>
      <c r="V14" s="319">
        <v>264</v>
      </c>
      <c r="W14" s="320" t="s">
        <v>405</v>
      </c>
      <c r="X14" s="318">
        <v>0</v>
      </c>
      <c r="Y14" s="319">
        <v>157</v>
      </c>
      <c r="Z14" s="320" t="s">
        <v>427</v>
      </c>
      <c r="AA14" s="318">
        <v>1000</v>
      </c>
      <c r="AB14" s="319">
        <v>258</v>
      </c>
      <c r="AC14" s="320" t="s">
        <v>447</v>
      </c>
      <c r="AD14" s="318">
        <v>0</v>
      </c>
      <c r="AE14" s="319">
        <v>263</v>
      </c>
      <c r="AF14" s="320" t="s">
        <v>479</v>
      </c>
      <c r="AG14" s="318">
        <v>0</v>
      </c>
      <c r="AH14" s="319">
        <v>276</v>
      </c>
      <c r="AI14" s="320" t="s">
        <v>502</v>
      </c>
      <c r="AJ14" s="318">
        <v>500</v>
      </c>
      <c r="AK14" s="319">
        <v>311</v>
      </c>
      <c r="AL14" s="343" t="s">
        <v>518</v>
      </c>
      <c r="AM14" s="318">
        <v>0</v>
      </c>
      <c r="AN14" s="319">
        <v>592</v>
      </c>
      <c r="AO14" s="343" t="s">
        <v>542</v>
      </c>
      <c r="AP14" s="318">
        <v>0</v>
      </c>
      <c r="AQ14" s="319">
        <v>610</v>
      </c>
      <c r="AR14" s="343" t="s">
        <v>570</v>
      </c>
      <c r="AS14" s="318">
        <v>1000</v>
      </c>
      <c r="AT14" s="319">
        <v>724</v>
      </c>
      <c r="AU14" s="343" t="s">
        <v>601</v>
      </c>
      <c r="AV14" s="315">
        <f t="shared" ref="AV14:AW14" si="0">+L14+O14+R14+U14+X14+AA14+AD14+AG14+AJ14+AM14+AP14+AS14</f>
        <v>3000</v>
      </c>
      <c r="AW14" s="315">
        <f t="shared" si="0"/>
        <v>3455</v>
      </c>
      <c r="AX14" s="321"/>
      <c r="AY14" s="368"/>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322"/>
      <c r="CM14" s="322"/>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6" orientation="landscape" r:id="rId1"/>
  <colBreaks count="1" manualBreakCount="1">
    <brk id="5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B437385F-10D9-49D0-8EAB-551BE2B413DD}"/>
</file>

<file path=customXml/itemProps3.xml><?xml version="1.0" encoding="utf-8"?>
<ds:datastoreItem xmlns:ds="http://schemas.openxmlformats.org/officeDocument/2006/customXml" ds:itemID="{424D544D-E8DA-422F-9D4F-04A0A303E7CE}">
  <ds:schemaRefs>
    <ds:schemaRef ds:uri="http://www.w3.org/XML/1998/namespace"/>
    <ds:schemaRef ds:uri="http://schemas.microsoft.com/office/2006/documentManagement/types"/>
    <ds:schemaRef ds:uri="http://purl.org/dc/elements/1.1/"/>
    <ds:schemaRef ds:uri="8a310132-39d2-45f9-a9e7-d4e20b014621"/>
    <ds:schemaRef ds:uri="http://purl.org/dc/terms/"/>
    <ds:schemaRef ds:uri="http://schemas.microsoft.com/office/infopath/2007/PartnerControls"/>
    <ds:schemaRef ds:uri="http://purl.org/dc/dcmitype/"/>
    <ds:schemaRef ds:uri="http://schemas.openxmlformats.org/package/2006/metadata/core-properties"/>
    <ds:schemaRef ds:uri="e4214a98-8106-43c1-876b-0a623317a76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Instructivo</vt:lpstr>
      <vt:lpstr>ACTIVIDAD_1</vt:lpstr>
      <vt:lpstr>ACTIVIDAD_2</vt:lpstr>
      <vt:lpstr>ACTIVIDAD_3</vt:lpstr>
      <vt:lpstr>META_PDD 2031</vt:lpstr>
      <vt:lpstr>META_PDD 2056</vt:lpstr>
      <vt:lpstr>PRODUCTO_MGA</vt:lpstr>
      <vt:lpstr>TERRITORIALIZACIÓN</vt:lpstr>
      <vt:lpstr>PMR</vt:lpstr>
      <vt:lpstr>CONTROL DE CAMBIOS</vt:lpstr>
      <vt:lpstr>ACTIVIDAD_1!Área_de_impresión</vt:lpstr>
      <vt:lpstr>ACTIVIDAD_2!Área_de_impresión</vt:lpstr>
      <vt:lpstr>ACTIVIDAD_3!Área_de_impresión</vt:lpstr>
      <vt:lpstr>'META_PDD 2031'!Área_de_impresión</vt:lpstr>
      <vt:lpstr>'META_PDD 2056'!Área_de_impresión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cp:lastPrinted>2025-12-17T04:09:57Z</cp:lastPrinted>
  <dcterms:created xsi:type="dcterms:W3CDTF">2016-04-29T15:11:54Z</dcterms:created>
  <dcterms:modified xsi:type="dcterms:W3CDTF">2026-01-22T02:30:15Z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